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is Opolka\Documents\depots\import-cours-imt\jeux-entreprise\src\"/>
    </mc:Choice>
  </mc:AlternateContent>
  <xr:revisionPtr revIDLastSave="0" documentId="13_ncr:1_{C84C1B3B-86CC-4877-9B93-C151FACA037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ctivité" sheetId="1" r:id="rId1"/>
    <sheet name="Temps" sheetId="2" r:id="rId2"/>
    <sheet name="Paramèt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gi3TOMrhKmZQFC2C6ToGyPv3lTQ=="/>
    </ext>
  </extLst>
</workbook>
</file>

<file path=xl/calcChain.xml><?xml version="1.0" encoding="utf-8"?>
<calcChain xmlns="http://schemas.openxmlformats.org/spreadsheetml/2006/main">
  <c r="N4" i="2" l="1"/>
  <c r="N22" i="2" l="1"/>
  <c r="L22" i="2"/>
  <c r="J22" i="2"/>
  <c r="J23" i="1"/>
  <c r="J25" i="1" s="1"/>
  <c r="J26" i="1" s="1"/>
  <c r="I23" i="1"/>
  <c r="I25" i="1" s="1"/>
  <c r="I26" i="1" s="1"/>
  <c r="V23" i="1"/>
  <c r="V25" i="1" s="1"/>
  <c r="V26" i="1" s="1"/>
  <c r="U23" i="1"/>
  <c r="U25" i="1" s="1"/>
  <c r="U26" i="1" s="1"/>
  <c r="T23" i="1"/>
  <c r="T25" i="1" s="1"/>
  <c r="T26" i="1" s="1"/>
  <c r="S23" i="1"/>
  <c r="S25" i="1" s="1"/>
  <c r="S26" i="1" s="1"/>
  <c r="R23" i="1"/>
  <c r="R25" i="1" s="1"/>
  <c r="R26" i="1" s="1"/>
  <c r="Q23" i="1"/>
  <c r="Q25" i="1" s="1"/>
  <c r="Q26" i="1" s="1"/>
  <c r="P23" i="1"/>
  <c r="P25" i="1" s="1"/>
  <c r="P26" i="1" s="1"/>
  <c r="O23" i="1"/>
  <c r="O25" i="1" s="1"/>
  <c r="O26" i="1" s="1"/>
  <c r="N23" i="1"/>
  <c r="N25" i="1" s="1"/>
  <c r="N26" i="1" s="1"/>
  <c r="M23" i="1"/>
  <c r="M25" i="1" s="1"/>
  <c r="L23" i="1"/>
  <c r="L25" i="1" s="1"/>
  <c r="K23" i="1"/>
  <c r="K25" i="1" s="1"/>
  <c r="C11" i="3"/>
  <c r="C10" i="3"/>
  <c r="N11" i="2"/>
  <c r="L11" i="2"/>
  <c r="J11" i="2"/>
  <c r="H11" i="2"/>
  <c r="F11" i="2"/>
  <c r="D11" i="2"/>
  <c r="L8" i="2"/>
  <c r="J8" i="2"/>
  <c r="H8" i="2"/>
  <c r="F8" i="2"/>
  <c r="N2" i="2"/>
  <c r="N8" i="2" s="1"/>
  <c r="N10" i="2" s="1"/>
  <c r="L2" i="2"/>
  <c r="J2" i="2"/>
  <c r="J15" i="2" s="1"/>
  <c r="H2" i="2"/>
  <c r="H15" i="2" s="1"/>
  <c r="F2" i="2"/>
  <c r="F9" i="2" s="1"/>
  <c r="D2" i="2"/>
  <c r="D9" i="2" s="1"/>
  <c r="V9" i="1"/>
  <c r="V11" i="1" s="1"/>
  <c r="V12" i="1" s="1"/>
  <c r="U9" i="1"/>
  <c r="U11" i="1" s="1"/>
  <c r="U12" i="1" s="1"/>
  <c r="T9" i="1"/>
  <c r="T11" i="1" s="1"/>
  <c r="T12" i="1" s="1"/>
  <c r="S9" i="1"/>
  <c r="S11" i="1" s="1"/>
  <c r="S12" i="1" s="1"/>
  <c r="R9" i="1"/>
  <c r="R11" i="1" s="1"/>
  <c r="R12" i="1" s="1"/>
  <c r="Q9" i="1"/>
  <c r="Q11" i="1" s="1"/>
  <c r="Q12" i="1" s="1"/>
  <c r="P9" i="1"/>
  <c r="P11" i="1" s="1"/>
  <c r="P12" i="1" s="1"/>
  <c r="O9" i="1"/>
  <c r="O11" i="1" s="1"/>
  <c r="O12" i="1" s="1"/>
  <c r="N9" i="1"/>
  <c r="N11" i="1" s="1"/>
  <c r="O14" i="2" s="1"/>
  <c r="M9" i="1"/>
  <c r="M11" i="1" s="1"/>
  <c r="N14" i="2" s="1"/>
  <c r="L9" i="1"/>
  <c r="L11" i="1" s="1"/>
  <c r="K9" i="1"/>
  <c r="K11" i="1" s="1"/>
  <c r="L14" i="2" s="1"/>
  <c r="J9" i="1"/>
  <c r="J11" i="1" s="1"/>
  <c r="K14" i="2" s="1"/>
  <c r="I9" i="1"/>
  <c r="I11" i="1" s="1"/>
  <c r="J14" i="2" s="1"/>
  <c r="H9" i="1"/>
  <c r="H11" i="1" s="1"/>
  <c r="I14" i="2" s="1"/>
  <c r="G9" i="1"/>
  <c r="G11" i="1" s="1"/>
  <c r="H14" i="2" s="1"/>
  <c r="D9" i="1"/>
  <c r="D11" i="1" s="1"/>
  <c r="E18" i="2" s="1"/>
  <c r="C9" i="1"/>
  <c r="C11" i="1" s="1"/>
  <c r="O18" i="2" l="1"/>
  <c r="O29" i="2"/>
  <c r="L26" i="1"/>
  <c r="M29" i="2"/>
  <c r="M26" i="1"/>
  <c r="N29" i="2"/>
  <c r="K26" i="1"/>
  <c r="L29" i="2"/>
  <c r="N18" i="2"/>
  <c r="M14" i="2"/>
  <c r="M18" i="2"/>
  <c r="L18" i="2"/>
  <c r="K29" i="2"/>
  <c r="J29" i="2"/>
  <c r="J18" i="2"/>
  <c r="J17" i="2"/>
  <c r="H17" i="2"/>
  <c r="I18" i="2"/>
  <c r="H18" i="2"/>
  <c r="K17" i="2"/>
  <c r="I17" i="2"/>
  <c r="K18" i="2"/>
  <c r="L10" i="2"/>
  <c r="D8" i="2"/>
  <c r="H9" i="2"/>
  <c r="L9" i="2"/>
  <c r="L15" i="2"/>
  <c r="L17" i="2" s="1"/>
  <c r="N15" i="2"/>
  <c r="N17" i="2" s="1"/>
  <c r="N9" i="2"/>
  <c r="J9" i="2"/>
  <c r="D18" i="2"/>
  <c r="D14" i="2"/>
  <c r="H12" i="1"/>
  <c r="M12" i="1"/>
  <c r="F9" i="1"/>
  <c r="F11" i="1" s="1"/>
  <c r="E9" i="1"/>
  <c r="E11" i="1" s="1"/>
  <c r="N12" i="1"/>
  <c r="G12" i="1"/>
  <c r="E14" i="2"/>
  <c r="D10" i="2"/>
  <c r="D15" i="2"/>
  <c r="J12" i="1"/>
  <c r="F10" i="2"/>
  <c r="F15" i="2"/>
  <c r="I12" i="1"/>
  <c r="C12" i="1"/>
  <c r="K12" i="1"/>
  <c r="H10" i="2"/>
  <c r="D12" i="1"/>
  <c r="L12" i="1"/>
  <c r="J10" i="2"/>
  <c r="N19" i="2" l="1"/>
  <c r="N26" i="2" s="1"/>
  <c r="N25" i="2" s="1"/>
  <c r="N28" i="2" s="1"/>
  <c r="O17" i="2"/>
  <c r="O19" i="2" s="1"/>
  <c r="O26" i="2" s="1"/>
  <c r="O25" i="2" s="1"/>
  <c r="O28" i="2" s="1"/>
  <c r="L19" i="2"/>
  <c r="L26" i="2" s="1"/>
  <c r="L25" i="2" s="1"/>
  <c r="L28" i="2" s="1"/>
  <c r="M17" i="2"/>
  <c r="M19" i="2" s="1"/>
  <c r="M26" i="2" s="1"/>
  <c r="M25" i="2" s="1"/>
  <c r="M28" i="2" s="1"/>
  <c r="J19" i="2"/>
  <c r="J26" i="2" s="1"/>
  <c r="J25" i="2" s="1"/>
  <c r="J20" i="2"/>
  <c r="H19" i="2"/>
  <c r="I19" i="2"/>
  <c r="I20" i="2"/>
  <c r="G14" i="2"/>
  <c r="G17" i="2" s="1"/>
  <c r="G19" i="2" s="1"/>
  <c r="G18" i="2"/>
  <c r="F14" i="2"/>
  <c r="F17" i="2" s="1"/>
  <c r="F19" i="2" s="1"/>
  <c r="F18" i="2"/>
  <c r="K19" i="2"/>
  <c r="K26" i="2" s="1"/>
  <c r="K25" i="2" s="1"/>
  <c r="K28" i="2" s="1"/>
  <c r="K30" i="2" s="1"/>
  <c r="K20" i="2"/>
  <c r="J21" i="2"/>
  <c r="K21" i="2"/>
  <c r="N20" i="2"/>
  <c r="H20" i="2"/>
  <c r="E17" i="2"/>
  <c r="E20" i="2" s="1"/>
  <c r="D17" i="2"/>
  <c r="D21" i="2" s="1"/>
  <c r="I21" i="2"/>
  <c r="F12" i="1"/>
  <c r="E12" i="1"/>
  <c r="O20" i="2" l="1"/>
  <c r="O21" i="2"/>
  <c r="M20" i="2"/>
  <c r="H21" i="2"/>
  <c r="J28" i="2"/>
  <c r="N21" i="2"/>
  <c r="M21" i="2"/>
  <c r="E19" i="2"/>
  <c r="E21" i="2"/>
  <c r="F20" i="2"/>
  <c r="L20" i="2"/>
  <c r="L21" i="2"/>
  <c r="G20" i="2"/>
  <c r="D20" i="2"/>
  <c r="D19" i="2"/>
  <c r="K32" i="2" l="1"/>
  <c r="K31" i="2"/>
  <c r="J31" i="2"/>
  <c r="J30" i="2"/>
  <c r="J32" i="2"/>
  <c r="O30" i="2"/>
  <c r="N30" i="2"/>
  <c r="N32" i="2"/>
  <c r="N31" i="2"/>
  <c r="O32" i="2"/>
  <c r="O31" i="2"/>
  <c r="F21" i="2"/>
  <c r="M30" i="2"/>
  <c r="L32" i="2"/>
  <c r="L30" i="2"/>
  <c r="L31" i="2"/>
  <c r="M32" i="2"/>
  <c r="M31" i="2"/>
  <c r="G21" i="2"/>
</calcChain>
</file>

<file path=xl/sharedStrings.xml><?xml version="1.0" encoding="utf-8"?>
<sst xmlns="http://schemas.openxmlformats.org/spreadsheetml/2006/main" count="179" uniqueCount="66">
  <si>
    <t>Mois</t>
  </si>
  <si>
    <t>Séances à domicile</t>
  </si>
  <si>
    <t>Prix de vente (€)</t>
  </si>
  <si>
    <t>Durée de la séance (min)</t>
  </si>
  <si>
    <t>Boisson</t>
  </si>
  <si>
    <t>choisissez</t>
  </si>
  <si>
    <t>Base clients actuelle</t>
  </si>
  <si>
    <t>Prév.</t>
  </si>
  <si>
    <t>Réel</t>
  </si>
  <si>
    <t>Perte de clients</t>
  </si>
  <si>
    <t>Nouveaux clients</t>
  </si>
  <si>
    <t>vos décisions</t>
  </si>
  <si>
    <t>Base client du mois</t>
  </si>
  <si>
    <t>résultats (à reporter depuis l'onglet "Résultats de Startero)</t>
  </si>
  <si>
    <t>Panier moyen</t>
  </si>
  <si>
    <t>Nb de ventes</t>
  </si>
  <si>
    <t>Chiffre d'affaires</t>
  </si>
  <si>
    <t>Part de marché</t>
  </si>
  <si>
    <t>Taux de service</t>
  </si>
  <si>
    <t>Satisfaction</t>
  </si>
  <si>
    <t>Il y des calculs automatiques en place dans les cellules où la police d'écriture est bleue</t>
  </si>
  <si>
    <t>Antoine</t>
  </si>
  <si>
    <t>Temps disponible (h)</t>
  </si>
  <si>
    <t>Administratif</t>
  </si>
  <si>
    <t>quotidien</t>
  </si>
  <si>
    <t>communication</t>
  </si>
  <si>
    <t>études de marché</t>
  </si>
  <si>
    <t>achat de matériel</t>
  </si>
  <si>
    <t>divers</t>
  </si>
  <si>
    <t>Restant</t>
  </si>
  <si>
    <t>Productivité</t>
  </si>
  <si>
    <t>Occupation</t>
  </si>
  <si>
    <t>Tess</t>
  </si>
  <si>
    <t>Moyen de déplacement</t>
  </si>
  <si>
    <t>Choisissez</t>
  </si>
  <si>
    <t>Déplacement</t>
  </si>
  <si>
    <t>Dépassement capacité Antoine</t>
  </si>
  <si>
    <t xml:space="preserve">Temps sportif utilisable </t>
  </si>
  <si>
    <t>Sportif</t>
  </si>
  <si>
    <t xml:space="preserve">Il y des calculs automatiques en place dans les cellules où la police d'écriture est bleue : vous pouvez regarder les calculs en place et les conserver ou les remplacer. </t>
  </si>
  <si>
    <t>eau</t>
  </si>
  <si>
    <t>Téléphone internet</t>
  </si>
  <si>
    <t>énergétique</t>
  </si>
  <si>
    <t>Expert-comptable</t>
  </si>
  <si>
    <t>Frais divers</t>
  </si>
  <si>
    <t>Capital</t>
  </si>
  <si>
    <t>Rémunération</t>
  </si>
  <si>
    <t>Taux de TVA</t>
  </si>
  <si>
    <t>Charges TNS</t>
  </si>
  <si>
    <t>Amortissement ordinateur</t>
  </si>
  <si>
    <t>Charges salariales</t>
  </si>
  <si>
    <t>Amortissement site internet</t>
  </si>
  <si>
    <t>Charges patronales</t>
  </si>
  <si>
    <t>Temps</t>
  </si>
  <si>
    <t>heures</t>
  </si>
  <si>
    <t>Voiture</t>
  </si>
  <si>
    <t>minutes</t>
  </si>
  <si>
    <t>Vélo</t>
  </si>
  <si>
    <t>Transports en commun</t>
  </si>
  <si>
    <t>Séances collectives</t>
  </si>
  <si>
    <t>Nouveau Salarié</t>
  </si>
  <si>
    <t>Accompagnement Salariés</t>
  </si>
  <si>
    <t>Perte manque d'engagement</t>
  </si>
  <si>
    <t>Dépassement capacité Tess</t>
  </si>
  <si>
    <t>Temps utilisable cours collectives</t>
  </si>
  <si>
    <t>Brice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</si>
</sst>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-* #,##0\ &quot;€&quot;_-;\-* #,##0\ &quot;€&quot;_-;_-* &quot;-&quot;??\ &quot;€&quot;_-;_-@"/>
    <numFmt numFmtId="166" formatCode="0.0%"/>
    <numFmt numFmtId="167" formatCode="_-* #,##0.00\ &quot;€&quot;_-;\-* #,##0.00\ &quot;€&quot;_-;_-* &quot;-&quot;??\ &quot;€&quot;_-;_-@"/>
  </numFmts>
  <fonts count="20" x14ac:knownFonts="1">
    <font>
      <sz val="11"/>
      <color theme="1"/>
      <name val="Arial"/>
    </font>
    <font>
      <b/>
      <sz val="11"/>
      <color theme="1"/>
      <name val="Quattrocento Sans"/>
    </font>
    <font>
      <sz val="11"/>
      <name val="Arial"/>
      <family val="2"/>
    </font>
    <font>
      <sz val="11"/>
      <color theme="1"/>
      <name val="Quattrocento Sans"/>
    </font>
    <font>
      <b/>
      <sz val="12"/>
      <color theme="1"/>
      <name val="Quattrocento Sans"/>
    </font>
    <font>
      <i/>
      <sz val="10"/>
      <color rgb="FF999999"/>
      <name val="Quattrocento Sans"/>
    </font>
    <font>
      <sz val="10"/>
      <color theme="1"/>
      <name val="Quattrocento Sans"/>
    </font>
    <font>
      <i/>
      <sz val="11"/>
      <color rgb="FF999999"/>
      <name val="Quattrocento Sans"/>
    </font>
    <font>
      <i/>
      <sz val="11"/>
      <color rgb="FF0000FF"/>
      <name val="Quattrocento Sans"/>
    </font>
    <font>
      <sz val="11"/>
      <color rgb="FF0000FF"/>
      <name val="Quattrocento Sans"/>
    </font>
    <font>
      <b/>
      <i/>
      <sz val="11"/>
      <color rgb="FF0000FF"/>
      <name val="Quattrocento Sans"/>
    </font>
    <font>
      <sz val="12"/>
      <color theme="1"/>
      <name val="Quattrocento Sans"/>
    </font>
    <font>
      <sz val="11"/>
      <color rgb="FF0000FF"/>
      <name val="Calibri"/>
      <family val="2"/>
    </font>
    <font>
      <b/>
      <i/>
      <sz val="11"/>
      <color rgb="FF999999"/>
      <name val="Quattrocento Sans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FF"/>
      <name val="Quattrocento Sans"/>
    </font>
    <font>
      <sz val="11"/>
      <color theme="1"/>
      <name val="Calibri"/>
      <family val="2"/>
    </font>
    <font>
      <sz val="11"/>
      <color rgb="FF666666"/>
      <name val="Calibri"/>
      <family val="2"/>
    </font>
    <font>
      <b/>
      <u/>
      <sz val="11"/>
      <color theme="1"/>
      <name val="Quattrocento Sans"/>
    </font>
  </fonts>
  <fills count="1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EF2CB"/>
        <bgColor rgb="FFFEF2CB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  <fill>
      <patternFill patternType="solid">
        <fgColor theme="1"/>
        <bgColor rgb="FFFEF2CB"/>
      </patternFill>
    </fill>
    <fill>
      <patternFill patternType="solid">
        <fgColor theme="1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hair">
        <color rgb="FF000000"/>
      </bottom>
      <diagonal/>
    </border>
    <border>
      <left/>
      <right style="thin">
        <color rgb="FF000000"/>
      </right>
      <top style="thick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ck">
        <color rgb="FF000000"/>
      </bottom>
      <diagonal/>
    </border>
    <border>
      <left/>
      <right style="thin">
        <color rgb="FF000000"/>
      </right>
      <top style="hair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hair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5" fontId="8" fillId="0" borderId="10" xfId="0" applyNumberFormat="1" applyFont="1" applyBorder="1" applyAlignment="1">
      <alignment vertical="center"/>
    </xf>
    <xf numFmtId="165" fontId="9" fillId="0" borderId="9" xfId="0" applyNumberFormat="1" applyFont="1" applyBorder="1" applyAlignment="1">
      <alignment vertical="center"/>
    </xf>
    <xf numFmtId="0" fontId="1" fillId="8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2" fontId="7" fillId="8" borderId="0" xfId="0" applyNumberFormat="1" applyFont="1" applyFill="1" applyAlignment="1">
      <alignment vertical="center"/>
    </xf>
    <xf numFmtId="2" fontId="3" fillId="8" borderId="0" xfId="0" applyNumberFormat="1" applyFont="1" applyFill="1" applyAlignment="1">
      <alignment vertical="center"/>
    </xf>
    <xf numFmtId="4" fontId="7" fillId="8" borderId="0" xfId="0" applyNumberFormat="1" applyFont="1" applyFill="1" applyAlignment="1">
      <alignment vertical="center"/>
    </xf>
    <xf numFmtId="4" fontId="3" fillId="8" borderId="0" xfId="0" applyNumberFormat="1" applyFont="1" applyFill="1" applyAlignment="1">
      <alignment vertical="center"/>
    </xf>
    <xf numFmtId="164" fontId="7" fillId="8" borderId="0" xfId="0" applyNumberFormat="1" applyFont="1" applyFill="1" applyAlignment="1">
      <alignment vertical="center"/>
    </xf>
    <xf numFmtId="164" fontId="3" fillId="8" borderId="0" xfId="0" applyNumberFormat="1" applyFont="1" applyFill="1" applyAlignment="1">
      <alignment vertical="center"/>
    </xf>
    <xf numFmtId="164" fontId="13" fillId="8" borderId="0" xfId="0" applyNumberFormat="1" applyFont="1" applyFill="1" applyAlignment="1">
      <alignment vertical="center"/>
    </xf>
    <xf numFmtId="164" fontId="1" fillId="8" borderId="0" xfId="0" applyNumberFormat="1" applyFont="1" applyFill="1" applyAlignment="1">
      <alignment vertical="center"/>
    </xf>
    <xf numFmtId="10" fontId="7" fillId="8" borderId="0" xfId="0" applyNumberFormat="1" applyFont="1" applyFill="1" applyAlignment="1">
      <alignment vertical="center"/>
    </xf>
    <xf numFmtId="10" fontId="3" fillId="8" borderId="0" xfId="0" applyNumberFormat="1" applyFont="1" applyFill="1" applyAlignment="1">
      <alignment vertical="center"/>
    </xf>
    <xf numFmtId="166" fontId="7" fillId="8" borderId="0" xfId="0" applyNumberFormat="1" applyFont="1" applyFill="1" applyAlignment="1">
      <alignment vertical="center"/>
    </xf>
    <xf numFmtId="166" fontId="3" fillId="8" borderId="0" xfId="0" applyNumberFormat="1" applyFont="1" applyFill="1" applyAlignment="1">
      <alignment vertical="center"/>
    </xf>
    <xf numFmtId="0" fontId="14" fillId="8" borderId="0" xfId="0" applyFont="1" applyFill="1"/>
    <xf numFmtId="0" fontId="1" fillId="0" borderId="4" xfId="0" applyFont="1" applyBorder="1" applyAlignment="1">
      <alignment vertical="center"/>
    </xf>
    <xf numFmtId="0" fontId="14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3" fillId="9" borderId="7" xfId="0" applyFont="1" applyFill="1" applyBorder="1" applyAlignment="1">
      <alignment vertical="center"/>
    </xf>
    <xf numFmtId="0" fontId="3" fillId="9" borderId="0" xfId="0" applyFont="1" applyFill="1" applyAlignment="1">
      <alignment vertical="center"/>
    </xf>
    <xf numFmtId="0" fontId="3" fillId="9" borderId="19" xfId="0" applyFont="1" applyFill="1" applyBorder="1" applyAlignment="1">
      <alignment vertical="center"/>
    </xf>
    <xf numFmtId="0" fontId="3" fillId="9" borderId="20" xfId="0" applyFont="1" applyFill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5" fillId="0" borderId="2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2" fontId="8" fillId="0" borderId="29" xfId="0" applyNumberFormat="1" applyFont="1" applyBorder="1" applyAlignment="1">
      <alignment vertical="center"/>
    </xf>
    <xf numFmtId="0" fontId="14" fillId="8" borderId="32" xfId="0" applyFont="1" applyFill="1" applyBorder="1"/>
    <xf numFmtId="4" fontId="8" fillId="8" borderId="33" xfId="0" applyNumberFormat="1" applyFont="1" applyFill="1" applyBorder="1" applyAlignment="1">
      <alignment vertical="center"/>
    </xf>
    <xf numFmtId="4" fontId="9" fillId="8" borderId="35" xfId="0" applyNumberFormat="1" applyFont="1" applyFill="1" applyBorder="1" applyAlignment="1">
      <alignment vertical="center"/>
    </xf>
    <xf numFmtId="0" fontId="1" fillId="0" borderId="27" xfId="0" applyFont="1" applyBorder="1" applyAlignment="1">
      <alignment vertical="center"/>
    </xf>
    <xf numFmtId="4" fontId="10" fillId="8" borderId="35" xfId="0" applyNumberFormat="1" applyFont="1" applyFill="1" applyBorder="1" applyAlignment="1">
      <alignment vertical="center"/>
    </xf>
    <xf numFmtId="164" fontId="10" fillId="0" borderId="29" xfId="0" applyNumberFormat="1" applyFont="1" applyBorder="1" applyAlignment="1">
      <alignment vertical="center"/>
    </xf>
    <xf numFmtId="164" fontId="16" fillId="0" borderId="34" xfId="0" applyNumberFormat="1" applyFont="1" applyBorder="1" applyAlignment="1">
      <alignment vertical="center"/>
    </xf>
    <xf numFmtId="0" fontId="3" fillId="9" borderId="27" xfId="0" applyFont="1" applyFill="1" applyBorder="1" applyAlignment="1">
      <alignment vertical="center"/>
    </xf>
    <xf numFmtId="10" fontId="8" fillId="9" borderId="35" xfId="0" applyNumberFormat="1" applyFont="1" applyFill="1" applyBorder="1" applyAlignment="1">
      <alignment vertical="center"/>
    </xf>
    <xf numFmtId="0" fontId="3" fillId="9" borderId="36" xfId="0" applyFont="1" applyFill="1" applyBorder="1" applyAlignment="1">
      <alignment vertical="center"/>
    </xf>
    <xf numFmtId="166" fontId="8" fillId="9" borderId="37" xfId="0" applyNumberFormat="1" applyFont="1" applyFill="1" applyBorder="1" applyAlignment="1">
      <alignment vertical="center"/>
    </xf>
    <xf numFmtId="166" fontId="8" fillId="9" borderId="38" xfId="0" applyNumberFormat="1" applyFont="1" applyFill="1" applyBorder="1" applyAlignment="1">
      <alignment vertical="center"/>
    </xf>
    <xf numFmtId="166" fontId="9" fillId="9" borderId="39" xfId="0" applyNumberFormat="1" applyFont="1" applyFill="1" applyBorder="1" applyAlignment="1">
      <alignment vertical="center"/>
    </xf>
    <xf numFmtId="9" fontId="14" fillId="8" borderId="0" xfId="0" applyNumberFormat="1" applyFont="1" applyFill="1"/>
    <xf numFmtId="9" fontId="14" fillId="8" borderId="0" xfId="0" applyNumberFormat="1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3" fillId="0" borderId="0" xfId="0" applyFont="1"/>
    <xf numFmtId="0" fontId="19" fillId="0" borderId="0" xfId="0" applyFont="1"/>
    <xf numFmtId="167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0" fontId="3" fillId="0" borderId="0" xfId="0" applyFont="1" applyAlignment="1">
      <alignment horizontal="right"/>
    </xf>
    <xf numFmtId="166" fontId="3" fillId="0" borderId="0" xfId="0" applyNumberFormat="1" applyFont="1"/>
    <xf numFmtId="0" fontId="3" fillId="0" borderId="32" xfId="0" applyFont="1" applyBorder="1" applyAlignment="1">
      <alignment vertical="center"/>
    </xf>
    <xf numFmtId="0" fontId="4" fillId="11" borderId="5" xfId="0" applyFont="1" applyFill="1" applyBorder="1" applyAlignment="1">
      <alignment horizontal="center" vertical="center"/>
    </xf>
    <xf numFmtId="0" fontId="2" fillId="12" borderId="6" xfId="0" applyFont="1" applyFill="1" applyBorder="1"/>
    <xf numFmtId="0" fontId="4" fillId="11" borderId="8" xfId="0" applyFont="1" applyFill="1" applyBorder="1" applyAlignment="1">
      <alignment horizontal="center" vertical="center"/>
    </xf>
    <xf numFmtId="0" fontId="2" fillId="12" borderId="9" xfId="0" applyFont="1" applyFill="1" applyBorder="1"/>
    <xf numFmtId="0" fontId="3" fillId="0" borderId="13" xfId="0" applyFont="1" applyBorder="1" applyAlignment="1">
      <alignment vertical="center"/>
    </xf>
    <xf numFmtId="164" fontId="9" fillId="0" borderId="30" xfId="0" applyNumberFormat="1" applyFont="1" applyBorder="1" applyAlignment="1">
      <alignment vertical="center"/>
    </xf>
    <xf numFmtId="2" fontId="8" fillId="0" borderId="41" xfId="0" applyNumberFormat="1" applyFont="1" applyBorder="1" applyAlignment="1">
      <alignment vertical="center"/>
    </xf>
    <xf numFmtId="164" fontId="8" fillId="0" borderId="41" xfId="0" applyNumberFormat="1" applyFont="1" applyBorder="1" applyAlignment="1">
      <alignment vertical="center"/>
    </xf>
    <xf numFmtId="2" fontId="8" fillId="8" borderId="42" xfId="0" applyNumberFormat="1" applyFont="1" applyFill="1" applyBorder="1" applyAlignment="1">
      <alignment vertical="center"/>
    </xf>
    <xf numFmtId="2" fontId="8" fillId="8" borderId="43" xfId="0" applyNumberFormat="1" applyFont="1" applyFill="1" applyBorder="1" applyAlignment="1">
      <alignment vertical="center"/>
    </xf>
    <xf numFmtId="2" fontId="8" fillId="8" borderId="44" xfId="0" applyNumberFormat="1" applyFont="1" applyFill="1" applyBorder="1" applyAlignment="1">
      <alignment vertical="center"/>
    </xf>
    <xf numFmtId="2" fontId="8" fillId="8" borderId="45" xfId="0" applyNumberFormat="1" applyFont="1" applyFill="1" applyBorder="1" applyAlignment="1">
      <alignment vertical="center"/>
    </xf>
    <xf numFmtId="2" fontId="8" fillId="8" borderId="46" xfId="0" applyNumberFormat="1" applyFont="1" applyFill="1" applyBorder="1" applyAlignment="1">
      <alignment vertical="center"/>
    </xf>
    <xf numFmtId="2" fontId="8" fillId="8" borderId="47" xfId="0" applyNumberFormat="1" applyFont="1" applyFill="1" applyBorder="1" applyAlignment="1">
      <alignment vertical="center"/>
    </xf>
    <xf numFmtId="2" fontId="8" fillId="0" borderId="42" xfId="0" applyNumberFormat="1" applyFont="1" applyBorder="1" applyAlignment="1">
      <alignment vertical="center"/>
    </xf>
    <xf numFmtId="2" fontId="8" fillId="0" borderId="45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43" xfId="0" applyNumberFormat="1" applyFont="1" applyBorder="1" applyAlignment="1">
      <alignment vertical="center"/>
    </xf>
    <xf numFmtId="0" fontId="11" fillId="7" borderId="8" xfId="0" applyFont="1" applyFill="1" applyBorder="1" applyAlignment="1">
      <alignment horizontal="center" vertical="center"/>
    </xf>
    <xf numFmtId="0" fontId="2" fillId="0" borderId="9" xfId="0" applyFont="1" applyBorder="1"/>
    <xf numFmtId="166" fontId="11" fillId="7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3" fillId="7" borderId="12" xfId="0" applyFont="1" applyFill="1" applyBorder="1" applyAlignment="1">
      <alignment vertical="center" wrapText="1"/>
    </xf>
    <xf numFmtId="0" fontId="2" fillId="0" borderId="13" xfId="0" applyFont="1" applyBorder="1"/>
    <xf numFmtId="0" fontId="3" fillId="8" borderId="0" xfId="0" applyFont="1" applyFill="1" applyAlignment="1">
      <alignment vertical="center"/>
    </xf>
    <xf numFmtId="0" fontId="0" fillId="0" borderId="0" xfId="0"/>
    <xf numFmtId="0" fontId="3" fillId="8" borderId="0" xfId="0" applyFont="1" applyFill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2" fillId="12" borderId="6" xfId="0" applyFont="1" applyFill="1" applyBorder="1"/>
    <xf numFmtId="166" fontId="3" fillId="8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2" borderId="0" xfId="0" applyFont="1" applyFill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3" fillId="0" borderId="7" xfId="0" applyFont="1" applyBorder="1" applyAlignment="1">
      <alignment vertical="center"/>
    </xf>
    <xf numFmtId="0" fontId="2" fillId="0" borderId="7" xfId="0" applyFont="1" applyBorder="1"/>
    <xf numFmtId="0" fontId="3" fillId="0" borderId="40" xfId="0" applyFont="1" applyBorder="1" applyAlignment="1">
      <alignment horizontal="right" vertical="center"/>
    </xf>
    <xf numFmtId="0" fontId="1" fillId="10" borderId="26" xfId="0" applyFont="1" applyFill="1" applyBorder="1" applyAlignment="1">
      <alignment horizontal="center" vertical="center"/>
    </xf>
    <xf numFmtId="0" fontId="2" fillId="0" borderId="18" xfId="0" applyFont="1" applyBorder="1"/>
    <xf numFmtId="166" fontId="9" fillId="9" borderId="17" xfId="0" applyNumberFormat="1" applyFont="1" applyFill="1" applyBorder="1" applyAlignment="1">
      <alignment horizontal="center" vertical="center"/>
    </xf>
    <xf numFmtId="166" fontId="9" fillId="9" borderId="23" xfId="0" applyNumberFormat="1" applyFont="1" applyFill="1" applyBorder="1" applyAlignment="1">
      <alignment horizontal="center" vertical="center"/>
    </xf>
    <xf numFmtId="0" fontId="2" fillId="0" borderId="24" xfId="0" applyFont="1" applyBorder="1"/>
    <xf numFmtId="0" fontId="1" fillId="0" borderId="2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" fillId="0" borderId="31" xfId="0" applyFont="1" applyBorder="1"/>
    <xf numFmtId="0" fontId="17" fillId="8" borderId="0" xfId="0" applyFont="1" applyFill="1"/>
    <xf numFmtId="0" fontId="3" fillId="3" borderId="17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8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16" fillId="0" borderId="17" xfId="0" applyFont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/>
    </xf>
    <xf numFmtId="0" fontId="12" fillId="0" borderId="0" xfId="0" applyFont="1" applyAlignment="1">
      <alignment wrapText="1"/>
    </xf>
    <xf numFmtId="0" fontId="1" fillId="3" borderId="8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166" fontId="9" fillId="9" borderId="21" xfId="0" applyNumberFormat="1" applyFont="1" applyFill="1" applyBorder="1" applyAlignment="1">
      <alignment horizontal="center" vertical="center"/>
    </xf>
    <xf numFmtId="0" fontId="2" fillId="0" borderId="22" xfId="0" applyFont="1" applyBorder="1"/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2</xdr:row>
      <xdr:rowOff>238125</xdr:rowOff>
    </xdr:from>
    <xdr:ext cx="1009650" cy="10096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19100" cy="3048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19100" cy="304800"/>
    <xdr:pic>
      <xdr:nvPicPr>
        <xdr:cNvPr id="5" name="image1.png">
          <a:extLst>
            <a:ext uri="{FF2B5EF4-FFF2-40B4-BE49-F238E27FC236}">
              <a16:creationId xmlns:a16="http://schemas.microsoft.com/office/drawing/2014/main" id="{50CC46B7-1BC6-4606-A765-F834E74CC76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3340652"/>
          <a:ext cx="419100" cy="3048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287129</xdr:colOff>
      <xdr:row>16</xdr:row>
      <xdr:rowOff>237436</xdr:rowOff>
    </xdr:from>
    <xdr:to>
      <xdr:col>0</xdr:col>
      <xdr:colOff>1297606</xdr:colOff>
      <xdr:row>20</xdr:row>
      <xdr:rowOff>27608</xdr:rowOff>
    </xdr:to>
    <xdr:pic>
      <xdr:nvPicPr>
        <xdr:cNvPr id="6" name="Image 5" descr="Une image contenant personne, sport, intérieur, plafond&#10;&#10;Description générée automatiquement">
          <a:extLst>
            <a:ext uri="{FF2B5EF4-FFF2-40B4-BE49-F238E27FC236}">
              <a16:creationId xmlns:a16="http://schemas.microsoft.com/office/drawing/2014/main" id="{60B4E0BB-4A4C-49BA-8CAB-038B152A6B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4924"/>
        <a:stretch/>
      </xdr:blipFill>
      <xdr:spPr>
        <a:xfrm>
          <a:off x="287129" y="5096566"/>
          <a:ext cx="1010477" cy="1004955"/>
        </a:xfrm>
        <a:prstGeom prst="rect">
          <a:avLst/>
        </a:prstGeom>
      </xdr:spPr>
    </xdr:pic>
    <xdr:clientData/>
  </xdr:twoCellAnchor>
  <xdr:twoCellAnchor editAs="oneCell">
    <xdr:from>
      <xdr:col>0</xdr:col>
      <xdr:colOff>353392</xdr:colOff>
      <xdr:row>32</xdr:row>
      <xdr:rowOff>237435</xdr:rowOff>
    </xdr:from>
    <xdr:to>
      <xdr:col>0</xdr:col>
      <xdr:colOff>1369391</xdr:colOff>
      <xdr:row>36</xdr:row>
      <xdr:rowOff>27610</xdr:rowOff>
    </xdr:to>
    <xdr:pic>
      <xdr:nvPicPr>
        <xdr:cNvPr id="7" name="Image 6" descr="Une image contenant tasse, intérieur&#10;&#10;Description générée automatiquement">
          <a:extLst>
            <a:ext uri="{FF2B5EF4-FFF2-40B4-BE49-F238E27FC236}">
              <a16:creationId xmlns:a16="http://schemas.microsoft.com/office/drawing/2014/main" id="{1D47A233-AE42-40CE-AFC8-A43E15D45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07" r="19687" b="7375"/>
        <a:stretch/>
      </xdr:blipFill>
      <xdr:spPr>
        <a:xfrm>
          <a:off x="353392" y="9955696"/>
          <a:ext cx="1015999" cy="10049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15875</xdr:colOff>
      <xdr:row>3</xdr:row>
      <xdr:rowOff>0</xdr:rowOff>
    </xdr:from>
    <xdr:ext cx="466725" cy="390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3825" y="1162050"/>
          <a:ext cx="466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5334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14365</xdr:colOff>
      <xdr:row>11</xdr:row>
      <xdr:rowOff>0</xdr:rowOff>
    </xdr:from>
    <xdr:ext cx="419100" cy="39052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92315" y="4260850"/>
          <a:ext cx="419100" cy="3905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54599</xdr:colOff>
      <xdr:row>21</xdr:row>
      <xdr:rowOff>323851</xdr:rowOff>
    </xdr:from>
    <xdr:to>
      <xdr:col>1</xdr:col>
      <xdr:colOff>390666</xdr:colOff>
      <xdr:row>22</xdr:row>
      <xdr:rowOff>333376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834F5D7B-7932-0CF7-259E-5FD974FE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2549" y="8458201"/>
          <a:ext cx="339242" cy="400050"/>
        </a:xfrm>
        <a:prstGeom prst="rect">
          <a:avLst/>
        </a:prstGeom>
      </xdr:spPr>
    </xdr:pic>
    <xdr:clientData/>
  </xdr:twoCellAnchor>
  <xdr:twoCellAnchor editAs="oneCell">
    <xdr:from>
      <xdr:col>1</xdr:col>
      <xdr:colOff>443519</xdr:colOff>
      <xdr:row>21</xdr:row>
      <xdr:rowOff>324136</xdr:rowOff>
    </xdr:from>
    <xdr:to>
      <xdr:col>1</xdr:col>
      <xdr:colOff>759117</xdr:colOff>
      <xdr:row>22</xdr:row>
      <xdr:rowOff>334348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EBE73E3B-7CA2-D3D9-36EB-88065006F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2213" y="8433258"/>
          <a:ext cx="315598" cy="399535"/>
        </a:xfrm>
        <a:prstGeom prst="rect">
          <a:avLst/>
        </a:prstGeom>
      </xdr:spPr>
    </xdr:pic>
    <xdr:clientData/>
  </xdr:twoCellAnchor>
  <xdr:twoCellAnchor editAs="oneCell">
    <xdr:from>
      <xdr:col>1</xdr:col>
      <xdr:colOff>65637</xdr:colOff>
      <xdr:row>22</xdr:row>
      <xdr:rowOff>361331</xdr:rowOff>
    </xdr:from>
    <xdr:to>
      <xdr:col>1</xdr:col>
      <xdr:colOff>411263</xdr:colOff>
      <xdr:row>23</xdr:row>
      <xdr:rowOff>371533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A333699D-A142-1698-9019-4F27E56C8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4331" y="8856601"/>
          <a:ext cx="342451" cy="399526"/>
        </a:xfrm>
        <a:prstGeom prst="rect">
          <a:avLst/>
        </a:prstGeom>
      </xdr:spPr>
    </xdr:pic>
    <xdr:clientData/>
  </xdr:twoCellAnchor>
  <xdr:twoCellAnchor editAs="oneCell">
    <xdr:from>
      <xdr:col>1</xdr:col>
      <xdr:colOff>443355</xdr:colOff>
      <xdr:row>22</xdr:row>
      <xdr:rowOff>351825</xdr:rowOff>
    </xdr:from>
    <xdr:to>
      <xdr:col>1</xdr:col>
      <xdr:colOff>740036</xdr:colOff>
      <xdr:row>23</xdr:row>
      <xdr:rowOff>368672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16B26D86-2CA0-D4C4-B73B-334EE433E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2049" y="8847095"/>
          <a:ext cx="296681" cy="406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3"/>
  <sheetViews>
    <sheetView showGridLines="0" tabSelected="1" topLeftCell="D11" zoomScale="148" zoomScaleNormal="85" workbookViewId="0">
      <selection activeCell="V30" sqref="V30"/>
    </sheetView>
  </sheetViews>
  <sheetFormatPr baseColWidth="10" defaultColWidth="12.58203125" defaultRowHeight="15" customHeight="1" x14ac:dyDescent="0.3"/>
  <cols>
    <col min="1" max="1" width="20.25" customWidth="1"/>
    <col min="2" max="2" width="29.33203125" customWidth="1"/>
    <col min="3" max="8" width="9.5" customWidth="1"/>
    <col min="9" max="12" width="9.33203125" customWidth="1"/>
    <col min="13" max="13" width="11.1640625" customWidth="1"/>
    <col min="14" max="16" width="9.33203125" customWidth="1"/>
    <col min="17" max="17" width="10.6640625" customWidth="1"/>
    <col min="18" max="18" width="9.33203125" customWidth="1"/>
    <col min="19" max="19" width="10.25" customWidth="1"/>
    <col min="20" max="20" width="9.33203125" customWidth="1"/>
    <col min="21" max="21" width="11.1640625" customWidth="1"/>
    <col min="22" max="26" width="9.33203125" customWidth="1"/>
  </cols>
  <sheetData>
    <row r="1" spans="1:26" ht="24" customHeight="1" x14ac:dyDescent="0.3">
      <c r="A1" s="109" t="s">
        <v>0</v>
      </c>
      <c r="B1" s="100"/>
      <c r="C1" s="107">
        <v>1</v>
      </c>
      <c r="D1" s="108"/>
      <c r="E1" s="107">
        <v>2</v>
      </c>
      <c r="F1" s="108"/>
      <c r="G1" s="107">
        <v>3</v>
      </c>
      <c r="H1" s="108"/>
      <c r="I1" s="107">
        <v>4</v>
      </c>
      <c r="J1" s="108"/>
      <c r="K1" s="107">
        <v>5</v>
      </c>
      <c r="L1" s="108"/>
      <c r="M1" s="107">
        <v>6</v>
      </c>
      <c r="N1" s="108"/>
      <c r="O1" s="107">
        <v>7</v>
      </c>
      <c r="P1" s="108"/>
      <c r="Q1" s="107">
        <v>8</v>
      </c>
      <c r="R1" s="108"/>
      <c r="S1" s="107">
        <v>9</v>
      </c>
      <c r="T1" s="108"/>
      <c r="U1" s="107">
        <v>10</v>
      </c>
      <c r="V1" s="108"/>
      <c r="W1" s="2"/>
      <c r="X1" s="2"/>
      <c r="Y1" s="2"/>
      <c r="Z1" s="2"/>
    </row>
    <row r="2" spans="1:26" ht="24" customHeight="1" x14ac:dyDescent="0.3">
      <c r="A2" s="3" t="s">
        <v>1</v>
      </c>
      <c r="B2" s="4" t="s">
        <v>2</v>
      </c>
      <c r="C2" s="95">
        <v>38</v>
      </c>
      <c r="D2" s="96"/>
      <c r="E2" s="95">
        <v>38</v>
      </c>
      <c r="F2" s="96"/>
      <c r="G2" s="95">
        <v>40</v>
      </c>
      <c r="H2" s="96"/>
      <c r="I2" s="95">
        <v>40</v>
      </c>
      <c r="J2" s="96"/>
      <c r="K2" s="95">
        <v>40</v>
      </c>
      <c r="L2" s="96"/>
      <c r="M2" s="95">
        <v>40</v>
      </c>
      <c r="N2" s="96"/>
      <c r="O2" s="95">
        <v>40</v>
      </c>
      <c r="P2" s="96"/>
      <c r="Q2" s="95">
        <v>40</v>
      </c>
      <c r="R2" s="96"/>
      <c r="S2" s="95">
        <v>40</v>
      </c>
      <c r="T2" s="96"/>
      <c r="U2" s="95">
        <v>40</v>
      </c>
      <c r="V2" s="96"/>
      <c r="W2" s="2"/>
      <c r="X2" s="2"/>
      <c r="Y2" s="2"/>
      <c r="Z2" s="2"/>
    </row>
    <row r="3" spans="1:26" ht="24" customHeight="1" x14ac:dyDescent="0.3">
      <c r="A3" s="5"/>
      <c r="B3" s="2" t="s">
        <v>3</v>
      </c>
      <c r="C3" s="92">
        <v>50</v>
      </c>
      <c r="D3" s="90"/>
      <c r="E3" s="92">
        <v>50</v>
      </c>
      <c r="F3" s="90"/>
      <c r="G3" s="92">
        <v>45</v>
      </c>
      <c r="H3" s="90"/>
      <c r="I3" s="92">
        <v>45</v>
      </c>
      <c r="J3" s="90"/>
      <c r="K3" s="92">
        <v>45</v>
      </c>
      <c r="L3" s="90"/>
      <c r="M3" s="92">
        <v>45</v>
      </c>
      <c r="N3" s="90"/>
      <c r="O3" s="92">
        <v>45</v>
      </c>
      <c r="P3" s="90"/>
      <c r="Q3" s="92">
        <v>45</v>
      </c>
      <c r="R3" s="90"/>
      <c r="S3" s="92">
        <v>45</v>
      </c>
      <c r="T3" s="90"/>
      <c r="U3" s="92">
        <v>45</v>
      </c>
      <c r="V3" s="90"/>
      <c r="W3" s="2"/>
      <c r="X3" s="2"/>
      <c r="Y3" s="2"/>
      <c r="Z3" s="2"/>
    </row>
    <row r="4" spans="1:26" ht="24" customHeight="1" x14ac:dyDescent="0.3">
      <c r="A4" s="5"/>
      <c r="B4" s="2" t="s">
        <v>4</v>
      </c>
      <c r="C4" s="92" t="s">
        <v>42</v>
      </c>
      <c r="D4" s="90"/>
      <c r="E4" s="92" t="s">
        <v>42</v>
      </c>
      <c r="F4" s="90"/>
      <c r="G4" s="92" t="s">
        <v>42</v>
      </c>
      <c r="H4" s="90"/>
      <c r="I4" s="92" t="s">
        <v>42</v>
      </c>
      <c r="J4" s="90"/>
      <c r="K4" s="92" t="s">
        <v>42</v>
      </c>
      <c r="L4" s="90"/>
      <c r="M4" s="92" t="s">
        <v>42</v>
      </c>
      <c r="N4" s="90"/>
      <c r="O4" s="92" t="s">
        <v>42</v>
      </c>
      <c r="P4" s="90"/>
      <c r="Q4" s="92" t="s">
        <v>42</v>
      </c>
      <c r="R4" s="90"/>
      <c r="S4" s="92" t="s">
        <v>42</v>
      </c>
      <c r="T4" s="90"/>
      <c r="U4" s="92" t="s">
        <v>42</v>
      </c>
      <c r="V4" s="90"/>
      <c r="W4" s="2"/>
      <c r="X4" s="2"/>
      <c r="Y4" s="2"/>
      <c r="Z4" s="2"/>
    </row>
    <row r="5" spans="1:26" ht="24" customHeight="1" x14ac:dyDescent="0.3">
      <c r="A5" s="5"/>
      <c r="B5" s="2" t="s">
        <v>6</v>
      </c>
      <c r="C5" s="93">
        <v>0</v>
      </c>
      <c r="D5" s="90"/>
      <c r="E5" s="94">
        <v>62</v>
      </c>
      <c r="F5" s="90"/>
      <c r="G5" s="94">
        <v>71</v>
      </c>
      <c r="H5" s="90"/>
      <c r="I5" s="94">
        <v>77</v>
      </c>
      <c r="J5" s="90"/>
      <c r="K5" s="94">
        <v>85</v>
      </c>
      <c r="L5" s="90"/>
      <c r="M5" s="94">
        <v>160</v>
      </c>
      <c r="N5" s="90"/>
      <c r="O5" s="94">
        <v>163</v>
      </c>
      <c r="P5" s="90"/>
      <c r="Q5" s="94">
        <v>165</v>
      </c>
      <c r="R5" s="90"/>
      <c r="S5" s="94">
        <v>161</v>
      </c>
      <c r="T5" s="90"/>
      <c r="U5" s="94">
        <v>188</v>
      </c>
      <c r="V5" s="90"/>
      <c r="W5" s="2"/>
      <c r="X5" s="2"/>
      <c r="Y5" s="2"/>
      <c r="Z5" s="2"/>
    </row>
    <row r="6" spans="1:26" ht="24" customHeight="1" x14ac:dyDescent="0.3">
      <c r="A6" s="5"/>
      <c r="B6" s="2"/>
      <c r="C6" s="6" t="s">
        <v>7</v>
      </c>
      <c r="D6" s="7" t="s">
        <v>8</v>
      </c>
      <c r="E6" s="6" t="s">
        <v>7</v>
      </c>
      <c r="F6" s="7" t="s">
        <v>8</v>
      </c>
      <c r="G6" s="6" t="s">
        <v>7</v>
      </c>
      <c r="H6" s="7" t="s">
        <v>8</v>
      </c>
      <c r="I6" s="6" t="s">
        <v>7</v>
      </c>
      <c r="J6" s="7" t="s">
        <v>8</v>
      </c>
      <c r="K6" s="6" t="s">
        <v>7</v>
      </c>
      <c r="L6" s="7" t="s">
        <v>8</v>
      </c>
      <c r="M6" s="6" t="s">
        <v>7</v>
      </c>
      <c r="N6" s="7" t="s">
        <v>8</v>
      </c>
      <c r="O6" s="6" t="s">
        <v>7</v>
      </c>
      <c r="P6" s="7" t="s">
        <v>8</v>
      </c>
      <c r="Q6" s="6" t="s">
        <v>7</v>
      </c>
      <c r="R6" s="7" t="s">
        <v>8</v>
      </c>
      <c r="S6" s="6" t="s">
        <v>7</v>
      </c>
      <c r="T6" s="7" t="s">
        <v>8</v>
      </c>
      <c r="U6" s="6" t="s">
        <v>7</v>
      </c>
      <c r="V6" s="7" t="s">
        <v>8</v>
      </c>
      <c r="W6" s="2"/>
      <c r="X6" s="2"/>
      <c r="Y6" s="2"/>
      <c r="Z6" s="2"/>
    </row>
    <row r="7" spans="1:26" ht="24" customHeight="1" x14ac:dyDescent="0.3">
      <c r="A7" s="5"/>
      <c r="B7" s="2" t="s">
        <v>9</v>
      </c>
      <c r="C7" s="8"/>
      <c r="D7" s="9"/>
      <c r="E7" s="10">
        <v>6</v>
      </c>
      <c r="F7" s="11">
        <v>7</v>
      </c>
      <c r="G7" s="10">
        <v>7</v>
      </c>
      <c r="H7" s="11">
        <v>7</v>
      </c>
      <c r="I7" s="10">
        <v>7</v>
      </c>
      <c r="J7" s="11">
        <v>12</v>
      </c>
      <c r="K7" s="10">
        <v>8</v>
      </c>
      <c r="L7" s="11">
        <v>13</v>
      </c>
      <c r="M7" s="10">
        <v>16</v>
      </c>
      <c r="N7" s="11">
        <v>14</v>
      </c>
      <c r="O7" s="10">
        <v>16</v>
      </c>
      <c r="P7" s="11">
        <v>14</v>
      </c>
      <c r="Q7" s="10">
        <v>16</v>
      </c>
      <c r="R7" s="11">
        <v>19</v>
      </c>
      <c r="S7" s="10">
        <v>16</v>
      </c>
      <c r="T7" s="11">
        <v>9</v>
      </c>
      <c r="U7" s="10">
        <v>18</v>
      </c>
      <c r="V7" s="11">
        <v>14</v>
      </c>
      <c r="W7" s="2"/>
      <c r="X7" s="2"/>
      <c r="Y7" s="2"/>
      <c r="Z7" s="2"/>
    </row>
    <row r="8" spans="1:26" ht="24" customHeight="1" x14ac:dyDescent="0.3">
      <c r="A8" s="5"/>
      <c r="B8" s="2" t="s">
        <v>10</v>
      </c>
      <c r="C8" s="10">
        <v>60</v>
      </c>
      <c r="D8" s="11">
        <v>60</v>
      </c>
      <c r="E8" s="10">
        <v>15</v>
      </c>
      <c r="F8" s="11">
        <v>16</v>
      </c>
      <c r="G8" s="10">
        <v>13</v>
      </c>
      <c r="H8" s="11">
        <v>13</v>
      </c>
      <c r="I8" s="10">
        <v>10</v>
      </c>
      <c r="J8" s="11">
        <v>20</v>
      </c>
      <c r="K8" s="10">
        <v>10</v>
      </c>
      <c r="L8" s="11">
        <v>20</v>
      </c>
      <c r="M8" s="10">
        <v>7</v>
      </c>
      <c r="N8" s="11">
        <v>17</v>
      </c>
      <c r="O8" s="10">
        <v>15</v>
      </c>
      <c r="P8" s="11">
        <v>16</v>
      </c>
      <c r="Q8" s="10">
        <v>15</v>
      </c>
      <c r="R8" s="11">
        <v>15</v>
      </c>
      <c r="S8" s="10">
        <v>15</v>
      </c>
      <c r="T8" s="11">
        <v>36</v>
      </c>
      <c r="U8" s="10">
        <v>15</v>
      </c>
      <c r="V8" s="11">
        <v>25</v>
      </c>
      <c r="W8" s="2"/>
      <c r="X8" s="2"/>
      <c r="Y8" s="2"/>
      <c r="Z8" s="2"/>
    </row>
    <row r="9" spans="1:26" ht="24" customHeight="1" x14ac:dyDescent="0.3">
      <c r="A9" s="12" t="s">
        <v>11</v>
      </c>
      <c r="B9" s="2" t="s">
        <v>12</v>
      </c>
      <c r="C9" s="13">
        <f>C5-C7+C8</f>
        <v>60</v>
      </c>
      <c r="D9" s="14">
        <f>C5-D7+D8</f>
        <v>60</v>
      </c>
      <c r="E9" s="13">
        <f>E5-E7+E8</f>
        <v>71</v>
      </c>
      <c r="F9" s="14">
        <f>E5-F7+F8</f>
        <v>71</v>
      </c>
      <c r="G9" s="13">
        <f>G5-G7+G8</f>
        <v>77</v>
      </c>
      <c r="H9" s="14">
        <f>G5-H7+H8</f>
        <v>77</v>
      </c>
      <c r="I9" s="13">
        <f>I5-I7+I8</f>
        <v>80</v>
      </c>
      <c r="J9" s="14">
        <f>I5-J7+J8</f>
        <v>85</v>
      </c>
      <c r="K9" s="13">
        <f>K5-K7+K8</f>
        <v>87</v>
      </c>
      <c r="L9" s="14">
        <f>K5-L7+L8</f>
        <v>92</v>
      </c>
      <c r="M9" s="13">
        <f>M5-M7+M8</f>
        <v>151</v>
      </c>
      <c r="N9" s="14">
        <f>M5-N7+N8</f>
        <v>163</v>
      </c>
      <c r="O9" s="13">
        <f>O5-O7+O8</f>
        <v>162</v>
      </c>
      <c r="P9" s="14">
        <f>O5-P7+P8</f>
        <v>165</v>
      </c>
      <c r="Q9" s="13">
        <f>Q5-Q7+Q8</f>
        <v>164</v>
      </c>
      <c r="R9" s="14">
        <f>Q5-R7+R8</f>
        <v>161</v>
      </c>
      <c r="S9" s="13">
        <f>S5-S7+S8</f>
        <v>160</v>
      </c>
      <c r="T9" s="14">
        <f>S5-T7+T8</f>
        <v>188</v>
      </c>
      <c r="U9" s="13">
        <f>U5-U7+U8</f>
        <v>185</v>
      </c>
      <c r="V9" s="14">
        <f>U5-V7+V8</f>
        <v>199</v>
      </c>
      <c r="W9" s="2"/>
      <c r="X9" s="2"/>
      <c r="Y9" s="2"/>
      <c r="Z9" s="2"/>
    </row>
    <row r="10" spans="1:26" ht="24" customHeight="1" x14ac:dyDescent="0.3">
      <c r="A10" s="97" t="s">
        <v>13</v>
      </c>
      <c r="B10" s="2" t="s">
        <v>14</v>
      </c>
      <c r="C10" s="10">
        <v>2</v>
      </c>
      <c r="D10" s="15">
        <v>2</v>
      </c>
      <c r="E10" s="10">
        <v>2</v>
      </c>
      <c r="F10" s="15">
        <v>1.8</v>
      </c>
      <c r="G10" s="10">
        <v>1.8</v>
      </c>
      <c r="H10" s="15">
        <v>1.74</v>
      </c>
      <c r="I10" s="10">
        <v>1.7</v>
      </c>
      <c r="J10" s="15">
        <v>1.72</v>
      </c>
      <c r="K10" s="10">
        <v>1.7</v>
      </c>
      <c r="L10" s="15">
        <v>1.74</v>
      </c>
      <c r="M10" s="10">
        <v>1.7</v>
      </c>
      <c r="N10" s="15">
        <v>1.76</v>
      </c>
      <c r="O10" s="10">
        <v>1.8</v>
      </c>
      <c r="P10" s="15">
        <v>1.77</v>
      </c>
      <c r="Q10" s="10">
        <v>1.8</v>
      </c>
      <c r="R10" s="15">
        <v>1.8</v>
      </c>
      <c r="S10" s="10">
        <v>1.8</v>
      </c>
      <c r="T10" s="15">
        <v>1.83</v>
      </c>
      <c r="U10" s="10">
        <v>1.8</v>
      </c>
      <c r="V10" s="15">
        <v>1.82</v>
      </c>
      <c r="W10" s="2"/>
      <c r="X10" s="2"/>
      <c r="Y10" s="2"/>
      <c r="Z10" s="2"/>
    </row>
    <row r="11" spans="1:26" ht="24" customHeight="1" x14ac:dyDescent="0.3">
      <c r="A11" s="98"/>
      <c r="B11" s="16" t="s">
        <v>15</v>
      </c>
      <c r="C11" s="17">
        <f t="shared" ref="C11:V11" si="0">ROUND(C9*C10,0)</f>
        <v>120</v>
      </c>
      <c r="D11" s="18">
        <f t="shared" si="0"/>
        <v>120</v>
      </c>
      <c r="E11" s="17">
        <f t="shared" si="0"/>
        <v>142</v>
      </c>
      <c r="F11" s="18">
        <f t="shared" si="0"/>
        <v>128</v>
      </c>
      <c r="G11" s="17">
        <f t="shared" si="0"/>
        <v>139</v>
      </c>
      <c r="H11" s="18">
        <f t="shared" si="0"/>
        <v>134</v>
      </c>
      <c r="I11" s="17">
        <f t="shared" si="0"/>
        <v>136</v>
      </c>
      <c r="J11" s="18">
        <f t="shared" si="0"/>
        <v>146</v>
      </c>
      <c r="K11" s="17">
        <f t="shared" si="0"/>
        <v>148</v>
      </c>
      <c r="L11" s="18">
        <f t="shared" si="0"/>
        <v>160</v>
      </c>
      <c r="M11" s="17">
        <f t="shared" si="0"/>
        <v>257</v>
      </c>
      <c r="N11" s="18">
        <f t="shared" si="0"/>
        <v>287</v>
      </c>
      <c r="O11" s="17">
        <f t="shared" si="0"/>
        <v>292</v>
      </c>
      <c r="P11" s="18">
        <f t="shared" si="0"/>
        <v>292</v>
      </c>
      <c r="Q11" s="17">
        <f t="shared" si="0"/>
        <v>295</v>
      </c>
      <c r="R11" s="18">
        <f t="shared" si="0"/>
        <v>290</v>
      </c>
      <c r="S11" s="17">
        <f t="shared" si="0"/>
        <v>288</v>
      </c>
      <c r="T11" s="18">
        <f t="shared" si="0"/>
        <v>344</v>
      </c>
      <c r="U11" s="17">
        <f t="shared" si="0"/>
        <v>333</v>
      </c>
      <c r="V11" s="18">
        <f t="shared" si="0"/>
        <v>362</v>
      </c>
      <c r="W11" s="2"/>
      <c r="X11" s="2"/>
      <c r="Y11" s="2"/>
      <c r="Z11" s="2"/>
    </row>
    <row r="12" spans="1:26" ht="24" customHeight="1" x14ac:dyDescent="0.3">
      <c r="A12" s="97"/>
      <c r="B12" s="2" t="s">
        <v>16</v>
      </c>
      <c r="C12" s="19">
        <f>C11*C2</f>
        <v>4560</v>
      </c>
      <c r="D12" s="20">
        <f>D11*C2</f>
        <v>4560</v>
      </c>
      <c r="E12" s="19">
        <f>E11*E2</f>
        <v>5396</v>
      </c>
      <c r="F12" s="20">
        <f>F11*E2</f>
        <v>4864</v>
      </c>
      <c r="G12" s="19">
        <f>G11*G2</f>
        <v>5560</v>
      </c>
      <c r="H12" s="20">
        <f>H11*G2</f>
        <v>5360</v>
      </c>
      <c r="I12" s="19">
        <f>I11*I2</f>
        <v>5440</v>
      </c>
      <c r="J12" s="20">
        <f>J11*I2</f>
        <v>5840</v>
      </c>
      <c r="K12" s="19">
        <f>K11*K2</f>
        <v>5920</v>
      </c>
      <c r="L12" s="20">
        <f>L11*K2</f>
        <v>6400</v>
      </c>
      <c r="M12" s="19">
        <f>M11*M2</f>
        <v>10280</v>
      </c>
      <c r="N12" s="20">
        <f>N11*M2</f>
        <v>11480</v>
      </c>
      <c r="O12" s="19">
        <f>O11*O2</f>
        <v>11680</v>
      </c>
      <c r="P12" s="20">
        <f>P11*O2</f>
        <v>11680</v>
      </c>
      <c r="Q12" s="19">
        <f>Q11*Q2</f>
        <v>11800</v>
      </c>
      <c r="R12" s="20">
        <f>R11*Q2</f>
        <v>11600</v>
      </c>
      <c r="S12" s="19">
        <f>S11*S2</f>
        <v>11520</v>
      </c>
      <c r="T12" s="20">
        <f>T11*S2</f>
        <v>13760</v>
      </c>
      <c r="U12" s="19">
        <f>U11*U2</f>
        <v>13320</v>
      </c>
      <c r="V12" s="20">
        <f>V11*U2</f>
        <v>14480</v>
      </c>
      <c r="W12" s="2"/>
      <c r="X12" s="2"/>
      <c r="Y12" s="2"/>
      <c r="Z12" s="2"/>
    </row>
    <row r="13" spans="1:26" ht="24" customHeight="1" x14ac:dyDescent="0.3">
      <c r="A13" s="98"/>
      <c r="B13" s="2" t="s">
        <v>17</v>
      </c>
      <c r="C13" s="91">
        <v>0.11700000000000001</v>
      </c>
      <c r="D13" s="90"/>
      <c r="E13" s="91">
        <v>0.108</v>
      </c>
      <c r="F13" s="90"/>
      <c r="G13" s="91">
        <v>0.111</v>
      </c>
      <c r="H13" s="90"/>
      <c r="I13" s="91">
        <v>0.11</v>
      </c>
      <c r="J13" s="90"/>
      <c r="K13" s="91">
        <v>0.11799999999999999</v>
      </c>
      <c r="L13" s="90"/>
      <c r="M13" s="91">
        <v>0.129</v>
      </c>
      <c r="N13" s="90"/>
      <c r="O13" s="91">
        <v>0.13700000000000001</v>
      </c>
      <c r="P13" s="90"/>
      <c r="Q13" s="91">
        <v>0.13900000000000001</v>
      </c>
      <c r="R13" s="90"/>
      <c r="S13" s="91">
        <v>0.14000000000000001</v>
      </c>
      <c r="T13" s="90"/>
      <c r="U13" s="91">
        <v>0.14599999999999999</v>
      </c>
      <c r="V13" s="90"/>
      <c r="W13" s="2"/>
      <c r="X13" s="2"/>
      <c r="Y13" s="2"/>
      <c r="Z13" s="2"/>
    </row>
    <row r="14" spans="1:26" ht="24" customHeight="1" x14ac:dyDescent="0.3">
      <c r="A14" s="5"/>
      <c r="B14" s="2" t="s">
        <v>18</v>
      </c>
      <c r="C14" s="91">
        <v>1</v>
      </c>
      <c r="D14" s="90"/>
      <c r="E14" s="91">
        <v>0.88</v>
      </c>
      <c r="F14" s="90"/>
      <c r="G14" s="91">
        <v>0.9</v>
      </c>
      <c r="H14" s="90"/>
      <c r="I14" s="91">
        <v>1</v>
      </c>
      <c r="J14" s="90"/>
      <c r="K14" s="91">
        <v>1</v>
      </c>
      <c r="L14" s="90"/>
      <c r="M14" s="91">
        <v>1</v>
      </c>
      <c r="N14" s="90"/>
      <c r="O14" s="91">
        <v>1</v>
      </c>
      <c r="P14" s="90"/>
      <c r="Q14" s="91">
        <v>1</v>
      </c>
      <c r="R14" s="90"/>
      <c r="S14" s="91">
        <v>1</v>
      </c>
      <c r="T14" s="90"/>
      <c r="U14" s="91">
        <v>1</v>
      </c>
      <c r="V14" s="90"/>
      <c r="W14" s="2"/>
      <c r="X14" s="2"/>
      <c r="Y14" s="2"/>
      <c r="Z14" s="2"/>
    </row>
    <row r="15" spans="1:26" ht="24" customHeight="1" thickBot="1" x14ac:dyDescent="0.35">
      <c r="A15" s="5"/>
      <c r="B15" s="2" t="s">
        <v>19</v>
      </c>
      <c r="C15" s="89">
        <v>80.3</v>
      </c>
      <c r="D15" s="90"/>
      <c r="E15" s="89">
        <v>80.8</v>
      </c>
      <c r="F15" s="90"/>
      <c r="G15" s="89">
        <v>80.3</v>
      </c>
      <c r="H15" s="90"/>
      <c r="I15" s="89">
        <v>80.8</v>
      </c>
      <c r="J15" s="90"/>
      <c r="K15" s="89">
        <v>81.2</v>
      </c>
      <c r="L15" s="90"/>
      <c r="M15" s="89">
        <v>81.5</v>
      </c>
      <c r="N15" s="90"/>
      <c r="O15" s="89">
        <v>81.900000000000006</v>
      </c>
      <c r="P15" s="90"/>
      <c r="Q15" s="89">
        <v>82.2</v>
      </c>
      <c r="R15" s="90"/>
      <c r="S15" s="89">
        <v>82.2</v>
      </c>
      <c r="T15" s="90"/>
      <c r="U15" s="89">
        <v>82.4</v>
      </c>
      <c r="V15" s="90"/>
      <c r="W15" s="2"/>
      <c r="X15" s="2"/>
      <c r="Y15" s="2"/>
      <c r="Z15" s="2"/>
    </row>
    <row r="16" spans="1:26" ht="24" customHeight="1" thickTop="1" x14ac:dyDescent="0.3">
      <c r="A16" s="3" t="s">
        <v>59</v>
      </c>
      <c r="B16" s="4" t="s">
        <v>2</v>
      </c>
      <c r="C16" s="102"/>
      <c r="D16" s="103"/>
      <c r="E16" s="102"/>
      <c r="F16" s="103"/>
      <c r="G16" s="102"/>
      <c r="H16" s="103"/>
      <c r="I16" s="95">
        <v>20</v>
      </c>
      <c r="J16" s="96"/>
      <c r="K16" s="95">
        <v>20</v>
      </c>
      <c r="L16" s="96"/>
      <c r="M16" s="95">
        <v>20</v>
      </c>
      <c r="N16" s="96"/>
      <c r="O16" s="95">
        <v>17</v>
      </c>
      <c r="P16" s="96"/>
      <c r="Q16" s="95">
        <v>16</v>
      </c>
      <c r="R16" s="96"/>
      <c r="S16" s="95">
        <v>16</v>
      </c>
      <c r="T16" s="96"/>
      <c r="U16" s="95">
        <v>16</v>
      </c>
      <c r="V16" s="96"/>
      <c r="W16" s="2"/>
      <c r="X16" s="2"/>
      <c r="Y16" s="2"/>
      <c r="Z16" s="2"/>
    </row>
    <row r="17" spans="1:26" ht="24" customHeight="1" x14ac:dyDescent="0.3">
      <c r="A17" s="5"/>
      <c r="B17" s="2" t="s">
        <v>3</v>
      </c>
      <c r="C17" s="73"/>
      <c r="D17" s="74"/>
      <c r="E17" s="73"/>
      <c r="F17" s="74"/>
      <c r="G17" s="73"/>
      <c r="H17" s="74"/>
      <c r="I17" s="92">
        <v>60</v>
      </c>
      <c r="J17" s="90"/>
      <c r="K17" s="92">
        <v>50</v>
      </c>
      <c r="L17" s="90"/>
      <c r="M17" s="92">
        <v>65</v>
      </c>
      <c r="N17" s="90"/>
      <c r="O17" s="92">
        <v>60</v>
      </c>
      <c r="P17" s="90"/>
      <c r="Q17" s="92">
        <v>55</v>
      </c>
      <c r="R17" s="90"/>
      <c r="S17" s="92">
        <v>55</v>
      </c>
      <c r="T17" s="90"/>
      <c r="U17" s="92">
        <v>55</v>
      </c>
      <c r="V17" s="90"/>
      <c r="W17" s="2"/>
      <c r="X17" s="2"/>
      <c r="Y17" s="2"/>
      <c r="Z17" s="2"/>
    </row>
    <row r="18" spans="1:26" ht="24" customHeight="1" x14ac:dyDescent="0.3">
      <c r="A18" s="5"/>
      <c r="B18" s="2" t="s">
        <v>4</v>
      </c>
      <c r="C18" s="73"/>
      <c r="D18" s="74"/>
      <c r="E18" s="73"/>
      <c r="F18" s="74"/>
      <c r="G18" s="73"/>
      <c r="H18" s="74"/>
      <c r="I18" s="92" t="s">
        <v>40</v>
      </c>
      <c r="J18" s="90"/>
      <c r="K18" s="92" t="s">
        <v>40</v>
      </c>
      <c r="L18" s="90"/>
      <c r="M18" s="92" t="s">
        <v>40</v>
      </c>
      <c r="N18" s="90"/>
      <c r="O18" s="92" t="s">
        <v>40</v>
      </c>
      <c r="P18" s="90"/>
      <c r="Q18" s="92" t="s">
        <v>40</v>
      </c>
      <c r="R18" s="90"/>
      <c r="S18" s="92" t="s">
        <v>42</v>
      </c>
      <c r="T18" s="90"/>
      <c r="U18" s="92" t="s">
        <v>42</v>
      </c>
      <c r="V18" s="90"/>
      <c r="W18" s="2"/>
      <c r="X18" s="2"/>
      <c r="Y18" s="2"/>
      <c r="Z18" s="2"/>
    </row>
    <row r="19" spans="1:26" ht="24" customHeight="1" x14ac:dyDescent="0.3">
      <c r="A19" s="5"/>
      <c r="B19" s="2" t="s">
        <v>6</v>
      </c>
      <c r="C19" s="73"/>
      <c r="D19" s="74"/>
      <c r="E19" s="73"/>
      <c r="F19" s="74"/>
      <c r="G19" s="73"/>
      <c r="H19" s="74"/>
      <c r="I19" s="93">
        <v>0</v>
      </c>
      <c r="J19" s="90"/>
      <c r="K19" s="94">
        <v>160</v>
      </c>
      <c r="L19" s="90"/>
      <c r="M19" s="94">
        <v>220</v>
      </c>
      <c r="N19" s="90"/>
      <c r="O19" s="94">
        <v>222</v>
      </c>
      <c r="P19" s="90"/>
      <c r="Q19" s="94">
        <v>210</v>
      </c>
      <c r="R19" s="90"/>
      <c r="S19" s="94">
        <v>223</v>
      </c>
      <c r="T19" s="90"/>
      <c r="U19" s="94">
        <v>252</v>
      </c>
      <c r="V19" s="90"/>
      <c r="W19" s="2"/>
      <c r="X19" s="2"/>
      <c r="Y19" s="2"/>
      <c r="Z19" s="2"/>
    </row>
    <row r="20" spans="1:26" ht="24" customHeight="1" x14ac:dyDescent="0.3">
      <c r="A20" s="5"/>
      <c r="B20" s="2"/>
      <c r="C20" s="73"/>
      <c r="D20" s="74"/>
      <c r="E20" s="73"/>
      <c r="F20" s="74"/>
      <c r="G20" s="73"/>
      <c r="H20" s="74"/>
      <c r="I20" s="6" t="s">
        <v>7</v>
      </c>
      <c r="J20" s="7" t="s">
        <v>8</v>
      </c>
      <c r="K20" s="6" t="s">
        <v>7</v>
      </c>
      <c r="L20" s="7" t="s">
        <v>8</v>
      </c>
      <c r="M20" s="6" t="s">
        <v>7</v>
      </c>
      <c r="N20" s="7" t="s">
        <v>8</v>
      </c>
      <c r="O20" s="6" t="s">
        <v>7</v>
      </c>
      <c r="P20" s="7" t="s">
        <v>8</v>
      </c>
      <c r="Q20" s="6" t="s">
        <v>7</v>
      </c>
      <c r="R20" s="7" t="s">
        <v>8</v>
      </c>
      <c r="S20" s="6" t="s">
        <v>7</v>
      </c>
      <c r="T20" s="7" t="s">
        <v>8</v>
      </c>
      <c r="U20" s="6" t="s">
        <v>7</v>
      </c>
      <c r="V20" s="7" t="s">
        <v>8</v>
      </c>
      <c r="W20" s="2"/>
      <c r="X20" s="2"/>
      <c r="Y20" s="2"/>
      <c r="Z20" s="2"/>
    </row>
    <row r="21" spans="1:26" ht="24" customHeight="1" x14ac:dyDescent="0.3">
      <c r="A21" s="5"/>
      <c r="B21" s="2" t="s">
        <v>9</v>
      </c>
      <c r="C21" s="73"/>
      <c r="D21" s="74"/>
      <c r="E21" s="73"/>
      <c r="F21" s="74"/>
      <c r="G21" s="73"/>
      <c r="H21" s="74"/>
      <c r="I21" s="8"/>
      <c r="J21" s="9"/>
      <c r="K21" s="10">
        <v>9</v>
      </c>
      <c r="L21" s="11">
        <v>11</v>
      </c>
      <c r="M21" s="10">
        <v>22</v>
      </c>
      <c r="N21" s="11">
        <v>18</v>
      </c>
      <c r="O21" s="10">
        <v>22</v>
      </c>
      <c r="P21" s="11">
        <v>20</v>
      </c>
      <c r="Q21" s="10">
        <v>21</v>
      </c>
      <c r="R21" s="11">
        <v>18</v>
      </c>
      <c r="S21" s="10">
        <v>18</v>
      </c>
      <c r="T21" s="11">
        <v>20</v>
      </c>
      <c r="U21" s="10">
        <v>20</v>
      </c>
      <c r="V21" s="11">
        <v>20</v>
      </c>
      <c r="W21" s="2"/>
      <c r="X21" s="2"/>
      <c r="Y21" s="2"/>
      <c r="Z21" s="2"/>
    </row>
    <row r="22" spans="1:26" ht="24" customHeight="1" x14ac:dyDescent="0.3">
      <c r="A22" s="5"/>
      <c r="B22" s="2" t="s">
        <v>10</v>
      </c>
      <c r="C22" s="73"/>
      <c r="D22" s="74"/>
      <c r="E22" s="73"/>
      <c r="F22" s="74"/>
      <c r="G22" s="73"/>
      <c r="H22" s="74"/>
      <c r="I22" s="10">
        <v>50</v>
      </c>
      <c r="J22" s="11">
        <v>160</v>
      </c>
      <c r="K22" s="10">
        <v>15</v>
      </c>
      <c r="L22" s="11">
        <v>71</v>
      </c>
      <c r="M22" s="10">
        <v>10</v>
      </c>
      <c r="N22" s="11">
        <v>20</v>
      </c>
      <c r="O22" s="10">
        <v>15</v>
      </c>
      <c r="P22" s="11">
        <v>8</v>
      </c>
      <c r="Q22" s="10">
        <v>15</v>
      </c>
      <c r="R22" s="11">
        <v>31</v>
      </c>
      <c r="S22" s="10">
        <v>15</v>
      </c>
      <c r="T22" s="11">
        <v>49</v>
      </c>
      <c r="U22" s="10">
        <v>15</v>
      </c>
      <c r="V22" s="11">
        <v>28</v>
      </c>
      <c r="W22" s="2"/>
      <c r="X22" s="2"/>
      <c r="Y22" s="2"/>
      <c r="Z22" s="2"/>
    </row>
    <row r="23" spans="1:26" ht="24" customHeight="1" x14ac:dyDescent="0.3">
      <c r="A23" s="12" t="s">
        <v>11</v>
      </c>
      <c r="B23" s="2" t="s">
        <v>12</v>
      </c>
      <c r="C23" s="73"/>
      <c r="D23" s="74"/>
      <c r="E23" s="73"/>
      <c r="F23" s="74"/>
      <c r="G23" s="73"/>
      <c r="H23" s="74"/>
      <c r="I23" s="13">
        <f>I19-I21+I22</f>
        <v>50</v>
      </c>
      <c r="J23" s="14">
        <f>I19-J21+J22</f>
        <v>160</v>
      </c>
      <c r="K23" s="13">
        <f>K19-K21+K22</f>
        <v>166</v>
      </c>
      <c r="L23" s="14">
        <f>K19-L21+L22</f>
        <v>220</v>
      </c>
      <c r="M23" s="13">
        <f>M19-M21+M22</f>
        <v>208</v>
      </c>
      <c r="N23" s="14">
        <f>M19-N21+N22</f>
        <v>222</v>
      </c>
      <c r="O23" s="13">
        <f>O19-O21+O22</f>
        <v>215</v>
      </c>
      <c r="P23" s="14">
        <f>O19-P21+P22</f>
        <v>210</v>
      </c>
      <c r="Q23" s="13">
        <f>Q19-Q21+Q22</f>
        <v>204</v>
      </c>
      <c r="R23" s="14">
        <f>Q19-R21+R22</f>
        <v>223</v>
      </c>
      <c r="S23" s="13">
        <f>S19-S21+S22</f>
        <v>220</v>
      </c>
      <c r="T23" s="14">
        <f>S19-T21+T22</f>
        <v>252</v>
      </c>
      <c r="U23" s="13">
        <f>U19-U21+U22</f>
        <v>247</v>
      </c>
      <c r="V23" s="14">
        <f>U19-V21+V22</f>
        <v>260</v>
      </c>
      <c r="W23" s="2"/>
      <c r="X23" s="2"/>
      <c r="Y23" s="2"/>
      <c r="Z23" s="2"/>
    </row>
    <row r="24" spans="1:26" ht="24" customHeight="1" x14ac:dyDescent="0.3">
      <c r="A24" s="97" t="s">
        <v>13</v>
      </c>
      <c r="B24" s="2" t="s">
        <v>14</v>
      </c>
      <c r="C24" s="73"/>
      <c r="D24" s="74"/>
      <c r="E24" s="73"/>
      <c r="F24" s="74"/>
      <c r="G24" s="73"/>
      <c r="H24" s="74"/>
      <c r="I24" s="10">
        <v>1.5</v>
      </c>
      <c r="J24" s="15">
        <v>1.19</v>
      </c>
      <c r="K24" s="10">
        <v>1.19</v>
      </c>
      <c r="L24" s="11">
        <v>1.22</v>
      </c>
      <c r="M24" s="10">
        <v>1.22</v>
      </c>
      <c r="N24" s="11">
        <v>1.25</v>
      </c>
      <c r="O24" s="10">
        <v>1.25</v>
      </c>
      <c r="P24" s="11">
        <v>1.1599999999999999</v>
      </c>
      <c r="Q24" s="10">
        <v>1.1599999999999999</v>
      </c>
      <c r="R24" s="11">
        <v>1.24</v>
      </c>
      <c r="S24" s="10">
        <v>1.24</v>
      </c>
      <c r="T24" s="11">
        <v>1.3</v>
      </c>
      <c r="U24" s="10">
        <v>1.3</v>
      </c>
      <c r="V24" s="11">
        <v>1.31</v>
      </c>
      <c r="W24" s="2"/>
      <c r="X24" s="2"/>
      <c r="Y24" s="2"/>
      <c r="Z24" s="2"/>
    </row>
    <row r="25" spans="1:26" ht="24" customHeight="1" x14ac:dyDescent="0.3">
      <c r="A25" s="98"/>
      <c r="B25" s="16" t="s">
        <v>15</v>
      </c>
      <c r="C25" s="73"/>
      <c r="D25" s="74"/>
      <c r="E25" s="73"/>
      <c r="F25" s="74"/>
      <c r="G25" s="73"/>
      <c r="H25" s="74"/>
      <c r="I25" s="17">
        <f t="shared" ref="I25:J25" si="1">ROUND(I23*I24,0)</f>
        <v>75</v>
      </c>
      <c r="J25" s="18">
        <f t="shared" si="1"/>
        <v>190</v>
      </c>
      <c r="K25" s="17">
        <f t="shared" ref="K25:V25" si="2">ROUND(K23*K24,0)</f>
        <v>198</v>
      </c>
      <c r="L25" s="18">
        <f t="shared" si="2"/>
        <v>268</v>
      </c>
      <c r="M25" s="17">
        <f t="shared" si="2"/>
        <v>254</v>
      </c>
      <c r="N25" s="18">
        <f t="shared" si="2"/>
        <v>278</v>
      </c>
      <c r="O25" s="17">
        <f t="shared" si="2"/>
        <v>269</v>
      </c>
      <c r="P25" s="18">
        <f t="shared" si="2"/>
        <v>244</v>
      </c>
      <c r="Q25" s="17">
        <f t="shared" si="2"/>
        <v>237</v>
      </c>
      <c r="R25" s="18">
        <f t="shared" si="2"/>
        <v>277</v>
      </c>
      <c r="S25" s="17">
        <f t="shared" si="2"/>
        <v>273</v>
      </c>
      <c r="T25" s="18">
        <f t="shared" si="2"/>
        <v>328</v>
      </c>
      <c r="U25" s="17">
        <f t="shared" si="2"/>
        <v>321</v>
      </c>
      <c r="V25" s="18">
        <f t="shared" si="2"/>
        <v>341</v>
      </c>
      <c r="W25" s="2"/>
      <c r="X25" s="2"/>
      <c r="Y25" s="2"/>
      <c r="Z25" s="2"/>
    </row>
    <row r="26" spans="1:26" ht="24" customHeight="1" x14ac:dyDescent="0.3">
      <c r="A26" s="97"/>
      <c r="B26" s="2" t="s">
        <v>16</v>
      </c>
      <c r="C26" s="73"/>
      <c r="D26" s="74"/>
      <c r="E26" s="73"/>
      <c r="F26" s="74"/>
      <c r="G26" s="73"/>
      <c r="H26" s="74"/>
      <c r="I26" s="19">
        <f>I25*I16</f>
        <v>1500</v>
      </c>
      <c r="J26" s="20">
        <f>J25*I16</f>
        <v>3800</v>
      </c>
      <c r="K26" s="19">
        <f>K25*K16</f>
        <v>3960</v>
      </c>
      <c r="L26" s="20">
        <f>L25*K16</f>
        <v>5360</v>
      </c>
      <c r="M26" s="19">
        <f>M25*M16</f>
        <v>5080</v>
      </c>
      <c r="N26" s="20">
        <f>N25*M16</f>
        <v>5560</v>
      </c>
      <c r="O26" s="19">
        <f>O25*O16</f>
        <v>4573</v>
      </c>
      <c r="P26" s="20">
        <f>P25*O16</f>
        <v>4148</v>
      </c>
      <c r="Q26" s="19">
        <f>Q25*Q16</f>
        <v>3792</v>
      </c>
      <c r="R26" s="20">
        <f>R25*Q16</f>
        <v>4432</v>
      </c>
      <c r="S26" s="19">
        <f>S25*S16</f>
        <v>4368</v>
      </c>
      <c r="T26" s="20">
        <f>T25*S16</f>
        <v>5248</v>
      </c>
      <c r="U26" s="19">
        <f>U25*U16</f>
        <v>5136</v>
      </c>
      <c r="V26" s="20">
        <f>V25*U16</f>
        <v>5456</v>
      </c>
      <c r="W26" s="2"/>
      <c r="X26" s="2"/>
      <c r="Y26" s="2"/>
      <c r="Z26" s="2"/>
    </row>
    <row r="27" spans="1:26" ht="24" customHeight="1" x14ac:dyDescent="0.3">
      <c r="A27" s="98"/>
      <c r="B27" s="2" t="s">
        <v>17</v>
      </c>
      <c r="C27" s="73"/>
      <c r="D27" s="74"/>
      <c r="E27" s="73"/>
      <c r="F27" s="74"/>
      <c r="G27" s="73"/>
      <c r="H27" s="74"/>
      <c r="I27" s="91">
        <v>7.8E-2</v>
      </c>
      <c r="J27" s="90"/>
      <c r="K27" s="91">
        <v>9.7000000000000003E-2</v>
      </c>
      <c r="L27" s="90"/>
      <c r="M27" s="91">
        <v>9.2999999999999999E-2</v>
      </c>
      <c r="N27" s="90"/>
      <c r="O27" s="91">
        <v>7.9000000000000001E-2</v>
      </c>
      <c r="P27" s="90"/>
      <c r="Q27" s="91">
        <v>8.7999999999999995E-2</v>
      </c>
      <c r="R27" s="90"/>
      <c r="S27" s="91">
        <v>9.9000000000000005E-2</v>
      </c>
      <c r="T27" s="90"/>
      <c r="U27" s="91">
        <v>0.10199999999999999</v>
      </c>
      <c r="V27" s="90"/>
      <c r="W27" s="2"/>
      <c r="X27" s="2"/>
      <c r="Y27" s="2"/>
      <c r="Z27" s="2"/>
    </row>
    <row r="28" spans="1:26" ht="24" customHeight="1" x14ac:dyDescent="0.3">
      <c r="A28" s="5"/>
      <c r="B28" s="2" t="s">
        <v>18</v>
      </c>
      <c r="C28" s="73"/>
      <c r="D28" s="74"/>
      <c r="E28" s="73"/>
      <c r="F28" s="74"/>
      <c r="G28" s="73"/>
      <c r="H28" s="74"/>
      <c r="I28" s="91">
        <v>1</v>
      </c>
      <c r="J28" s="90"/>
      <c r="K28" s="91">
        <v>1</v>
      </c>
      <c r="L28" s="90"/>
      <c r="M28" s="91">
        <v>0.88</v>
      </c>
      <c r="N28" s="90"/>
      <c r="O28" s="91">
        <v>0.81</v>
      </c>
      <c r="P28" s="90"/>
      <c r="Q28" s="91">
        <v>1</v>
      </c>
      <c r="R28" s="90"/>
      <c r="S28" s="91">
        <v>1</v>
      </c>
      <c r="T28" s="90"/>
      <c r="U28" s="91">
        <v>0.95</v>
      </c>
      <c r="V28" s="90"/>
      <c r="W28" s="2"/>
      <c r="X28" s="2"/>
      <c r="Y28" s="2"/>
      <c r="Z28" s="2"/>
    </row>
    <row r="29" spans="1:26" ht="24" customHeight="1" x14ac:dyDescent="0.3">
      <c r="A29" s="5"/>
      <c r="B29" s="2" t="s">
        <v>19</v>
      </c>
      <c r="C29" s="73"/>
      <c r="D29" s="74"/>
      <c r="E29" s="73"/>
      <c r="F29" s="74"/>
      <c r="G29" s="73"/>
      <c r="H29" s="74"/>
      <c r="I29" s="89">
        <v>73.8</v>
      </c>
      <c r="J29" s="90"/>
      <c r="K29" s="89">
        <v>73.900000000000006</v>
      </c>
      <c r="L29" s="90"/>
      <c r="M29" s="89">
        <v>72.3</v>
      </c>
      <c r="N29" s="90"/>
      <c r="O29" s="89">
        <v>72.5</v>
      </c>
      <c r="P29" s="90"/>
      <c r="Q29" s="89">
        <v>73</v>
      </c>
      <c r="R29" s="90"/>
      <c r="S29" s="89">
        <v>74.2</v>
      </c>
      <c r="T29" s="90"/>
      <c r="U29" s="89">
        <v>74.7</v>
      </c>
      <c r="V29" s="90"/>
      <c r="W29" s="2"/>
      <c r="X29" s="2"/>
      <c r="Y29" s="2"/>
      <c r="Z29" s="2"/>
    </row>
    <row r="30" spans="1:26" ht="24" customHeight="1" x14ac:dyDescent="0.3"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3">
      <c r="A31" s="106" t="s">
        <v>20</v>
      </c>
      <c r="B31" s="100"/>
      <c r="C31" s="100"/>
      <c r="D31" s="10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3">
      <c r="A32" s="100"/>
      <c r="B32" s="100"/>
      <c r="C32" s="100"/>
      <c r="D32" s="10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3"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3"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3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3"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3"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3"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3"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3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3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3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3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3">
      <c r="A45" s="21"/>
      <c r="B45" s="21"/>
      <c r="C45" s="105"/>
      <c r="D45" s="100"/>
      <c r="E45" s="105"/>
      <c r="F45" s="100"/>
      <c r="G45" s="105"/>
      <c r="H45" s="10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3">
      <c r="A46" s="22"/>
      <c r="B46" s="22"/>
      <c r="C46" s="101"/>
      <c r="D46" s="100"/>
      <c r="E46" s="101"/>
      <c r="F46" s="100"/>
      <c r="G46" s="101"/>
      <c r="H46" s="10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3">
      <c r="A47" s="99"/>
      <c r="B47" s="22"/>
      <c r="C47" s="101"/>
      <c r="D47" s="100"/>
      <c r="E47" s="101"/>
      <c r="F47" s="100"/>
      <c r="G47" s="101"/>
      <c r="H47" s="10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3">
      <c r="A48" s="100"/>
      <c r="B48" s="22"/>
      <c r="C48" s="101"/>
      <c r="D48" s="100"/>
      <c r="E48" s="101"/>
      <c r="F48" s="100"/>
      <c r="G48" s="101"/>
      <c r="H48" s="10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3">
      <c r="A49" s="100"/>
      <c r="B49" s="22"/>
      <c r="C49" s="101"/>
      <c r="D49" s="100"/>
      <c r="E49" s="101"/>
      <c r="F49" s="100"/>
      <c r="G49" s="101"/>
      <c r="H49" s="10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3">
      <c r="A50" s="100"/>
      <c r="B50" s="22"/>
      <c r="C50" s="101"/>
      <c r="D50" s="100"/>
      <c r="E50" s="101"/>
      <c r="F50" s="100"/>
      <c r="G50" s="101"/>
      <c r="H50" s="10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3">
      <c r="A51" s="22"/>
      <c r="B51" s="21"/>
      <c r="C51" s="105"/>
      <c r="D51" s="100"/>
      <c r="E51" s="105"/>
      <c r="F51" s="100"/>
      <c r="G51" s="105"/>
      <c r="H51" s="10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3">
      <c r="A52" s="22"/>
      <c r="B52" s="22"/>
      <c r="C52" s="104"/>
      <c r="D52" s="100"/>
      <c r="E52" s="104"/>
      <c r="F52" s="100"/>
      <c r="G52" s="104"/>
      <c r="H52" s="10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3">
      <c r="A53" s="22"/>
      <c r="B53" s="22"/>
      <c r="C53" s="104"/>
      <c r="D53" s="100"/>
      <c r="E53" s="104"/>
      <c r="F53" s="100"/>
      <c r="G53" s="104"/>
      <c r="H53" s="10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3">
      <c r="A54" s="21"/>
      <c r="B54" s="21"/>
      <c r="C54" s="105"/>
      <c r="D54" s="100"/>
      <c r="E54" s="105"/>
      <c r="F54" s="100"/>
      <c r="G54" s="105"/>
      <c r="H54" s="10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3">
      <c r="A55" s="22"/>
      <c r="B55" s="22"/>
      <c r="C55" s="23"/>
      <c r="D55" s="24"/>
      <c r="E55" s="23"/>
      <c r="F55" s="24"/>
      <c r="G55" s="23"/>
      <c r="H55" s="2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3">
      <c r="A56" s="22"/>
      <c r="B56" s="22"/>
      <c r="C56" s="101"/>
      <c r="D56" s="100"/>
      <c r="E56" s="101"/>
      <c r="F56" s="100"/>
      <c r="G56" s="101"/>
      <c r="H56" s="10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3">
      <c r="A57" s="22"/>
      <c r="B57" s="22"/>
      <c r="C57" s="25"/>
      <c r="D57" s="26"/>
      <c r="E57" s="23"/>
      <c r="F57" s="24"/>
      <c r="G57" s="23"/>
      <c r="H57" s="2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3">
      <c r="A58" s="22"/>
      <c r="B58" s="22"/>
      <c r="C58" s="25"/>
      <c r="D58" s="26"/>
      <c r="E58" s="27"/>
      <c r="F58" s="28"/>
      <c r="G58" s="27"/>
      <c r="H58" s="2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3">
      <c r="A59" s="22"/>
      <c r="B59" s="21"/>
      <c r="C59" s="25"/>
      <c r="D59" s="26"/>
      <c r="E59" s="29"/>
      <c r="F59" s="30"/>
      <c r="G59" s="29"/>
      <c r="H59" s="3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3">
      <c r="A60" s="22"/>
      <c r="B60" s="22"/>
      <c r="C60" s="31"/>
      <c r="D60" s="32"/>
      <c r="E60" s="33"/>
      <c r="F60" s="34"/>
      <c r="G60" s="33"/>
      <c r="H60" s="3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3">
      <c r="A61" s="22"/>
      <c r="B61" s="22"/>
      <c r="C61" s="33"/>
      <c r="D61" s="34"/>
      <c r="E61" s="33"/>
      <c r="F61" s="34"/>
      <c r="G61" s="33"/>
      <c r="H61" s="3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24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24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24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24" customHeigh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24" customHeight="1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24" customHeight="1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24" customHeight="1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24" customHeight="1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24" customHeight="1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24" customHeight="1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24" customHeight="1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24" customHeight="1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24" customHeight="1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mergeCells count="172">
    <mergeCell ref="Q4:R4"/>
    <mergeCell ref="S4:T4"/>
    <mergeCell ref="U4:V4"/>
    <mergeCell ref="C4:D4"/>
    <mergeCell ref="E4:F4"/>
    <mergeCell ref="G4:H4"/>
    <mergeCell ref="I4:J4"/>
    <mergeCell ref="K4:L4"/>
    <mergeCell ref="M4:N4"/>
    <mergeCell ref="O4:P4"/>
    <mergeCell ref="Q5:R5"/>
    <mergeCell ref="S5:T5"/>
    <mergeCell ref="U5:V5"/>
    <mergeCell ref="C5:D5"/>
    <mergeCell ref="E5:F5"/>
    <mergeCell ref="G5:H5"/>
    <mergeCell ref="I5:J5"/>
    <mergeCell ref="K5:L5"/>
    <mergeCell ref="M5:N5"/>
    <mergeCell ref="O5:P5"/>
    <mergeCell ref="O1:P1"/>
    <mergeCell ref="Q1:R1"/>
    <mergeCell ref="S1:T1"/>
    <mergeCell ref="U1:V1"/>
    <mergeCell ref="A1:B1"/>
    <mergeCell ref="C1:D1"/>
    <mergeCell ref="E1:F1"/>
    <mergeCell ref="G1:H1"/>
    <mergeCell ref="I1:J1"/>
    <mergeCell ref="K1:L1"/>
    <mergeCell ref="M1:N1"/>
    <mergeCell ref="Q2:R2"/>
    <mergeCell ref="S2:T2"/>
    <mergeCell ref="U2:V2"/>
    <mergeCell ref="C2:D2"/>
    <mergeCell ref="E2:F2"/>
    <mergeCell ref="G2:H2"/>
    <mergeCell ref="I2:J2"/>
    <mergeCell ref="K2:L2"/>
    <mergeCell ref="M2:N2"/>
    <mergeCell ref="O2:P2"/>
    <mergeCell ref="Q3:R3"/>
    <mergeCell ref="S3:T3"/>
    <mergeCell ref="U3:V3"/>
    <mergeCell ref="C3:D3"/>
    <mergeCell ref="E3:F3"/>
    <mergeCell ref="G3:H3"/>
    <mergeCell ref="I3:J3"/>
    <mergeCell ref="K3:L3"/>
    <mergeCell ref="M3:N3"/>
    <mergeCell ref="O3:P3"/>
    <mergeCell ref="U13:V13"/>
    <mergeCell ref="C48:D48"/>
    <mergeCell ref="E48:F48"/>
    <mergeCell ref="C45:D45"/>
    <mergeCell ref="C49:D49"/>
    <mergeCell ref="E49:F49"/>
    <mergeCell ref="G49:H49"/>
    <mergeCell ref="C15:D15"/>
    <mergeCell ref="E45:F45"/>
    <mergeCell ref="G45:H45"/>
    <mergeCell ref="E46:F46"/>
    <mergeCell ref="G46:H46"/>
    <mergeCell ref="U14:V14"/>
    <mergeCell ref="Q15:R15"/>
    <mergeCell ref="S15:T15"/>
    <mergeCell ref="U15:V15"/>
    <mergeCell ref="E15:F15"/>
    <mergeCell ref="G15:H15"/>
    <mergeCell ref="I15:J15"/>
    <mergeCell ref="K15:L15"/>
    <mergeCell ref="G47:H47"/>
    <mergeCell ref="M16:N16"/>
    <mergeCell ref="O16:P16"/>
    <mergeCell ref="Q16:R16"/>
    <mergeCell ref="C51:D51"/>
    <mergeCell ref="E51:F51"/>
    <mergeCell ref="G51:H51"/>
    <mergeCell ref="E52:F52"/>
    <mergeCell ref="G52:H52"/>
    <mergeCell ref="M13:N13"/>
    <mergeCell ref="O13:P13"/>
    <mergeCell ref="Q13:R13"/>
    <mergeCell ref="S13:T13"/>
    <mergeCell ref="Q14:R14"/>
    <mergeCell ref="S14:T14"/>
    <mergeCell ref="C14:D14"/>
    <mergeCell ref="E14:F14"/>
    <mergeCell ref="G14:H14"/>
    <mergeCell ref="I14:J14"/>
    <mergeCell ref="K14:L14"/>
    <mergeCell ref="M14:N14"/>
    <mergeCell ref="O14:P14"/>
    <mergeCell ref="M15:N15"/>
    <mergeCell ref="O15:P15"/>
    <mergeCell ref="A31:D32"/>
    <mergeCell ref="C46:D46"/>
    <mergeCell ref="C47:D47"/>
    <mergeCell ref="E47:F47"/>
    <mergeCell ref="C56:D56"/>
    <mergeCell ref="E56:F56"/>
    <mergeCell ref="G56:H56"/>
    <mergeCell ref="C52:D52"/>
    <mergeCell ref="C53:D53"/>
    <mergeCell ref="E53:F53"/>
    <mergeCell ref="G53:H53"/>
    <mergeCell ref="C54:D54"/>
    <mergeCell ref="E54:F54"/>
    <mergeCell ref="G54:H54"/>
    <mergeCell ref="A10:A11"/>
    <mergeCell ref="A12:A13"/>
    <mergeCell ref="C13:D13"/>
    <mergeCell ref="E13:F13"/>
    <mergeCell ref="G13:H13"/>
    <mergeCell ref="I13:J13"/>
    <mergeCell ref="K13:L13"/>
    <mergeCell ref="A47:A50"/>
    <mergeCell ref="G48:H48"/>
    <mergeCell ref="G50:H50"/>
    <mergeCell ref="C50:D50"/>
    <mergeCell ref="E50:F50"/>
    <mergeCell ref="C16:D16"/>
    <mergeCell ref="E16:F16"/>
    <mergeCell ref="G16:H16"/>
    <mergeCell ref="I16:J16"/>
    <mergeCell ref="K16:L16"/>
    <mergeCell ref="I18:J18"/>
    <mergeCell ref="K18:L18"/>
    <mergeCell ref="A24:A25"/>
    <mergeCell ref="A26:A27"/>
    <mergeCell ref="S16:T16"/>
    <mergeCell ref="U16:V16"/>
    <mergeCell ref="I17:J17"/>
    <mergeCell ref="K17:L17"/>
    <mergeCell ref="M17:N17"/>
    <mergeCell ref="O17:P17"/>
    <mergeCell ref="Q17:R17"/>
    <mergeCell ref="S17:T17"/>
    <mergeCell ref="U17:V17"/>
    <mergeCell ref="M18:N18"/>
    <mergeCell ref="O18:P18"/>
    <mergeCell ref="Q18:R18"/>
    <mergeCell ref="S18:T18"/>
    <mergeCell ref="U18:V18"/>
    <mergeCell ref="I19:J19"/>
    <mergeCell ref="K19:L19"/>
    <mergeCell ref="M19:N19"/>
    <mergeCell ref="O19:P19"/>
    <mergeCell ref="Q19:R19"/>
    <mergeCell ref="S19:T19"/>
    <mergeCell ref="U19:V19"/>
    <mergeCell ref="U29:V29"/>
    <mergeCell ref="I29:J29"/>
    <mergeCell ref="K29:L29"/>
    <mergeCell ref="M29:N29"/>
    <mergeCell ref="O29:P29"/>
    <mergeCell ref="Q29:R29"/>
    <mergeCell ref="S29:T29"/>
    <mergeCell ref="U27:V27"/>
    <mergeCell ref="I28:J28"/>
    <mergeCell ref="K28:L28"/>
    <mergeCell ref="M28:N28"/>
    <mergeCell ref="O28:P28"/>
    <mergeCell ref="Q28:R28"/>
    <mergeCell ref="S28:T28"/>
    <mergeCell ref="U28:V28"/>
    <mergeCell ref="I27:J27"/>
    <mergeCell ref="K27:L27"/>
    <mergeCell ref="M27:N27"/>
    <mergeCell ref="O27:P27"/>
    <mergeCell ref="Q27:R27"/>
    <mergeCell ref="S27:T27"/>
  </mergeCell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Paramètres!$B$1:$B$3</xm:f>
          </x14:formula1>
          <xm:sqref>C4 E4 G4 I4 K4 M4 O4 Q4 S4 U4 Q18 S18 I18 U18 K18 M18 O18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15"/>
  <sheetViews>
    <sheetView showGridLines="0" topLeftCell="C16" zoomScale="147" zoomScaleNormal="123" workbookViewId="0">
      <selection activeCell="N5" sqref="N5:O5"/>
    </sheetView>
  </sheetViews>
  <sheetFormatPr baseColWidth="10" defaultColWidth="12.58203125" defaultRowHeight="15" customHeight="1" x14ac:dyDescent="0.3"/>
  <cols>
    <col min="1" max="2" width="18.08203125" customWidth="1"/>
    <col min="3" max="3" width="28.08203125" customWidth="1"/>
    <col min="4" max="5" width="12.33203125" customWidth="1"/>
    <col min="6" max="7" width="11.75" customWidth="1"/>
    <col min="8" max="9" width="12.33203125" customWidth="1"/>
    <col min="12" max="12" width="13.75" customWidth="1"/>
    <col min="16" max="16" width="5.5" customWidth="1"/>
    <col min="20" max="20" width="5.5" customWidth="1"/>
  </cols>
  <sheetData>
    <row r="1" spans="1:32" ht="30.75" customHeight="1" x14ac:dyDescent="0.35">
      <c r="A1" s="1"/>
      <c r="B1" s="109" t="s">
        <v>0</v>
      </c>
      <c r="C1" s="100"/>
      <c r="D1" s="107">
        <v>1</v>
      </c>
      <c r="E1" s="108"/>
      <c r="F1" s="107">
        <v>2</v>
      </c>
      <c r="G1" s="108"/>
      <c r="H1" s="107">
        <v>3</v>
      </c>
      <c r="I1" s="108"/>
      <c r="J1" s="107">
        <v>4</v>
      </c>
      <c r="K1" s="108"/>
      <c r="L1" s="107">
        <v>5</v>
      </c>
      <c r="M1" s="108"/>
      <c r="N1" s="107">
        <v>6</v>
      </c>
      <c r="O1" s="108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30.75" customHeight="1" x14ac:dyDescent="0.35">
      <c r="A2" s="16"/>
      <c r="B2" s="3" t="s">
        <v>21</v>
      </c>
      <c r="C2" s="36" t="s">
        <v>22</v>
      </c>
      <c r="D2" s="110">
        <f>Paramètres!$C$14</f>
        <v>40</v>
      </c>
      <c r="E2" s="111"/>
      <c r="F2" s="110">
        <f>Paramètres!$C$14</f>
        <v>40</v>
      </c>
      <c r="G2" s="111"/>
      <c r="H2" s="110">
        <f>Paramètres!$C$14</f>
        <v>40</v>
      </c>
      <c r="I2" s="111"/>
      <c r="J2" s="110">
        <f>Paramètres!$C$14</f>
        <v>40</v>
      </c>
      <c r="K2" s="111"/>
      <c r="L2" s="110">
        <f>Paramètres!$C$14</f>
        <v>40</v>
      </c>
      <c r="M2" s="111"/>
      <c r="N2" s="110">
        <f>Paramètres!$C$14</f>
        <v>40</v>
      </c>
      <c r="O2" s="111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30.75" customHeight="1" x14ac:dyDescent="0.35">
      <c r="A3" s="2"/>
      <c r="B3" s="5" t="s">
        <v>23</v>
      </c>
      <c r="C3" s="2" t="s">
        <v>24</v>
      </c>
      <c r="D3" s="125">
        <v>10</v>
      </c>
      <c r="E3" s="116"/>
      <c r="F3" s="125">
        <v>10</v>
      </c>
      <c r="G3" s="116"/>
      <c r="H3" s="125">
        <v>10</v>
      </c>
      <c r="I3" s="116"/>
      <c r="J3" s="125">
        <v>10</v>
      </c>
      <c r="K3" s="116"/>
      <c r="L3" s="125">
        <v>10</v>
      </c>
      <c r="M3" s="116"/>
      <c r="N3" s="125">
        <v>10</v>
      </c>
      <c r="O3" s="116"/>
      <c r="P3" s="35"/>
      <c r="Q3" s="127"/>
      <c r="R3" s="100"/>
      <c r="S3" s="100"/>
      <c r="T3" s="35"/>
      <c r="U3" s="127"/>
      <c r="V3" s="100"/>
      <c r="W3" s="100"/>
      <c r="X3" s="35"/>
      <c r="Y3" s="35"/>
      <c r="Z3" s="35"/>
      <c r="AA3" s="35"/>
      <c r="AB3" s="35"/>
      <c r="AC3" s="35"/>
      <c r="AD3" s="35"/>
      <c r="AE3" s="35"/>
      <c r="AF3" s="35"/>
    </row>
    <row r="4" spans="1:32" ht="30.75" customHeight="1" x14ac:dyDescent="0.35">
      <c r="A4" s="2"/>
      <c r="B4" s="112"/>
      <c r="C4" s="2" t="s">
        <v>25</v>
      </c>
      <c r="D4" s="124">
        <v>4</v>
      </c>
      <c r="E4" s="116"/>
      <c r="F4" s="124">
        <v>12</v>
      </c>
      <c r="G4" s="116"/>
      <c r="H4" s="124">
        <v>24</v>
      </c>
      <c r="I4" s="116"/>
      <c r="J4" s="124">
        <v>24</v>
      </c>
      <c r="K4" s="116"/>
      <c r="L4" s="124">
        <v>20</v>
      </c>
      <c r="M4" s="116"/>
      <c r="N4" s="124">
        <f>6+18</f>
        <v>24</v>
      </c>
      <c r="O4" s="116"/>
      <c r="P4" s="35"/>
      <c r="Q4" s="38"/>
      <c r="R4" s="38"/>
      <c r="S4" s="38"/>
      <c r="T4" s="35"/>
      <c r="U4" s="38"/>
      <c r="V4" s="38"/>
      <c r="W4" s="38"/>
      <c r="X4" s="35"/>
      <c r="Y4" s="35"/>
      <c r="Z4" s="35"/>
      <c r="AA4" s="35"/>
      <c r="AB4" s="35"/>
      <c r="AC4" s="35"/>
      <c r="AD4" s="35"/>
      <c r="AE4" s="35"/>
      <c r="AF4" s="35"/>
    </row>
    <row r="5" spans="1:32" ht="30.75" customHeight="1" x14ac:dyDescent="0.35">
      <c r="A5" s="2"/>
      <c r="B5" s="113"/>
      <c r="C5" s="2" t="s">
        <v>26</v>
      </c>
      <c r="D5" s="124">
        <v>4</v>
      </c>
      <c r="E5" s="116"/>
      <c r="F5" s="124">
        <v>4</v>
      </c>
      <c r="G5" s="116"/>
      <c r="H5" s="124">
        <v>4</v>
      </c>
      <c r="I5" s="116"/>
      <c r="J5" s="124">
        <v>4</v>
      </c>
      <c r="K5" s="116"/>
      <c r="L5" s="124">
        <v>6</v>
      </c>
      <c r="M5" s="116"/>
      <c r="N5" s="124">
        <v>6</v>
      </c>
      <c r="O5" s="116"/>
      <c r="P5" s="35"/>
      <c r="Q5" s="38"/>
      <c r="R5" s="38"/>
      <c r="S5" s="38"/>
      <c r="T5" s="35"/>
      <c r="U5" s="38"/>
      <c r="V5" s="38"/>
      <c r="W5" s="38"/>
      <c r="X5" s="35"/>
      <c r="Y5" s="35"/>
      <c r="Z5" s="35"/>
      <c r="AA5" s="35"/>
      <c r="AB5" s="35"/>
      <c r="AC5" s="35"/>
      <c r="AD5" s="35"/>
      <c r="AE5" s="35"/>
      <c r="AF5" s="35"/>
    </row>
    <row r="6" spans="1:32" ht="30.75" customHeight="1" x14ac:dyDescent="0.35">
      <c r="A6" s="2"/>
      <c r="B6" s="113"/>
      <c r="C6" s="2" t="s">
        <v>27</v>
      </c>
      <c r="D6" s="124">
        <v>4</v>
      </c>
      <c r="E6" s="116"/>
      <c r="F6" s="124">
        <v>0</v>
      </c>
      <c r="G6" s="116"/>
      <c r="H6" s="124">
        <v>0</v>
      </c>
      <c r="I6" s="116"/>
      <c r="J6" s="124">
        <v>0</v>
      </c>
      <c r="K6" s="116"/>
      <c r="L6" s="124">
        <v>4</v>
      </c>
      <c r="M6" s="116"/>
      <c r="N6" s="124">
        <v>0</v>
      </c>
      <c r="O6" s="116"/>
      <c r="P6" s="35"/>
      <c r="Q6" s="127"/>
      <c r="R6" s="35"/>
      <c r="S6" s="35"/>
      <c r="T6" s="35"/>
      <c r="U6" s="127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 ht="30.75" customHeight="1" x14ac:dyDescent="0.35">
      <c r="A7" s="2"/>
      <c r="B7" s="113"/>
      <c r="C7" s="2" t="s">
        <v>28</v>
      </c>
      <c r="D7" s="125">
        <v>15</v>
      </c>
      <c r="E7" s="116"/>
      <c r="F7" s="129">
        <v>0</v>
      </c>
      <c r="G7" s="116"/>
      <c r="H7" s="129">
        <v>0</v>
      </c>
      <c r="I7" s="116"/>
      <c r="J7" s="129">
        <v>0</v>
      </c>
      <c r="K7" s="116"/>
      <c r="L7" s="129">
        <v>0</v>
      </c>
      <c r="M7" s="116"/>
      <c r="N7" s="129">
        <v>0</v>
      </c>
      <c r="O7" s="116"/>
      <c r="P7" s="35"/>
      <c r="Q7" s="100"/>
      <c r="R7" s="35"/>
      <c r="S7" s="35"/>
      <c r="T7" s="35"/>
      <c r="U7" s="100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 ht="30.75" customHeight="1" x14ac:dyDescent="0.35">
      <c r="A8" s="12" t="s">
        <v>11</v>
      </c>
      <c r="B8" s="5"/>
      <c r="C8" s="16" t="s">
        <v>29</v>
      </c>
      <c r="D8" s="128">
        <f>MAX(D2-SUM(D3:E7),0)</f>
        <v>3</v>
      </c>
      <c r="E8" s="116"/>
      <c r="F8" s="128">
        <f>MAX(F2-SUM(F3:G7),0)</f>
        <v>14</v>
      </c>
      <c r="G8" s="116"/>
      <c r="H8" s="128">
        <f>MAX(H2-SUM(H3:I7),0)</f>
        <v>2</v>
      </c>
      <c r="I8" s="116"/>
      <c r="J8" s="128">
        <f>MAX(J2-SUM(J3:K7),0)</f>
        <v>2</v>
      </c>
      <c r="K8" s="116"/>
      <c r="L8" s="128">
        <f>MAX(L2-SUM(L3:M7),0)</f>
        <v>0</v>
      </c>
      <c r="M8" s="116"/>
      <c r="N8" s="128">
        <f>MAX(N2-SUM(N3:O7),0)</f>
        <v>0</v>
      </c>
      <c r="O8" s="116"/>
      <c r="P8" s="35"/>
      <c r="Q8" s="100"/>
      <c r="R8" s="35"/>
      <c r="S8" s="35"/>
      <c r="T8" s="35"/>
      <c r="U8" s="100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ht="30.75" customHeight="1" x14ac:dyDescent="0.35">
      <c r="A9" s="97" t="s">
        <v>13</v>
      </c>
      <c r="B9" s="39"/>
      <c r="C9" s="40" t="s">
        <v>30</v>
      </c>
      <c r="D9" s="117">
        <f>D2/D2</f>
        <v>1</v>
      </c>
      <c r="E9" s="116"/>
      <c r="F9" s="117">
        <f>F2/F2</f>
        <v>1</v>
      </c>
      <c r="G9" s="116"/>
      <c r="H9" s="117">
        <f>H2/H2</f>
        <v>1</v>
      </c>
      <c r="I9" s="116"/>
      <c r="J9" s="117">
        <f>J2/J2</f>
        <v>1</v>
      </c>
      <c r="K9" s="116"/>
      <c r="L9" s="117">
        <f>L2/L2</f>
        <v>1</v>
      </c>
      <c r="M9" s="116"/>
      <c r="N9" s="117">
        <f>N2/N2</f>
        <v>1</v>
      </c>
      <c r="O9" s="116"/>
      <c r="P9" s="35"/>
      <c r="Q9" s="37"/>
      <c r="R9" s="127"/>
      <c r="S9" s="35"/>
      <c r="T9" s="35"/>
      <c r="U9" s="37"/>
      <c r="V9" s="127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ht="30.75" customHeight="1" x14ac:dyDescent="0.35">
      <c r="A10" s="98"/>
      <c r="B10" s="41"/>
      <c r="C10" s="42" t="s">
        <v>31</v>
      </c>
      <c r="D10" s="135">
        <f>IF(D2&lt;&gt;0,(D2-D8)/D2,0)</f>
        <v>0.92500000000000004</v>
      </c>
      <c r="E10" s="136"/>
      <c r="F10" s="118">
        <f>IF(F2&lt;&gt;0,(F2-F8)/F2,0)</f>
        <v>0.65</v>
      </c>
      <c r="G10" s="119"/>
      <c r="H10" s="118">
        <f>IF(H2&lt;&gt;0,(H2-H8)/H2,0)</f>
        <v>0.95</v>
      </c>
      <c r="I10" s="119"/>
      <c r="J10" s="118">
        <f>IF(J2&lt;&gt;0,(J2-J8)/J2,0)</f>
        <v>0.95</v>
      </c>
      <c r="K10" s="119"/>
      <c r="L10" s="118">
        <f>IF(L2&lt;&gt;0,(L2-L8)/L2,0)</f>
        <v>1</v>
      </c>
      <c r="M10" s="119"/>
      <c r="N10" s="118">
        <f>IF(N2&lt;&gt;0,(N2-N8)/N2,0)</f>
        <v>1</v>
      </c>
      <c r="O10" s="119"/>
      <c r="P10" s="35"/>
      <c r="Q10" s="37"/>
      <c r="R10" s="100"/>
      <c r="S10" s="35"/>
      <c r="T10" s="35"/>
      <c r="U10" s="37"/>
      <c r="V10" s="100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 ht="30.75" customHeight="1" x14ac:dyDescent="0.35">
      <c r="A11" s="97"/>
      <c r="B11" s="3" t="s">
        <v>32</v>
      </c>
      <c r="C11" s="36" t="s">
        <v>22</v>
      </c>
      <c r="D11" s="137">
        <f>Paramètres!$C$15</f>
        <v>120</v>
      </c>
      <c r="E11" s="96"/>
      <c r="F11" s="120">
        <f>Paramètres!$C$15</f>
        <v>120</v>
      </c>
      <c r="G11" s="111"/>
      <c r="H11" s="110">
        <f>Paramètres!$C$15</f>
        <v>120</v>
      </c>
      <c r="I11" s="111"/>
      <c r="J11" s="110">
        <f>Paramètres!$C$15</f>
        <v>120</v>
      </c>
      <c r="K11" s="111"/>
      <c r="L11" s="110">
        <f>Paramètres!$C$15</f>
        <v>120</v>
      </c>
      <c r="M11" s="111"/>
      <c r="N11" s="110">
        <f>Paramètres!$C$15</f>
        <v>120</v>
      </c>
      <c r="O11" s="111"/>
      <c r="P11" s="35"/>
      <c r="Q11" s="37"/>
      <c r="R11" s="100"/>
      <c r="S11" s="35"/>
      <c r="T11" s="35"/>
      <c r="U11" s="37"/>
      <c r="V11" s="100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ht="30.75" customHeight="1" x14ac:dyDescent="0.35">
      <c r="A12" s="98"/>
      <c r="B12" s="112"/>
      <c r="C12" s="2" t="s">
        <v>33</v>
      </c>
      <c r="D12" s="133" t="s">
        <v>58</v>
      </c>
      <c r="E12" s="90"/>
      <c r="F12" s="115"/>
      <c r="G12" s="116"/>
      <c r="H12" s="130"/>
      <c r="I12" s="116"/>
      <c r="J12" s="134" t="s">
        <v>58</v>
      </c>
      <c r="K12" s="116"/>
      <c r="L12" s="130"/>
      <c r="M12" s="116"/>
      <c r="N12" s="130"/>
      <c r="O12" s="116"/>
      <c r="P12" s="35"/>
      <c r="Q12" s="37"/>
      <c r="R12" s="100"/>
      <c r="S12" s="35"/>
      <c r="T12" s="35"/>
      <c r="U12" s="37"/>
      <c r="V12" s="100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ht="30.75" customHeight="1" thickBot="1" x14ac:dyDescent="0.4">
      <c r="A13" s="2"/>
      <c r="B13" s="113"/>
      <c r="C13" s="43"/>
      <c r="D13" s="44" t="s">
        <v>7</v>
      </c>
      <c r="E13" s="45" t="s">
        <v>8</v>
      </c>
      <c r="F13" s="44" t="s">
        <v>7</v>
      </c>
      <c r="G13" s="45" t="s">
        <v>8</v>
      </c>
      <c r="H13" s="44" t="s">
        <v>7</v>
      </c>
      <c r="I13" s="45" t="s">
        <v>8</v>
      </c>
      <c r="J13" s="44" t="s">
        <v>7</v>
      </c>
      <c r="K13" s="45" t="s">
        <v>8</v>
      </c>
      <c r="L13" s="44" t="s">
        <v>7</v>
      </c>
      <c r="M13" s="45" t="s">
        <v>8</v>
      </c>
      <c r="N13" s="44" t="s">
        <v>7</v>
      </c>
      <c r="O13" s="45" t="s">
        <v>8</v>
      </c>
      <c r="P13" s="35"/>
      <c r="Q13" s="37"/>
      <c r="R13" s="100"/>
      <c r="S13" s="35"/>
      <c r="T13" s="35"/>
      <c r="U13" s="37"/>
      <c r="V13" s="100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 ht="30.75" customHeight="1" thickBot="1" x14ac:dyDescent="0.4">
      <c r="A14" s="2"/>
      <c r="B14" s="113"/>
      <c r="C14" s="70" t="s">
        <v>35</v>
      </c>
      <c r="D14" s="79">
        <f>VLOOKUP($D$12,Paramètres!$F$14:$G$16,2,FALSE)*Activité!C11/60</f>
        <v>16</v>
      </c>
      <c r="E14" s="80">
        <f>VLOOKUP($D$12,Paramètres!$F$14:$G$16,2,FALSE)*Activité!D11/60</f>
        <v>16</v>
      </c>
      <c r="F14" s="81">
        <f>VLOOKUP($D$12,Paramètres!$F$14:$G$16,2,FALSE)*Activité!E11/60</f>
        <v>18.933333333333334</v>
      </c>
      <c r="G14" s="82">
        <f>VLOOKUP($D$12,Paramètres!$F$14:$G$16,2,FALSE)*Activité!F11/60</f>
        <v>17.066666666666666</v>
      </c>
      <c r="H14" s="83">
        <f>VLOOKUP($D$12,Paramètres!$F$14:$G$16,2,FALSE)*Activité!G11/60</f>
        <v>18.533333333333335</v>
      </c>
      <c r="I14" s="84">
        <f>VLOOKUP($D$12,Paramètres!$F$14:$G$16,2,FALSE)*Activité!H11/60</f>
        <v>17.866666666666667</v>
      </c>
      <c r="J14" s="85">
        <f>VLOOKUP($J$12,Paramètres!$F$14:$G$16,2,FALSE)*Activité!I11/60</f>
        <v>18.133333333333333</v>
      </c>
      <c r="K14" s="86">
        <f>VLOOKUP($J$12,Paramètres!$F$14:$G$16,2,FALSE)*Activité!J11/60</f>
        <v>19.466666666666665</v>
      </c>
      <c r="L14" s="87">
        <f>VLOOKUP($J$12,Paramètres!$F$14:$G$16,2,FALSE)*Activité!K11/60</f>
        <v>19.733333333333334</v>
      </c>
      <c r="M14" s="86">
        <f>VLOOKUP($J$12,Paramètres!$F$14:$G$16,2,FALSE)*Activité!L11/60</f>
        <v>21.333333333333332</v>
      </c>
      <c r="N14" s="87">
        <f>VLOOKUP($J$12,Paramètres!$F$14:$G$16,2,FALSE)*Activité!M11/60</f>
        <v>34.266666666666666</v>
      </c>
      <c r="O14" s="88">
        <f>VLOOKUP($J$12,Paramètres!$F$14:$G$16,2,FALSE)*Activité!N11/60</f>
        <v>38.266666666666666</v>
      </c>
      <c r="P14" s="47"/>
      <c r="Q14" s="37"/>
      <c r="R14" s="100"/>
      <c r="S14" s="35"/>
      <c r="T14" s="35"/>
      <c r="U14" s="37"/>
      <c r="V14" s="100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 ht="30.75" customHeight="1" x14ac:dyDescent="0.35">
      <c r="A15" s="2"/>
      <c r="B15" s="114" t="s">
        <v>23</v>
      </c>
      <c r="C15" s="2" t="s">
        <v>36</v>
      </c>
      <c r="D15" s="121">
        <f>MAX(SUM(D3:E7)-D2,0)</f>
        <v>0</v>
      </c>
      <c r="E15" s="122"/>
      <c r="F15" s="121">
        <f>MAX(SUM(F3:G7)-F2,0)</f>
        <v>0</v>
      </c>
      <c r="G15" s="122"/>
      <c r="H15" s="121">
        <f>MAX(SUM(H3:I7)-H2,0)</f>
        <v>0</v>
      </c>
      <c r="I15" s="122"/>
      <c r="J15" s="121">
        <f>MAX(SUM(J3:K7)-J2,0)</f>
        <v>0</v>
      </c>
      <c r="K15" s="122"/>
      <c r="L15" s="121">
        <f>MAX(SUM(L3:M7)-L2,0)</f>
        <v>0</v>
      </c>
      <c r="M15" s="122"/>
      <c r="N15" s="121">
        <f>MAX(SUM(N3:O7)-N2,0)</f>
        <v>0</v>
      </c>
      <c r="O15" s="122"/>
      <c r="P15" s="35"/>
      <c r="Q15" s="47"/>
      <c r="R15" s="100"/>
      <c r="S15" s="35"/>
      <c r="T15" s="35"/>
      <c r="U15" s="47"/>
      <c r="V15" s="100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 ht="30.75" customHeight="1" x14ac:dyDescent="0.35">
      <c r="A16" s="2"/>
      <c r="B16" s="114"/>
      <c r="C16" s="2" t="s">
        <v>61</v>
      </c>
      <c r="D16" s="115"/>
      <c r="E16" s="116"/>
      <c r="F16" s="115"/>
      <c r="G16" s="116"/>
      <c r="H16" s="115"/>
      <c r="I16" s="116"/>
      <c r="J16" s="124">
        <v>20</v>
      </c>
      <c r="K16" s="116">
        <v>10</v>
      </c>
      <c r="L16" s="124">
        <v>10</v>
      </c>
      <c r="M16" s="116">
        <v>10</v>
      </c>
      <c r="N16" s="124">
        <v>12</v>
      </c>
      <c r="O16" s="116">
        <v>10</v>
      </c>
      <c r="P16" s="35"/>
      <c r="Q16" s="47"/>
      <c r="S16" s="35"/>
      <c r="T16" s="35"/>
      <c r="U16" s="47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ht="30.75" customHeight="1" x14ac:dyDescent="0.35">
      <c r="A17" s="2"/>
      <c r="B17" s="5"/>
      <c r="C17" s="43" t="s">
        <v>37</v>
      </c>
      <c r="D17" s="48">
        <f>D11-D14-D15</f>
        <v>104</v>
      </c>
      <c r="E17" s="48">
        <f>D11-E14-D15</f>
        <v>104</v>
      </c>
      <c r="F17" s="48">
        <f t="shared" ref="F17" si="0">F11-F14-F15</f>
        <v>101.06666666666666</v>
      </c>
      <c r="G17" s="48">
        <f t="shared" ref="G17" si="1">F11-G14-F15</f>
        <v>102.93333333333334</v>
      </c>
      <c r="H17" s="48">
        <f t="shared" ref="H17" si="2">H11-H14-H15</f>
        <v>101.46666666666667</v>
      </c>
      <c r="I17" s="48">
        <f t="shared" ref="I17" si="3">H11-I14-H15</f>
        <v>102.13333333333333</v>
      </c>
      <c r="J17" s="48">
        <f t="shared" ref="J17" si="4">J11-J14-J15</f>
        <v>101.86666666666667</v>
      </c>
      <c r="K17" s="48">
        <f t="shared" ref="K17" si="5">J11-K14-J15</f>
        <v>100.53333333333333</v>
      </c>
      <c r="L17" s="48">
        <f t="shared" ref="L17" si="6">L11-L14-L15</f>
        <v>100.26666666666667</v>
      </c>
      <c r="M17" s="48">
        <f t="shared" ref="M17" si="7">L11-M14-L15</f>
        <v>98.666666666666671</v>
      </c>
      <c r="N17" s="48">
        <f t="shared" ref="N17" si="8">N11-N14-N15</f>
        <v>85.733333333333334</v>
      </c>
      <c r="O17" s="48">
        <f t="shared" ref="O17" si="9">N11-O14-N15</f>
        <v>81.733333333333334</v>
      </c>
      <c r="P17" s="35"/>
      <c r="Q17" s="37"/>
      <c r="R17" s="37"/>
      <c r="S17" s="35"/>
      <c r="T17" s="35"/>
      <c r="U17" s="37"/>
      <c r="V17" s="37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 ht="30.75" customHeight="1" x14ac:dyDescent="0.35">
      <c r="A18" s="2"/>
      <c r="B18" s="5" t="s">
        <v>38</v>
      </c>
      <c r="C18" s="43" t="s">
        <v>1</v>
      </c>
      <c r="D18" s="49">
        <f>Activité!C3*Activité!C11 /60</f>
        <v>100</v>
      </c>
      <c r="E18" s="49">
        <f>Activité!C3*Activité!D11 /60</f>
        <v>100</v>
      </c>
      <c r="F18" s="49">
        <f>Activité!E3*Activité!E11 /60</f>
        <v>118.33333333333333</v>
      </c>
      <c r="G18" s="49">
        <f>Activité!E3*Activité!F11 /60</f>
        <v>106.66666666666667</v>
      </c>
      <c r="H18" s="49">
        <f>Activité!G3*Activité!G11 /60</f>
        <v>104.25</v>
      </c>
      <c r="I18" s="49">
        <f>Activité!G3*Activité!H11 /60</f>
        <v>100.5</v>
      </c>
      <c r="J18" s="49">
        <f>Activité!I3*Activité!I11 /60</f>
        <v>102</v>
      </c>
      <c r="K18" s="49">
        <f>Activité!I3*Activité!J11 /60</f>
        <v>109.5</v>
      </c>
      <c r="L18" s="49">
        <f>Activité!K3*Activité!K11 /60</f>
        <v>111</v>
      </c>
      <c r="M18" s="49">
        <f>Activité!K3*Activité!L11 /60</f>
        <v>120</v>
      </c>
      <c r="N18" s="49">
        <f>Activité!M3*Activité!M11 /60</f>
        <v>192.75</v>
      </c>
      <c r="O18" s="49">
        <f>Activité!M3*Activité!N11 /60</f>
        <v>215.25</v>
      </c>
      <c r="P18" s="35"/>
      <c r="Q18" s="35"/>
      <c r="R18" s="35"/>
      <c r="S18" s="35"/>
      <c r="T18" s="35"/>
      <c r="U18" s="123"/>
      <c r="V18" s="100"/>
      <c r="W18" s="100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ht="30.75" customHeight="1" x14ac:dyDescent="0.35">
      <c r="A19" s="2"/>
      <c r="B19" s="5"/>
      <c r="C19" s="50" t="s">
        <v>29</v>
      </c>
      <c r="D19" s="51">
        <f t="shared" ref="D19:O19" si="10">D17-D18</f>
        <v>4</v>
      </c>
      <c r="E19" s="51">
        <f t="shared" si="10"/>
        <v>4</v>
      </c>
      <c r="F19" s="51">
        <f t="shared" si="10"/>
        <v>-17.266666666666666</v>
      </c>
      <c r="G19" s="51">
        <f t="shared" si="10"/>
        <v>-3.7333333333333343</v>
      </c>
      <c r="H19" s="51">
        <f t="shared" si="10"/>
        <v>-2.7833333333333314</v>
      </c>
      <c r="I19" s="51">
        <f t="shared" si="10"/>
        <v>1.6333333333333258</v>
      </c>
      <c r="J19" s="51">
        <f t="shared" si="10"/>
        <v>-0.13333333333332575</v>
      </c>
      <c r="K19" s="51">
        <f t="shared" si="10"/>
        <v>-8.9666666666666686</v>
      </c>
      <c r="L19" s="51">
        <f t="shared" si="10"/>
        <v>-10.733333333333334</v>
      </c>
      <c r="M19" s="51">
        <f t="shared" si="10"/>
        <v>-21.333333333333329</v>
      </c>
      <c r="N19" s="51">
        <f t="shared" si="10"/>
        <v>-107.01666666666667</v>
      </c>
      <c r="O19" s="51">
        <f t="shared" si="10"/>
        <v>-133.51666666666665</v>
      </c>
      <c r="P19" s="35"/>
      <c r="Q19" s="35"/>
      <c r="R19" s="37"/>
      <c r="S19" s="37"/>
      <c r="T19" s="35"/>
      <c r="U19" s="35"/>
      <c r="V19" s="37"/>
      <c r="W19" s="37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 ht="30.75" customHeight="1" x14ac:dyDescent="0.35">
      <c r="A20" s="2"/>
      <c r="B20" s="39"/>
      <c r="C20" s="54" t="s">
        <v>30</v>
      </c>
      <c r="D20" s="55">
        <f>IF(D11&lt;&gt;0,D17/D11,0)</f>
        <v>0.8666666666666667</v>
      </c>
      <c r="E20" s="55">
        <f>IF(D11&lt;&gt;0,E17/D11,0)</f>
        <v>0.8666666666666667</v>
      </c>
      <c r="F20" s="55">
        <f>IF(F11&lt;&gt;0,F17/F11,0)</f>
        <v>0.84222222222222221</v>
      </c>
      <c r="G20" s="55">
        <f t="shared" ref="G20" si="11">IF(F11&lt;&gt;0,G17/F11,0)</f>
        <v>0.85777777777777786</v>
      </c>
      <c r="H20" s="55">
        <f>IF(H11&lt;&gt;0,H17/H11,0)</f>
        <v>0.84555555555555562</v>
      </c>
      <c r="I20" s="55">
        <f t="shared" ref="I20" si="12">IF(H11&lt;&gt;0,I17/H11,0)</f>
        <v>0.85111111111111104</v>
      </c>
      <c r="J20" s="55">
        <f>IF(J11&lt;&gt;0,J17/J11,0)</f>
        <v>0.84888888888888892</v>
      </c>
      <c r="K20" s="55">
        <f t="shared" ref="K20" si="13">IF(J11&lt;&gt;0,K17/J11,0)</f>
        <v>0.83777777777777773</v>
      </c>
      <c r="L20" s="55">
        <f>IF(L11&lt;&gt;0,L17/L11,0)</f>
        <v>0.8355555555555555</v>
      </c>
      <c r="M20" s="55">
        <f t="shared" ref="M20" si="14">IF(L11&lt;&gt;0,M17/L11,0)</f>
        <v>0.8222222222222223</v>
      </c>
      <c r="N20" s="55">
        <f>IF(N11&lt;&gt;0,N17/N11,0)</f>
        <v>0.71444444444444444</v>
      </c>
      <c r="O20" s="55">
        <f t="shared" ref="O20" si="15">IF(N11&lt;&gt;0,O17/N11,0)</f>
        <v>0.68111111111111111</v>
      </c>
      <c r="P20" s="35"/>
      <c r="Q20" s="35"/>
      <c r="R20" s="37"/>
      <c r="S20" s="37"/>
      <c r="T20" s="35"/>
      <c r="U20" s="35"/>
      <c r="V20" s="37"/>
      <c r="W20" s="37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ht="30.75" customHeight="1" thickBot="1" x14ac:dyDescent="0.4">
      <c r="A21" s="2"/>
      <c r="B21" s="41"/>
      <c r="C21" s="56" t="s">
        <v>31</v>
      </c>
      <c r="D21" s="57">
        <f t="shared" ref="D21:O21" si="16">IF(D17&lt;&gt;0,D18/D17,0)</f>
        <v>0.96153846153846156</v>
      </c>
      <c r="E21" s="57">
        <f t="shared" si="16"/>
        <v>0.96153846153846156</v>
      </c>
      <c r="F21" s="58">
        <f t="shared" si="16"/>
        <v>1.170844327176781</v>
      </c>
      <c r="G21" s="59">
        <f t="shared" si="16"/>
        <v>1.0362694300518134</v>
      </c>
      <c r="H21" s="58">
        <f t="shared" si="16"/>
        <v>1.0274310118265439</v>
      </c>
      <c r="I21" s="59">
        <f t="shared" si="16"/>
        <v>0.9840078328981724</v>
      </c>
      <c r="J21" s="58">
        <f t="shared" si="16"/>
        <v>1.00130890052356</v>
      </c>
      <c r="K21" s="59">
        <f t="shared" si="16"/>
        <v>1.0891909814323608</v>
      </c>
      <c r="L21" s="58">
        <f t="shared" si="16"/>
        <v>1.1070478723404256</v>
      </c>
      <c r="M21" s="59">
        <f t="shared" si="16"/>
        <v>1.2162162162162162</v>
      </c>
      <c r="N21" s="58">
        <f t="shared" si="16"/>
        <v>2.2482503888024885</v>
      </c>
      <c r="O21" s="59">
        <f t="shared" si="16"/>
        <v>2.6335644371941274</v>
      </c>
      <c r="P21" s="35"/>
      <c r="Q21" s="35"/>
      <c r="R21" s="37"/>
      <c r="S21" s="37"/>
      <c r="T21" s="35"/>
      <c r="U21" s="35"/>
      <c r="V21" s="37"/>
      <c r="W21" s="37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 ht="30.75" customHeight="1" thickTop="1" thickBot="1" x14ac:dyDescent="0.4">
      <c r="A22" s="2"/>
      <c r="B22" s="3" t="s">
        <v>60</v>
      </c>
      <c r="C22" s="36" t="s">
        <v>22</v>
      </c>
      <c r="D22" s="102"/>
      <c r="E22" s="103"/>
      <c r="F22" s="102"/>
      <c r="G22" s="103"/>
      <c r="H22" s="102"/>
      <c r="I22" s="103"/>
      <c r="J22" s="110">
        <f>Paramètres!$C$15</f>
        <v>120</v>
      </c>
      <c r="K22" s="111"/>
      <c r="L22" s="110">
        <f>Paramètres!$C$15</f>
        <v>120</v>
      </c>
      <c r="M22" s="111"/>
      <c r="N22" s="110">
        <f>Paramètres!$C$15</f>
        <v>120</v>
      </c>
      <c r="O22" s="111"/>
      <c r="P22" s="35"/>
      <c r="Q22" s="37"/>
      <c r="R22" s="37"/>
      <c r="S22" s="35"/>
      <c r="T22" s="35"/>
      <c r="U22" s="37"/>
      <c r="V22" s="37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 ht="30.75" customHeight="1" thickTop="1" thickBot="1" x14ac:dyDescent="0.4">
      <c r="A23" s="2"/>
      <c r="B23" s="112"/>
      <c r="C23" s="2" t="s">
        <v>33</v>
      </c>
      <c r="D23" s="102"/>
      <c r="E23" s="103"/>
      <c r="F23" s="102"/>
      <c r="G23" s="103"/>
      <c r="H23" s="102"/>
      <c r="I23" s="103"/>
      <c r="J23" s="134" t="s">
        <v>58</v>
      </c>
      <c r="K23" s="116"/>
      <c r="L23" s="130"/>
      <c r="M23" s="116"/>
      <c r="N23" s="130"/>
      <c r="O23" s="116"/>
      <c r="P23" s="35"/>
      <c r="Q23" s="37"/>
      <c r="R23" s="37"/>
      <c r="S23" s="35"/>
      <c r="T23" s="35"/>
      <c r="U23" s="37"/>
      <c r="V23" s="37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ht="30.75" customHeight="1" thickTop="1" thickBot="1" x14ac:dyDescent="0.4">
      <c r="A24" s="2"/>
      <c r="B24" s="113"/>
      <c r="C24" s="43"/>
      <c r="D24" s="102"/>
      <c r="E24" s="103"/>
      <c r="F24" s="102"/>
      <c r="G24" s="103"/>
      <c r="H24" s="102"/>
      <c r="I24" s="103"/>
      <c r="J24" s="44" t="s">
        <v>7</v>
      </c>
      <c r="K24" s="45" t="s">
        <v>8</v>
      </c>
      <c r="L24" s="44" t="s">
        <v>7</v>
      </c>
      <c r="M24" s="45" t="s">
        <v>8</v>
      </c>
      <c r="N24" s="44" t="s">
        <v>7</v>
      </c>
      <c r="O24" s="45" t="s">
        <v>8</v>
      </c>
      <c r="P24" s="35"/>
      <c r="Q24" s="37"/>
      <c r="R24" s="37"/>
      <c r="S24" s="35"/>
      <c r="T24" s="35"/>
      <c r="U24" s="37"/>
      <c r="V24" s="37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ht="30.75" customHeight="1" thickTop="1" thickBot="1" x14ac:dyDescent="0.4">
      <c r="A25" s="2"/>
      <c r="B25" s="113"/>
      <c r="C25" s="43" t="s">
        <v>35</v>
      </c>
      <c r="D25" s="102"/>
      <c r="E25" s="103"/>
      <c r="F25" s="102"/>
      <c r="G25" s="103"/>
      <c r="H25" s="102"/>
      <c r="I25" s="103"/>
      <c r="J25" s="46">
        <f>VLOOKUP($J$23,Paramètres!$F$14:$G$16,2,FALSE)*J26/60</f>
        <v>1.7777777777776768E-2</v>
      </c>
      <c r="K25" s="46">
        <f>VLOOKUP($J$23,Paramètres!$F$14:$G$16,2,FALSE)*K26/60</f>
        <v>1.1955555555555557</v>
      </c>
      <c r="L25" s="46">
        <f>VLOOKUP($J$23,Paramètres!$F$14:$G$16,2,FALSE)*L26/60</f>
        <v>1.4311111111111112</v>
      </c>
      <c r="M25" s="46">
        <f>VLOOKUP($J$23,Paramètres!$F$14:$G$16,2,FALSE)*M26/60</f>
        <v>2.8444444444444437</v>
      </c>
      <c r="N25" s="46">
        <f>VLOOKUP($J$23,Paramètres!$F$14:$G$16,2,FALSE)*N26/60</f>
        <v>14.268888888888888</v>
      </c>
      <c r="O25" s="77">
        <f>VLOOKUP($J$23,Paramètres!$F$14:$G$16,2,FALSE)*O26/60</f>
        <v>17.80222222222222</v>
      </c>
      <c r="P25" s="35"/>
      <c r="Q25" s="37"/>
      <c r="R25" s="37"/>
      <c r="S25" s="35"/>
      <c r="T25" s="35"/>
      <c r="U25" s="37"/>
      <c r="V25" s="37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ht="30.75" customHeight="1" thickTop="1" thickBot="1" x14ac:dyDescent="0.4">
      <c r="A26" s="2"/>
      <c r="B26" s="5" t="s">
        <v>23</v>
      </c>
      <c r="C26" s="2" t="s">
        <v>63</v>
      </c>
      <c r="D26" s="102"/>
      <c r="E26" s="103"/>
      <c r="F26" s="102"/>
      <c r="G26" s="103"/>
      <c r="H26" s="102"/>
      <c r="I26" s="103"/>
      <c r="J26" s="76">
        <f>MAX(-J19,0)</f>
        <v>0.13333333333332575</v>
      </c>
      <c r="K26" s="76">
        <f t="shared" ref="K26:O26" si="17">MAX(-K19,0)</f>
        <v>8.9666666666666686</v>
      </c>
      <c r="L26" s="76">
        <f t="shared" si="17"/>
        <v>10.733333333333334</v>
      </c>
      <c r="M26" s="76">
        <f t="shared" si="17"/>
        <v>21.333333333333329</v>
      </c>
      <c r="N26" s="76">
        <f t="shared" si="17"/>
        <v>107.01666666666667</v>
      </c>
      <c r="O26" s="78">
        <f t="shared" si="17"/>
        <v>133.51666666666665</v>
      </c>
      <c r="P26" s="35"/>
      <c r="Q26" s="47"/>
      <c r="R26" s="37"/>
      <c r="S26" s="35"/>
      <c r="T26" s="35"/>
      <c r="U26" s="47"/>
      <c r="V26" s="37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ht="30.75" customHeight="1" thickTop="1" thickBot="1" x14ac:dyDescent="0.4">
      <c r="A27" s="2"/>
      <c r="B27" s="75"/>
      <c r="C27" s="2" t="s">
        <v>62</v>
      </c>
      <c r="D27" s="71"/>
      <c r="E27" s="72"/>
      <c r="F27" s="71"/>
      <c r="G27" s="72"/>
      <c r="H27" s="71"/>
      <c r="I27" s="72"/>
      <c r="J27" s="10">
        <v>10</v>
      </c>
      <c r="K27" s="15">
        <v>0</v>
      </c>
      <c r="L27" s="10">
        <v>10</v>
      </c>
      <c r="M27" s="15">
        <v>2</v>
      </c>
      <c r="N27" s="10">
        <v>2</v>
      </c>
      <c r="O27" s="15"/>
      <c r="P27" s="35"/>
      <c r="Q27" s="47"/>
      <c r="R27" s="37"/>
      <c r="S27" s="35"/>
      <c r="T27" s="35"/>
      <c r="U27" s="47"/>
      <c r="V27" s="37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ht="30.75" customHeight="1" thickTop="1" thickBot="1" x14ac:dyDescent="0.4">
      <c r="A28" s="2"/>
      <c r="B28" s="5"/>
      <c r="C28" s="43" t="s">
        <v>64</v>
      </c>
      <c r="D28" s="102"/>
      <c r="E28" s="103"/>
      <c r="F28" s="102"/>
      <c r="G28" s="103"/>
      <c r="H28" s="102"/>
      <c r="I28" s="103"/>
      <c r="J28" s="48">
        <f>J22-J25-J26-J27</f>
        <v>109.84888888888889</v>
      </c>
      <c r="K28" s="48">
        <f>J22-K25-K26-K27</f>
        <v>109.83777777777777</v>
      </c>
      <c r="L28" s="48">
        <f t="shared" ref="L28" si="18">L22-L25-L26-L27</f>
        <v>97.835555555555558</v>
      </c>
      <c r="M28" s="48">
        <f t="shared" ref="M28" si="19">L22-M25-M26-M27</f>
        <v>93.822222222222223</v>
      </c>
      <c r="N28" s="48">
        <f t="shared" ref="N28" si="20">N22-N25-N26-N27</f>
        <v>-3.2855555555555469</v>
      </c>
      <c r="O28" s="48">
        <f t="shared" ref="O28" si="21">N22-O25-O26-O27</f>
        <v>-31.318888888888864</v>
      </c>
      <c r="P28" s="35"/>
      <c r="Q28" s="37"/>
      <c r="R28" s="37"/>
      <c r="S28" s="35"/>
      <c r="T28" s="35"/>
      <c r="U28" s="37"/>
      <c r="V28" s="37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 ht="30.75" customHeight="1" thickTop="1" thickBot="1" x14ac:dyDescent="0.4">
      <c r="A29" s="2"/>
      <c r="B29" s="5" t="s">
        <v>38</v>
      </c>
      <c r="C29" s="43" t="s">
        <v>59</v>
      </c>
      <c r="D29" s="102"/>
      <c r="E29" s="103"/>
      <c r="F29" s="102"/>
      <c r="G29" s="103"/>
      <c r="H29" s="102"/>
      <c r="I29" s="103"/>
      <c r="J29" s="49">
        <f>Activité!I17*Activité!I25/60</f>
        <v>75</v>
      </c>
      <c r="K29" s="49">
        <f>Activité!I17*Activité!J25/60</f>
        <v>190</v>
      </c>
      <c r="L29" s="49">
        <f>Activité!K17*Activité!K25/60</f>
        <v>165</v>
      </c>
      <c r="M29" s="49">
        <f>Activité!K17*Activité!L25/60</f>
        <v>223.33333333333334</v>
      </c>
      <c r="N29" s="49">
        <f>Activité!M17*Activité!M25/60</f>
        <v>275.16666666666669</v>
      </c>
      <c r="O29" s="49">
        <f>Activité!M17*Activité!N25/60</f>
        <v>301.16666666666669</v>
      </c>
      <c r="P29" s="35"/>
      <c r="Q29" s="35"/>
      <c r="R29" s="35"/>
      <c r="S29" s="35"/>
      <c r="T29" s="35"/>
      <c r="U29" s="123"/>
      <c r="V29" s="100"/>
      <c r="W29" s="100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ht="30.75" customHeight="1" thickTop="1" thickBot="1" x14ac:dyDescent="0.4">
      <c r="A30" s="2"/>
      <c r="B30" s="5"/>
      <c r="C30" s="50" t="s">
        <v>29</v>
      </c>
      <c r="D30" s="102"/>
      <c r="E30" s="103"/>
      <c r="F30" s="102"/>
      <c r="G30" s="103"/>
      <c r="H30" s="102"/>
      <c r="I30" s="103"/>
      <c r="J30" s="52">
        <f>J28-J29</f>
        <v>34.848888888888894</v>
      </c>
      <c r="K30" s="53">
        <f>K28-K29</f>
        <v>-80.162222222222226</v>
      </c>
      <c r="L30" s="52">
        <f>L28-L29</f>
        <v>-67.164444444444442</v>
      </c>
      <c r="M30" s="53">
        <f>L28-M29</f>
        <v>-125.49777777777778</v>
      </c>
      <c r="N30" s="52">
        <f>N28-N29</f>
        <v>-278.45222222222225</v>
      </c>
      <c r="O30" s="53">
        <f>N28-O29</f>
        <v>-304.45222222222225</v>
      </c>
      <c r="P30" s="35"/>
      <c r="Q30" s="35"/>
      <c r="R30" s="37"/>
      <c r="S30" s="37"/>
      <c r="T30" s="35"/>
      <c r="U30" s="35"/>
      <c r="V30" s="37"/>
      <c r="W30" s="37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 ht="30.75" customHeight="1" thickTop="1" thickBot="1" x14ac:dyDescent="0.4">
      <c r="A31" s="2"/>
      <c r="B31" s="39"/>
      <c r="C31" s="54" t="s">
        <v>30</v>
      </c>
      <c r="D31" s="102"/>
      <c r="E31" s="103"/>
      <c r="F31" s="102"/>
      <c r="G31" s="103"/>
      <c r="H31" s="102"/>
      <c r="I31" s="103"/>
      <c r="J31" s="55">
        <f t="shared" ref="J31" si="22">IF(J22&lt;&gt;0,J28/J22,0)</f>
        <v>0.91540740740740745</v>
      </c>
      <c r="K31" s="55">
        <f t="shared" ref="K31" si="23">IF(J22&lt;&gt;0,K28/J22,0)</f>
        <v>0.9153148148148148</v>
      </c>
      <c r="L31" s="55">
        <f t="shared" ref="L31" si="24">IF(L22&lt;&gt;0,L28/L22,0)</f>
        <v>0.8152962962962963</v>
      </c>
      <c r="M31" s="55">
        <f t="shared" ref="M31" si="25">IF(L22&lt;&gt;0,M28/L22,0)</f>
        <v>0.78185185185185191</v>
      </c>
      <c r="N31" s="55">
        <f t="shared" ref="N31" si="26">IF(N22&lt;&gt;0,N28/N22,0)</f>
        <v>-2.7379629629629556E-2</v>
      </c>
      <c r="O31" s="55">
        <f t="shared" ref="O31" si="27">IF(N22&lt;&gt;0,O28/N22,0)</f>
        <v>-0.26099074074074052</v>
      </c>
      <c r="P31" s="35"/>
      <c r="Q31" s="35"/>
      <c r="R31" s="37"/>
      <c r="S31" s="37"/>
      <c r="T31" s="35"/>
      <c r="U31" s="35"/>
      <c r="V31" s="37"/>
      <c r="W31" s="37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 ht="30.75" customHeight="1" thickTop="1" thickBot="1" x14ac:dyDescent="0.4">
      <c r="A32" s="2"/>
      <c r="B32" s="41"/>
      <c r="C32" s="56" t="s">
        <v>31</v>
      </c>
      <c r="D32" s="102"/>
      <c r="E32" s="103"/>
      <c r="F32" s="102"/>
      <c r="G32" s="103"/>
      <c r="H32" s="102"/>
      <c r="I32" s="103"/>
      <c r="J32" s="58">
        <f t="shared" ref="J32:O32" si="28">IF(J28&lt;&gt;0,J29/J28,0)</f>
        <v>0.68275610940281595</v>
      </c>
      <c r="K32" s="59">
        <f t="shared" si="28"/>
        <v>1.7298237805248144</v>
      </c>
      <c r="L32" s="58">
        <f t="shared" si="28"/>
        <v>1.6865034297914867</v>
      </c>
      <c r="M32" s="59">
        <f t="shared" si="28"/>
        <v>2.3803884414969212</v>
      </c>
      <c r="N32" s="58">
        <f t="shared" si="28"/>
        <v>-83.750422725735774</v>
      </c>
      <c r="O32" s="59">
        <f t="shared" si="28"/>
        <v>-9.6161350977401003</v>
      </c>
      <c r="P32" s="35"/>
      <c r="Q32" s="35"/>
      <c r="R32" s="37"/>
      <c r="S32" s="37"/>
      <c r="T32" s="35"/>
      <c r="U32" s="35"/>
      <c r="V32" s="37"/>
      <c r="W32" s="37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 ht="30.75" customHeight="1" thickTop="1" x14ac:dyDescent="0.35">
      <c r="B33" s="131"/>
      <c r="C33" s="131"/>
      <c r="D33" s="131"/>
      <c r="E33" s="37"/>
      <c r="F33" s="35"/>
      <c r="G33" s="35"/>
      <c r="H33" s="37"/>
      <c r="I33" s="35"/>
      <c r="J33" s="35"/>
      <c r="K33" s="37"/>
      <c r="L33" s="35"/>
      <c r="M33" s="35"/>
      <c r="N33" s="37"/>
      <c r="O33" s="37"/>
      <c r="P33" s="35"/>
      <c r="Q33" s="35"/>
      <c r="R33" s="37"/>
      <c r="S33" s="37"/>
      <c r="T33" s="35"/>
      <c r="U33" s="35"/>
      <c r="V33" s="37"/>
      <c r="W33" s="37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 ht="30.75" customHeight="1" x14ac:dyDescent="0.35">
      <c r="A34" s="132" t="s">
        <v>39</v>
      </c>
      <c r="B34" s="132"/>
      <c r="C34" s="132"/>
      <c r="D34" s="123"/>
      <c r="E34" s="123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 ht="30.75" customHeight="1" x14ac:dyDescent="0.35">
      <c r="A35" s="132"/>
      <c r="B35" s="132"/>
      <c r="C35" s="132"/>
      <c r="D35" s="37"/>
      <c r="E35" s="37"/>
      <c r="F35" s="35"/>
      <c r="G35" s="37"/>
      <c r="H35" s="37"/>
      <c r="I35" s="35"/>
      <c r="J35" s="37"/>
      <c r="K35" s="37"/>
      <c r="L35" s="35"/>
      <c r="M35" s="37"/>
      <c r="N35" s="37"/>
      <c r="O35" s="37"/>
      <c r="P35" s="35"/>
      <c r="Q35" s="37"/>
      <c r="R35" s="37"/>
      <c r="S35" s="37"/>
      <c r="T35" s="35"/>
      <c r="U35" s="37"/>
      <c r="V35" s="37"/>
      <c r="W35" s="37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 ht="30.75" customHeight="1" x14ac:dyDescent="0.35">
      <c r="A36" s="35"/>
      <c r="B36" s="35"/>
      <c r="C36" s="35"/>
      <c r="D36" s="123"/>
      <c r="E36" s="123"/>
      <c r="F36" s="35"/>
      <c r="G36" s="35"/>
      <c r="H36" s="35"/>
      <c r="I36" s="35"/>
      <c r="J36" s="35"/>
      <c r="K36" s="60"/>
      <c r="L36" s="60"/>
      <c r="M36" s="35"/>
      <c r="N36" s="35"/>
      <c r="O36" s="35"/>
      <c r="P36" s="35"/>
      <c r="Q36" s="35"/>
      <c r="R36" s="60"/>
      <c r="S36" s="60"/>
      <c r="T36" s="60"/>
      <c r="U36" s="35"/>
      <c r="V36" s="60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 ht="30.75" customHeight="1" x14ac:dyDescent="0.35">
      <c r="A37" s="35"/>
      <c r="B37" s="35"/>
      <c r="C37" s="35"/>
      <c r="D37" s="61"/>
      <c r="E37" s="61"/>
      <c r="F37" s="60"/>
      <c r="G37" s="61"/>
      <c r="H37" s="61"/>
      <c r="I37" s="60"/>
      <c r="J37" s="61"/>
      <c r="K37" s="61"/>
      <c r="L37" s="60"/>
      <c r="M37" s="61"/>
      <c r="N37" s="61"/>
      <c r="O37" s="61"/>
      <c r="P37" s="60"/>
      <c r="Q37" s="61"/>
      <c r="R37" s="61"/>
      <c r="S37" s="61"/>
      <c r="T37" s="60"/>
      <c r="U37" s="61"/>
      <c r="V37" s="61"/>
      <c r="W37" s="61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 ht="30.75" customHeight="1" x14ac:dyDescent="0.35">
      <c r="A38" s="35"/>
      <c r="B38" s="35"/>
      <c r="C38" s="35"/>
      <c r="D38" s="61"/>
      <c r="E38" s="61"/>
      <c r="F38" s="60"/>
      <c r="G38" s="61"/>
      <c r="H38" s="61"/>
      <c r="I38" s="60"/>
      <c r="J38" s="61"/>
      <c r="K38" s="61"/>
      <c r="L38" s="60"/>
      <c r="M38" s="61"/>
      <c r="N38" s="61"/>
      <c r="O38" s="61"/>
      <c r="P38" s="60"/>
      <c r="Q38" s="61"/>
      <c r="R38" s="61"/>
      <c r="S38" s="61"/>
      <c r="T38" s="60"/>
      <c r="U38" s="61"/>
      <c r="V38" s="61"/>
      <c r="W38" s="61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30.75" customHeight="1" x14ac:dyDescent="0.3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ht="30.75" customHeight="1" x14ac:dyDescent="0.3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ht="30.75" customHeight="1" x14ac:dyDescent="0.35">
      <c r="A41" s="62"/>
      <c r="B41" s="126"/>
      <c r="C41" s="126"/>
      <c r="D41" s="37"/>
      <c r="E41" s="35"/>
      <c r="F41" s="35"/>
      <c r="G41" s="37"/>
      <c r="H41" s="35"/>
      <c r="I41" s="35"/>
      <c r="J41" s="37"/>
      <c r="K41" s="35"/>
      <c r="L41" s="35"/>
      <c r="M41" s="37"/>
      <c r="N41" s="35"/>
      <c r="O41" s="35"/>
      <c r="P41" s="35"/>
      <c r="Q41" s="37"/>
      <c r="R41" s="35"/>
      <c r="S41" s="35"/>
      <c r="T41" s="35"/>
      <c r="U41" s="37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 ht="30.75" customHeight="1" x14ac:dyDescent="0.35">
      <c r="A42" s="62"/>
      <c r="B42" s="126"/>
      <c r="C42" s="126"/>
      <c r="D42" s="37"/>
      <c r="E42" s="35"/>
      <c r="F42" s="35"/>
      <c r="G42" s="37"/>
      <c r="H42" s="35"/>
      <c r="I42" s="35"/>
      <c r="J42" s="35"/>
      <c r="K42" s="35"/>
      <c r="L42" s="35"/>
      <c r="M42" s="37"/>
      <c r="N42" s="35"/>
      <c r="O42" s="35"/>
      <c r="P42" s="35"/>
      <c r="Q42" s="37"/>
      <c r="R42" s="35"/>
      <c r="S42" s="35"/>
      <c r="T42" s="35"/>
      <c r="U42" s="37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ht="30.75" customHeight="1" x14ac:dyDescent="0.3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ht="30.75" customHeight="1" x14ac:dyDescent="0.35">
      <c r="A44" s="62"/>
      <c r="B44" s="126"/>
      <c r="C44" s="100"/>
      <c r="D44" s="35"/>
      <c r="E44" s="35"/>
      <c r="F44" s="35"/>
      <c r="G44" s="35"/>
      <c r="H44" s="35"/>
      <c r="I44" s="35"/>
      <c r="J44" s="35"/>
      <c r="K44" s="35"/>
      <c r="L44" s="35"/>
      <c r="M44" s="37"/>
      <c r="N44" s="35"/>
      <c r="O44" s="35"/>
      <c r="P44" s="35"/>
      <c r="Q44" s="37"/>
      <c r="R44" s="35"/>
      <c r="S44" s="35"/>
      <c r="T44" s="35"/>
      <c r="U44" s="37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30.75" customHeight="1" x14ac:dyDescent="0.35">
      <c r="A45" s="62"/>
      <c r="B45" s="126"/>
      <c r="C45" s="100"/>
      <c r="D45" s="35"/>
      <c r="E45" s="35"/>
      <c r="F45" s="35"/>
      <c r="G45" s="35"/>
      <c r="H45" s="35"/>
      <c r="I45" s="35"/>
      <c r="J45" s="35"/>
      <c r="K45" s="35"/>
      <c r="L45" s="35"/>
      <c r="M45" s="37"/>
      <c r="N45" s="35"/>
      <c r="O45" s="35"/>
      <c r="P45" s="35"/>
      <c r="Q45" s="37"/>
      <c r="R45" s="35"/>
      <c r="S45" s="35"/>
      <c r="T45" s="35"/>
      <c r="U45" s="37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ht="30.75" customHeight="1" x14ac:dyDescent="0.3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ht="30.75" customHeight="1" x14ac:dyDescent="0.35">
      <c r="A47" s="35"/>
      <c r="B47" s="35"/>
      <c r="C47" s="35"/>
      <c r="D47" s="35"/>
      <c r="E47" s="127"/>
      <c r="F47" s="100"/>
      <c r="G47" s="100"/>
      <c r="H47" s="100"/>
      <c r="I47" s="100"/>
      <c r="J47" s="100"/>
      <c r="K47" s="100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ht="30.75" customHeight="1" x14ac:dyDescent="0.3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2" ht="30.75" customHeight="1" x14ac:dyDescent="0.35">
      <c r="A49" s="35"/>
      <c r="B49" s="35"/>
      <c r="C49" s="35"/>
      <c r="D49" s="35"/>
      <c r="E49" s="127"/>
      <c r="F49" s="100"/>
      <c r="G49" s="100"/>
      <c r="H49" s="100"/>
      <c r="I49" s="100"/>
      <c r="J49" s="100"/>
      <c r="K49" s="100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2" ht="30.75" customHeight="1" x14ac:dyDescent="0.3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ht="30.75" customHeight="1" x14ac:dyDescent="0.3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ht="30.75" customHeight="1" x14ac:dyDescent="0.3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2" ht="30.75" customHeight="1" x14ac:dyDescent="0.3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ht="30.75" customHeight="1" x14ac:dyDescent="0.3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ht="30.75" customHeight="1" x14ac:dyDescent="0.3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2" ht="30.75" customHeight="1" x14ac:dyDescent="0.3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2" ht="30.75" customHeight="1" x14ac:dyDescent="0.3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2" ht="30.75" customHeight="1" x14ac:dyDescent="0.3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 ht="30.75" customHeight="1" x14ac:dyDescent="0.3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ht="30.75" customHeight="1" x14ac:dyDescent="0.3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2" ht="30.75" customHeight="1" x14ac:dyDescent="0.3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30.75" customHeight="1" x14ac:dyDescent="0.3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2" ht="30.75" customHeight="1" x14ac:dyDescent="0.3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2" ht="30.75" customHeight="1" x14ac:dyDescent="0.3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30.75" customHeight="1" x14ac:dyDescent="0.3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30.75" customHeight="1" x14ac:dyDescent="0.3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30.75" customHeight="1" x14ac:dyDescent="0.3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30.75" customHeight="1" x14ac:dyDescent="0.3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30.75" customHeight="1" x14ac:dyDescent="0.3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30.75" customHeight="1" x14ac:dyDescent="0.3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30.75" customHeight="1" x14ac:dyDescent="0.3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30.75" customHeight="1" x14ac:dyDescent="0.3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30.75" customHeight="1" x14ac:dyDescent="0.3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30.75" customHeight="1" x14ac:dyDescent="0.3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30.75" customHeight="1" x14ac:dyDescent="0.3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30.75" customHeight="1" x14ac:dyDescent="0.3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30.75" customHeight="1" x14ac:dyDescent="0.3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30.75" customHeight="1" x14ac:dyDescent="0.3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30.75" customHeight="1" x14ac:dyDescent="0.3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30.75" customHeight="1" x14ac:dyDescent="0.3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30.75" customHeight="1" x14ac:dyDescent="0.3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30.75" customHeight="1" x14ac:dyDescent="0.3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ht="30.75" customHeight="1" x14ac:dyDescent="0.3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2" ht="30.75" customHeight="1" x14ac:dyDescent="0.3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ht="30.75" customHeight="1" x14ac:dyDescent="0.3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2" ht="30.75" customHeight="1" x14ac:dyDescent="0.3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ht="30.75" customHeight="1" x14ac:dyDescent="0.3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2" ht="30.75" customHeight="1" x14ac:dyDescent="0.3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 spans="1:32" ht="30.75" customHeight="1" x14ac:dyDescent="0.3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</row>
    <row r="90" spans="1:32" ht="30.75" customHeight="1" x14ac:dyDescent="0.3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</row>
    <row r="91" spans="1:32" ht="30.75" customHeight="1" x14ac:dyDescent="0.3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</row>
    <row r="92" spans="1:32" ht="30.75" customHeight="1" x14ac:dyDescent="0.3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</row>
    <row r="93" spans="1:32" ht="30.75" customHeight="1" x14ac:dyDescent="0.3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</row>
    <row r="94" spans="1:32" ht="30.75" customHeight="1" x14ac:dyDescent="0.3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</row>
    <row r="95" spans="1:32" ht="30.75" customHeight="1" x14ac:dyDescent="0.3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</row>
    <row r="96" spans="1:32" ht="30.75" customHeight="1" x14ac:dyDescent="0.3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</row>
    <row r="97" spans="1:32" ht="30.75" customHeight="1" x14ac:dyDescent="0.3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</row>
    <row r="98" spans="1:32" ht="30.75" customHeight="1" x14ac:dyDescent="0.3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</row>
    <row r="99" spans="1:32" ht="30.75" customHeight="1" x14ac:dyDescent="0.3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</row>
    <row r="100" spans="1:32" ht="30.75" customHeight="1" x14ac:dyDescent="0.3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</row>
    <row r="101" spans="1:32" ht="30.75" customHeight="1" x14ac:dyDescent="0.3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</row>
    <row r="102" spans="1:32" ht="30.75" customHeight="1" x14ac:dyDescent="0.3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</row>
    <row r="103" spans="1:32" ht="30.75" customHeight="1" x14ac:dyDescent="0.3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</row>
    <row r="104" spans="1:32" ht="30.75" customHeight="1" x14ac:dyDescent="0.3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</row>
    <row r="105" spans="1:32" ht="30.75" customHeight="1" x14ac:dyDescent="0.3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</row>
    <row r="106" spans="1:32" ht="30.75" customHeight="1" x14ac:dyDescent="0.3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</row>
    <row r="107" spans="1:32" ht="30.75" customHeight="1" x14ac:dyDescent="0.3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</row>
    <row r="108" spans="1:32" ht="30.75" customHeight="1" x14ac:dyDescent="0.3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</row>
    <row r="109" spans="1:32" ht="30.75" customHeight="1" x14ac:dyDescent="0.3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</row>
    <row r="110" spans="1:32" ht="30.75" customHeight="1" x14ac:dyDescent="0.3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</row>
    <row r="111" spans="1:32" ht="30.75" customHeight="1" x14ac:dyDescent="0.3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</row>
    <row r="112" spans="1:32" ht="30.75" customHeight="1" x14ac:dyDescent="0.3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</row>
    <row r="113" spans="1:32" ht="30.75" customHeight="1" x14ac:dyDescent="0.3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</row>
    <row r="114" spans="1:32" ht="30.75" customHeight="1" x14ac:dyDescent="0.3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</row>
    <row r="115" spans="1:32" ht="30.75" customHeight="1" x14ac:dyDescent="0.3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</row>
    <row r="116" spans="1:32" ht="30.75" customHeight="1" x14ac:dyDescent="0.3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</row>
    <row r="117" spans="1:32" ht="30.75" customHeight="1" x14ac:dyDescent="0.3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</row>
    <row r="118" spans="1:32" ht="30.75" customHeight="1" x14ac:dyDescent="0.3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</row>
    <row r="119" spans="1:32" ht="30.75" customHeight="1" x14ac:dyDescent="0.3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</row>
    <row r="120" spans="1:32" ht="30.75" customHeight="1" x14ac:dyDescent="0.3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</row>
    <row r="121" spans="1:32" ht="30.75" customHeight="1" x14ac:dyDescent="0.3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</row>
    <row r="122" spans="1:32" ht="30.75" customHeight="1" x14ac:dyDescent="0.3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</row>
    <row r="123" spans="1:32" ht="30.75" customHeight="1" x14ac:dyDescent="0.3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</row>
    <row r="124" spans="1:32" ht="30.75" customHeight="1" x14ac:dyDescent="0.3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</row>
    <row r="125" spans="1:32" ht="30.75" customHeight="1" x14ac:dyDescent="0.3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</row>
    <row r="126" spans="1:32" ht="30.75" customHeight="1" x14ac:dyDescent="0.3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</row>
    <row r="127" spans="1:32" ht="30.75" customHeight="1" x14ac:dyDescent="0.3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</row>
    <row r="128" spans="1:32" ht="30.75" customHeight="1" x14ac:dyDescent="0.3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</row>
    <row r="129" spans="1:32" ht="30.75" customHeight="1" x14ac:dyDescent="0.3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</row>
    <row r="130" spans="1:32" ht="30.75" customHeight="1" x14ac:dyDescent="0.3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</row>
    <row r="131" spans="1:32" ht="30.75" customHeight="1" x14ac:dyDescent="0.3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</row>
    <row r="132" spans="1:32" ht="30.75" customHeight="1" x14ac:dyDescent="0.3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</row>
    <row r="133" spans="1:32" ht="30.75" customHeight="1" x14ac:dyDescent="0.3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</row>
    <row r="134" spans="1:32" ht="30.75" customHeight="1" x14ac:dyDescent="0.3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</row>
    <row r="135" spans="1:32" ht="30.75" customHeight="1" x14ac:dyDescent="0.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</row>
    <row r="136" spans="1:32" ht="30.75" customHeight="1" x14ac:dyDescent="0.3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</row>
    <row r="137" spans="1:32" ht="30.75" customHeight="1" x14ac:dyDescent="0.3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</row>
    <row r="138" spans="1:32" ht="30.75" customHeight="1" x14ac:dyDescent="0.3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</row>
    <row r="139" spans="1:32" ht="30.75" customHeight="1" x14ac:dyDescent="0.3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</row>
    <row r="140" spans="1:32" ht="30.75" customHeight="1" x14ac:dyDescent="0.3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</row>
    <row r="141" spans="1:32" ht="30.75" customHeight="1" x14ac:dyDescent="0.3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</row>
    <row r="142" spans="1:32" ht="30.75" customHeight="1" x14ac:dyDescent="0.3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</row>
    <row r="143" spans="1:32" ht="30.75" customHeight="1" x14ac:dyDescent="0.3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</row>
    <row r="144" spans="1:32" ht="30.75" customHeight="1" x14ac:dyDescent="0.3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</row>
    <row r="145" spans="1:32" ht="30.75" customHeight="1" x14ac:dyDescent="0.3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</row>
    <row r="146" spans="1:32" ht="30.75" customHeight="1" x14ac:dyDescent="0.3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</row>
    <row r="147" spans="1:32" ht="30.75" customHeight="1" x14ac:dyDescent="0.3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</row>
    <row r="148" spans="1:32" ht="30.75" customHeight="1" x14ac:dyDescent="0.3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</row>
    <row r="149" spans="1:32" ht="30.75" customHeight="1" x14ac:dyDescent="0.3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</row>
    <row r="150" spans="1:32" ht="30.75" customHeight="1" x14ac:dyDescent="0.3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</row>
    <row r="151" spans="1:32" ht="30.75" customHeight="1" x14ac:dyDescent="0.3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</row>
    <row r="152" spans="1:32" ht="30.75" customHeight="1" x14ac:dyDescent="0.3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</row>
    <row r="153" spans="1:32" ht="30.75" customHeight="1" x14ac:dyDescent="0.3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</row>
    <row r="154" spans="1:32" ht="30.75" customHeight="1" x14ac:dyDescent="0.3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</row>
    <row r="155" spans="1:32" ht="30.75" customHeight="1" x14ac:dyDescent="0.3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</row>
    <row r="156" spans="1:32" ht="30.75" customHeight="1" x14ac:dyDescent="0.3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</row>
    <row r="157" spans="1:32" ht="30.75" customHeight="1" x14ac:dyDescent="0.3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</row>
    <row r="158" spans="1:32" ht="30.75" customHeight="1" x14ac:dyDescent="0.3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</row>
    <row r="159" spans="1:32" ht="30.75" customHeight="1" x14ac:dyDescent="0.3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</row>
    <row r="160" spans="1:32" ht="30.75" customHeight="1" x14ac:dyDescent="0.3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</row>
    <row r="161" spans="1:32" ht="30.75" customHeight="1" x14ac:dyDescent="0.3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</row>
    <row r="162" spans="1:32" ht="30.75" customHeight="1" x14ac:dyDescent="0.3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</row>
    <row r="163" spans="1:32" ht="30.75" customHeight="1" x14ac:dyDescent="0.3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</row>
    <row r="164" spans="1:32" ht="30.75" customHeight="1" x14ac:dyDescent="0.3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</row>
    <row r="165" spans="1:32" ht="30.75" customHeight="1" x14ac:dyDescent="0.3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</row>
    <row r="166" spans="1:32" ht="30.75" customHeight="1" x14ac:dyDescent="0.3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</row>
    <row r="167" spans="1:32" ht="30.75" customHeight="1" x14ac:dyDescent="0.3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</row>
    <row r="168" spans="1:32" ht="30.75" customHeight="1" x14ac:dyDescent="0.3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</row>
    <row r="169" spans="1:32" ht="30.75" customHeight="1" x14ac:dyDescent="0.3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</row>
    <row r="170" spans="1:32" ht="30.75" customHeight="1" x14ac:dyDescent="0.3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</row>
    <row r="171" spans="1:32" ht="30.75" customHeight="1" x14ac:dyDescent="0.3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</row>
    <row r="172" spans="1:32" ht="30.75" customHeight="1" x14ac:dyDescent="0.3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</row>
    <row r="173" spans="1:32" ht="30.75" customHeight="1" x14ac:dyDescent="0.3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</row>
    <row r="174" spans="1:32" ht="30.75" customHeight="1" x14ac:dyDescent="0.3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</row>
    <row r="175" spans="1:32" ht="30.75" customHeight="1" x14ac:dyDescent="0.3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</row>
    <row r="176" spans="1:32" ht="30.75" customHeight="1" x14ac:dyDescent="0.3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</row>
    <row r="177" spans="1:32" ht="30.75" customHeight="1" x14ac:dyDescent="0.3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</row>
    <row r="178" spans="1:32" ht="30.75" customHeight="1" x14ac:dyDescent="0.3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</row>
    <row r="179" spans="1:32" ht="30.75" customHeight="1" x14ac:dyDescent="0.3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</row>
    <row r="180" spans="1:32" ht="30.75" customHeight="1" x14ac:dyDescent="0.3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</row>
    <row r="181" spans="1:32" ht="30.75" customHeight="1" x14ac:dyDescent="0.3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</row>
    <row r="182" spans="1:32" ht="30.75" customHeight="1" x14ac:dyDescent="0.3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</row>
    <row r="183" spans="1:32" ht="30.75" customHeight="1" x14ac:dyDescent="0.3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</row>
    <row r="184" spans="1:32" ht="30.75" customHeight="1" x14ac:dyDescent="0.3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</row>
    <row r="185" spans="1:32" ht="30.75" customHeight="1" x14ac:dyDescent="0.3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</row>
    <row r="186" spans="1:32" ht="30.75" customHeight="1" x14ac:dyDescent="0.3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</row>
    <row r="187" spans="1:32" ht="30.75" customHeight="1" x14ac:dyDescent="0.3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</row>
    <row r="188" spans="1:32" ht="30.75" customHeight="1" x14ac:dyDescent="0.3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</row>
    <row r="189" spans="1:32" ht="30.75" customHeight="1" x14ac:dyDescent="0.3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</row>
    <row r="190" spans="1:32" ht="30.75" customHeight="1" x14ac:dyDescent="0.3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</row>
    <row r="191" spans="1:32" ht="30.75" customHeight="1" x14ac:dyDescent="0.3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</row>
    <row r="192" spans="1:32" ht="30.75" customHeight="1" x14ac:dyDescent="0.3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</row>
    <row r="193" spans="1:32" ht="30.75" customHeight="1" x14ac:dyDescent="0.3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</row>
    <row r="194" spans="1:32" ht="30.75" customHeight="1" x14ac:dyDescent="0.3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</row>
    <row r="195" spans="1:32" ht="30.75" customHeight="1" x14ac:dyDescent="0.3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</row>
    <row r="196" spans="1:32" ht="30.75" customHeight="1" x14ac:dyDescent="0.3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</row>
    <row r="197" spans="1:32" ht="30.75" customHeight="1" x14ac:dyDescent="0.3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</row>
    <row r="198" spans="1:32" ht="30.75" customHeight="1" x14ac:dyDescent="0.3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</row>
    <row r="199" spans="1:32" ht="30.75" customHeight="1" x14ac:dyDescent="0.3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</row>
    <row r="200" spans="1:32" ht="30.75" customHeight="1" x14ac:dyDescent="0.3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</row>
    <row r="201" spans="1:32" ht="30.75" customHeight="1" x14ac:dyDescent="0.3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</row>
    <row r="202" spans="1:32" ht="30.75" customHeight="1" x14ac:dyDescent="0.3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</row>
    <row r="203" spans="1:32" ht="30.75" customHeight="1" x14ac:dyDescent="0.3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</row>
    <row r="204" spans="1:32" ht="30.75" customHeight="1" x14ac:dyDescent="0.3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</row>
    <row r="205" spans="1:32" ht="30.75" customHeight="1" x14ac:dyDescent="0.3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</row>
    <row r="206" spans="1:32" ht="30.75" customHeight="1" x14ac:dyDescent="0.3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</row>
    <row r="207" spans="1:32" ht="30.75" customHeight="1" x14ac:dyDescent="0.3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</row>
    <row r="208" spans="1:32" ht="30.75" customHeight="1" x14ac:dyDescent="0.3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</row>
    <row r="209" spans="1:32" ht="30.75" customHeight="1" x14ac:dyDescent="0.3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</row>
    <row r="210" spans="1:32" ht="30.75" customHeight="1" x14ac:dyDescent="0.3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</row>
    <row r="211" spans="1:32" ht="30.75" customHeight="1" x14ac:dyDescent="0.3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</row>
    <row r="212" spans="1:32" ht="30.75" customHeight="1" x14ac:dyDescent="0.3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</row>
    <row r="213" spans="1:32" ht="30.75" customHeight="1" x14ac:dyDescent="0.3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</row>
    <row r="214" spans="1:32" ht="30.75" customHeight="1" x14ac:dyDescent="0.3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</row>
    <row r="215" spans="1:32" ht="30.75" customHeight="1" x14ac:dyDescent="0.3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</row>
    <row r="216" spans="1:32" ht="30.75" customHeight="1" x14ac:dyDescent="0.3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</row>
    <row r="217" spans="1:32" ht="30.75" customHeight="1" x14ac:dyDescent="0.3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</row>
    <row r="218" spans="1:32" ht="30.75" customHeight="1" x14ac:dyDescent="0.3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</row>
    <row r="219" spans="1:32" ht="30.75" customHeight="1" x14ac:dyDescent="0.3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</row>
    <row r="220" spans="1:32" ht="30.75" customHeight="1" x14ac:dyDescent="0.3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</row>
    <row r="221" spans="1:32" ht="30.75" customHeight="1" x14ac:dyDescent="0.3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</row>
    <row r="222" spans="1:32" ht="30.75" customHeight="1" x14ac:dyDescent="0.3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</row>
    <row r="223" spans="1:32" ht="30.75" customHeight="1" x14ac:dyDescent="0.3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</row>
    <row r="224" spans="1:32" ht="30.75" customHeight="1" x14ac:dyDescent="0.3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</row>
    <row r="225" spans="1:32" ht="30.75" customHeight="1" x14ac:dyDescent="0.3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</row>
    <row r="226" spans="1:32" ht="30.75" customHeight="1" x14ac:dyDescent="0.3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</row>
    <row r="227" spans="1:32" ht="30.75" customHeight="1" x14ac:dyDescent="0.3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</row>
    <row r="228" spans="1:32" ht="30.75" customHeight="1" x14ac:dyDescent="0.3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</row>
    <row r="229" spans="1:32" ht="30.75" customHeight="1" x14ac:dyDescent="0.3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</row>
    <row r="230" spans="1:32" ht="30.75" customHeight="1" x14ac:dyDescent="0.3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</row>
    <row r="231" spans="1:32" ht="30.75" customHeight="1" x14ac:dyDescent="0.3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</row>
    <row r="232" spans="1:32" ht="30.75" customHeight="1" x14ac:dyDescent="0.3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</row>
    <row r="233" spans="1:32" ht="30.75" customHeight="1" x14ac:dyDescent="0.3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</row>
    <row r="234" spans="1:32" ht="30.75" customHeight="1" x14ac:dyDescent="0.3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</row>
    <row r="235" spans="1:32" ht="30.75" customHeight="1" x14ac:dyDescent="0.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</row>
    <row r="236" spans="1:32" ht="30.75" customHeight="1" x14ac:dyDescent="0.3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</row>
    <row r="237" spans="1:32" ht="30.75" customHeight="1" x14ac:dyDescent="0.3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</row>
    <row r="238" spans="1:32" ht="30.75" customHeight="1" x14ac:dyDescent="0.3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</row>
    <row r="239" spans="1:32" ht="30.75" customHeight="1" x14ac:dyDescent="0.3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</row>
    <row r="240" spans="1:32" ht="30.75" customHeight="1" x14ac:dyDescent="0.3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</row>
    <row r="241" spans="1:32" ht="30.75" customHeight="1" x14ac:dyDescent="0.3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</row>
    <row r="242" spans="1:32" ht="30.75" customHeight="1" x14ac:dyDescent="0.3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</row>
    <row r="243" spans="1:32" ht="30.75" customHeight="1" x14ac:dyDescent="0.3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</row>
    <row r="244" spans="1:32" ht="30.75" customHeight="1" x14ac:dyDescent="0.3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</row>
    <row r="245" spans="1:32" ht="30.75" customHeight="1" x14ac:dyDescent="0.3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</row>
    <row r="246" spans="1:32" ht="30.75" customHeight="1" x14ac:dyDescent="0.3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</row>
    <row r="247" spans="1:32" ht="30.75" customHeight="1" x14ac:dyDescent="0.3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</row>
    <row r="248" spans="1:32" ht="30.75" customHeight="1" x14ac:dyDescent="0.3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</row>
    <row r="249" spans="1:32" ht="30.75" customHeight="1" x14ac:dyDescent="0.3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</row>
    <row r="250" spans="1:32" ht="30.75" customHeight="1" x14ac:dyDescent="0.3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</row>
    <row r="251" spans="1:32" ht="30.75" customHeight="1" x14ac:dyDescent="0.3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</row>
    <row r="252" spans="1:32" ht="30.75" customHeight="1" x14ac:dyDescent="0.3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</row>
    <row r="253" spans="1:32" ht="30.75" customHeight="1" x14ac:dyDescent="0.3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</row>
    <row r="254" spans="1:32" ht="30.75" customHeight="1" x14ac:dyDescent="0.3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</row>
    <row r="255" spans="1:32" ht="30.75" customHeight="1" x14ac:dyDescent="0.3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</row>
    <row r="256" spans="1:32" ht="30.75" customHeight="1" x14ac:dyDescent="0.3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</row>
    <row r="257" spans="1:32" ht="30.75" customHeight="1" x14ac:dyDescent="0.3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</row>
    <row r="258" spans="1:32" ht="30.75" customHeight="1" x14ac:dyDescent="0.3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</row>
    <row r="259" spans="1:32" ht="30.75" customHeight="1" x14ac:dyDescent="0.3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</row>
    <row r="260" spans="1:32" ht="30.75" customHeight="1" x14ac:dyDescent="0.3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</row>
    <row r="261" spans="1:32" ht="30.75" customHeight="1" x14ac:dyDescent="0.3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</row>
    <row r="262" spans="1:32" ht="30.75" customHeight="1" x14ac:dyDescent="0.3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</row>
    <row r="263" spans="1:32" ht="30.75" customHeight="1" x14ac:dyDescent="0.3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</row>
    <row r="264" spans="1:32" ht="30.75" customHeight="1" x14ac:dyDescent="0.3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</row>
    <row r="265" spans="1:32" ht="30.75" customHeight="1" x14ac:dyDescent="0.3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</row>
    <row r="266" spans="1:32" ht="30.75" customHeight="1" x14ac:dyDescent="0.3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</row>
    <row r="267" spans="1:32" ht="30.75" customHeight="1" x14ac:dyDescent="0.3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</row>
    <row r="268" spans="1:32" ht="30.75" customHeight="1" x14ac:dyDescent="0.3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</row>
    <row r="269" spans="1:32" ht="30.75" customHeight="1" x14ac:dyDescent="0.3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</row>
    <row r="270" spans="1:32" ht="30.75" customHeight="1" x14ac:dyDescent="0.3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</row>
    <row r="271" spans="1:32" ht="30.75" customHeight="1" x14ac:dyDescent="0.3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</row>
    <row r="272" spans="1:32" ht="30.75" customHeight="1" x14ac:dyDescent="0.3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</row>
    <row r="273" spans="1:32" ht="30.75" customHeight="1" x14ac:dyDescent="0.3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</row>
    <row r="274" spans="1:32" ht="30.75" customHeight="1" x14ac:dyDescent="0.3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</row>
    <row r="275" spans="1:32" ht="30.75" customHeight="1" x14ac:dyDescent="0.3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</row>
    <row r="276" spans="1:32" ht="30.75" customHeight="1" x14ac:dyDescent="0.3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</row>
    <row r="277" spans="1:32" ht="30.75" customHeight="1" x14ac:dyDescent="0.3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</row>
    <row r="278" spans="1:32" ht="30.75" customHeight="1" x14ac:dyDescent="0.3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</row>
    <row r="279" spans="1:32" ht="30.75" customHeight="1" x14ac:dyDescent="0.3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</row>
    <row r="280" spans="1:32" ht="30.75" customHeight="1" x14ac:dyDescent="0.3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</row>
    <row r="281" spans="1:32" ht="30.75" customHeight="1" x14ac:dyDescent="0.3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</row>
    <row r="282" spans="1:32" ht="30.75" customHeight="1" x14ac:dyDescent="0.3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</row>
    <row r="283" spans="1:32" ht="30.75" customHeight="1" x14ac:dyDescent="0.3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</row>
    <row r="284" spans="1:32" ht="30.75" customHeight="1" x14ac:dyDescent="0.3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</row>
    <row r="285" spans="1:32" ht="30.75" customHeight="1" x14ac:dyDescent="0.3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</row>
    <row r="286" spans="1:32" ht="30.75" customHeight="1" x14ac:dyDescent="0.3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</row>
    <row r="287" spans="1:32" ht="30.75" customHeight="1" x14ac:dyDescent="0.3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</row>
    <row r="288" spans="1:32" ht="30.75" customHeight="1" x14ac:dyDescent="0.3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</row>
    <row r="289" spans="1:32" ht="30.75" customHeight="1" x14ac:dyDescent="0.3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</row>
    <row r="290" spans="1:32" ht="30.75" customHeight="1" x14ac:dyDescent="0.3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</row>
    <row r="291" spans="1:32" ht="30.75" customHeight="1" x14ac:dyDescent="0.3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</row>
    <row r="292" spans="1:32" ht="30.75" customHeight="1" x14ac:dyDescent="0.3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</row>
    <row r="293" spans="1:32" ht="30.75" customHeight="1" x14ac:dyDescent="0.3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</row>
    <row r="294" spans="1:32" ht="30.75" customHeight="1" x14ac:dyDescent="0.3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</row>
    <row r="295" spans="1:32" ht="30.75" customHeight="1" x14ac:dyDescent="0.3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</row>
    <row r="296" spans="1:32" ht="30.75" customHeight="1" x14ac:dyDescent="0.3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</row>
    <row r="297" spans="1:32" ht="30.75" customHeight="1" x14ac:dyDescent="0.3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</row>
    <row r="298" spans="1:32" ht="30.75" customHeight="1" x14ac:dyDescent="0.3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</row>
    <row r="299" spans="1:32" ht="30.75" customHeight="1" x14ac:dyDescent="0.3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</row>
    <row r="300" spans="1:32" ht="30.75" customHeight="1" x14ac:dyDescent="0.3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</row>
    <row r="301" spans="1:32" ht="30.75" customHeight="1" x14ac:dyDescent="0.3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</row>
    <row r="302" spans="1:32" ht="30.75" customHeight="1" x14ac:dyDescent="0.3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</row>
    <row r="303" spans="1:32" ht="30.75" customHeight="1" x14ac:dyDescent="0.3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</row>
    <row r="304" spans="1:32" ht="30.75" customHeight="1" x14ac:dyDescent="0.3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</row>
    <row r="305" spans="1:32" ht="30.75" customHeight="1" x14ac:dyDescent="0.3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</row>
    <row r="306" spans="1:32" ht="30.75" customHeight="1" x14ac:dyDescent="0.3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</row>
    <row r="307" spans="1:32" ht="30.75" customHeight="1" x14ac:dyDescent="0.3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</row>
    <row r="308" spans="1:32" ht="30.75" customHeight="1" x14ac:dyDescent="0.3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</row>
    <row r="309" spans="1:32" ht="30.75" customHeight="1" x14ac:dyDescent="0.3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</row>
    <row r="310" spans="1:32" ht="30.75" customHeight="1" x14ac:dyDescent="0.3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</row>
    <row r="311" spans="1:32" ht="30.75" customHeight="1" x14ac:dyDescent="0.3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</row>
    <row r="312" spans="1:32" ht="30.75" customHeight="1" x14ac:dyDescent="0.3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</row>
    <row r="313" spans="1:32" ht="30.75" customHeight="1" x14ac:dyDescent="0.3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</row>
    <row r="314" spans="1:32" ht="30.75" customHeight="1" x14ac:dyDescent="0.3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</row>
    <row r="315" spans="1:32" ht="30.75" customHeight="1" x14ac:dyDescent="0.3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</row>
    <row r="316" spans="1:32" ht="30.75" customHeight="1" x14ac:dyDescent="0.3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</row>
    <row r="317" spans="1:32" ht="30.75" customHeight="1" x14ac:dyDescent="0.3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</row>
    <row r="318" spans="1:32" ht="30.75" customHeight="1" x14ac:dyDescent="0.3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</row>
    <row r="319" spans="1:32" ht="30.75" customHeight="1" x14ac:dyDescent="0.3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</row>
    <row r="320" spans="1:32" ht="30.75" customHeight="1" x14ac:dyDescent="0.3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</row>
    <row r="321" spans="1:32" ht="30.75" customHeight="1" x14ac:dyDescent="0.3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</row>
    <row r="322" spans="1:32" ht="30.75" customHeight="1" x14ac:dyDescent="0.3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</row>
    <row r="323" spans="1:32" ht="30.75" customHeight="1" x14ac:dyDescent="0.3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</row>
    <row r="324" spans="1:32" ht="30.75" customHeight="1" x14ac:dyDescent="0.3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</row>
    <row r="325" spans="1:32" ht="30.75" customHeight="1" x14ac:dyDescent="0.3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</row>
    <row r="326" spans="1:32" ht="30.75" customHeight="1" x14ac:dyDescent="0.3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</row>
    <row r="327" spans="1:32" ht="30.75" customHeight="1" x14ac:dyDescent="0.3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</row>
    <row r="328" spans="1:32" ht="30.75" customHeight="1" x14ac:dyDescent="0.3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</row>
    <row r="329" spans="1:32" ht="30.75" customHeight="1" x14ac:dyDescent="0.3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</row>
    <row r="330" spans="1:32" ht="30.75" customHeight="1" x14ac:dyDescent="0.3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</row>
    <row r="331" spans="1:32" ht="30.75" customHeight="1" x14ac:dyDescent="0.3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</row>
    <row r="332" spans="1:32" ht="30.75" customHeight="1" x14ac:dyDescent="0.3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</row>
    <row r="333" spans="1:32" ht="30.75" customHeight="1" x14ac:dyDescent="0.3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</row>
    <row r="334" spans="1:32" ht="30.75" customHeight="1" x14ac:dyDescent="0.3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</row>
    <row r="335" spans="1:32" ht="30.75" customHeight="1" x14ac:dyDescent="0.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</row>
    <row r="336" spans="1:32" ht="30.75" customHeight="1" x14ac:dyDescent="0.3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</row>
    <row r="337" spans="1:32" ht="30.75" customHeight="1" x14ac:dyDescent="0.3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</row>
    <row r="338" spans="1:32" ht="30.75" customHeight="1" x14ac:dyDescent="0.3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</row>
    <row r="339" spans="1:32" ht="30.75" customHeight="1" x14ac:dyDescent="0.3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</row>
    <row r="340" spans="1:32" ht="30.75" customHeight="1" x14ac:dyDescent="0.3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</row>
    <row r="341" spans="1:32" ht="30.75" customHeight="1" x14ac:dyDescent="0.3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</row>
    <row r="342" spans="1:32" ht="30.75" customHeight="1" x14ac:dyDescent="0.3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</row>
    <row r="343" spans="1:32" ht="30.75" customHeight="1" x14ac:dyDescent="0.3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</row>
    <row r="344" spans="1:32" ht="30.75" customHeight="1" x14ac:dyDescent="0.3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</row>
    <row r="345" spans="1:32" ht="30.75" customHeight="1" x14ac:dyDescent="0.3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</row>
    <row r="346" spans="1:32" ht="30.75" customHeight="1" x14ac:dyDescent="0.3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</row>
    <row r="347" spans="1:32" ht="30.75" customHeight="1" x14ac:dyDescent="0.3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</row>
    <row r="348" spans="1:32" ht="30.75" customHeight="1" x14ac:dyDescent="0.3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</row>
    <row r="349" spans="1:32" ht="30.75" customHeight="1" x14ac:dyDescent="0.3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</row>
    <row r="350" spans="1:32" ht="30.75" customHeight="1" x14ac:dyDescent="0.3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</row>
    <row r="351" spans="1:32" ht="30.75" customHeight="1" x14ac:dyDescent="0.3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</row>
    <row r="352" spans="1:32" ht="30.75" customHeight="1" x14ac:dyDescent="0.3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</row>
    <row r="353" spans="1:32" ht="30.75" customHeight="1" x14ac:dyDescent="0.3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</row>
    <row r="354" spans="1:32" ht="30.75" customHeight="1" x14ac:dyDescent="0.3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</row>
    <row r="355" spans="1:32" ht="30.75" customHeight="1" x14ac:dyDescent="0.3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</row>
    <row r="356" spans="1:32" ht="30.75" customHeight="1" x14ac:dyDescent="0.3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</row>
    <row r="357" spans="1:32" ht="30.75" customHeight="1" x14ac:dyDescent="0.3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</row>
    <row r="358" spans="1:32" ht="30.75" customHeight="1" x14ac:dyDescent="0.3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</row>
    <row r="359" spans="1:32" ht="30.75" customHeight="1" x14ac:dyDescent="0.3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</row>
    <row r="360" spans="1:32" ht="30.75" customHeight="1" x14ac:dyDescent="0.3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</row>
    <row r="361" spans="1:32" ht="30.75" customHeight="1" x14ac:dyDescent="0.3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</row>
    <row r="362" spans="1:32" ht="30.75" customHeight="1" x14ac:dyDescent="0.3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</row>
    <row r="363" spans="1:32" ht="30.75" customHeight="1" x14ac:dyDescent="0.3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</row>
    <row r="364" spans="1:32" ht="30.75" customHeight="1" x14ac:dyDescent="0.3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</row>
    <row r="365" spans="1:32" ht="30.75" customHeight="1" x14ac:dyDescent="0.3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</row>
    <row r="366" spans="1:32" ht="30.75" customHeight="1" x14ac:dyDescent="0.3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</row>
    <row r="367" spans="1:32" ht="30.75" customHeight="1" x14ac:dyDescent="0.3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</row>
    <row r="368" spans="1:32" ht="30.75" customHeight="1" x14ac:dyDescent="0.3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</row>
    <row r="369" spans="1:32" ht="30.75" customHeight="1" x14ac:dyDescent="0.3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</row>
    <row r="370" spans="1:32" ht="30.75" customHeight="1" x14ac:dyDescent="0.3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</row>
    <row r="371" spans="1:32" ht="30.75" customHeight="1" x14ac:dyDescent="0.3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</row>
    <row r="372" spans="1:32" ht="30.75" customHeight="1" x14ac:dyDescent="0.3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</row>
    <row r="373" spans="1:32" ht="30.75" customHeight="1" x14ac:dyDescent="0.3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</row>
    <row r="374" spans="1:32" ht="30.75" customHeight="1" x14ac:dyDescent="0.3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</row>
    <row r="375" spans="1:32" ht="30.75" customHeight="1" x14ac:dyDescent="0.3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</row>
    <row r="376" spans="1:32" ht="30.75" customHeight="1" x14ac:dyDescent="0.3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</row>
    <row r="377" spans="1:32" ht="30.75" customHeight="1" x14ac:dyDescent="0.3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</row>
    <row r="378" spans="1:32" ht="30.75" customHeight="1" x14ac:dyDescent="0.3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</row>
    <row r="379" spans="1:32" ht="30.75" customHeight="1" x14ac:dyDescent="0.3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</row>
    <row r="380" spans="1:32" ht="30.75" customHeight="1" x14ac:dyDescent="0.3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</row>
    <row r="381" spans="1:32" ht="30.75" customHeight="1" x14ac:dyDescent="0.3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</row>
    <row r="382" spans="1:32" ht="30.75" customHeight="1" x14ac:dyDescent="0.3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</row>
    <row r="383" spans="1:32" ht="30.75" customHeight="1" x14ac:dyDescent="0.3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</row>
    <row r="384" spans="1:32" ht="30.75" customHeight="1" x14ac:dyDescent="0.3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</row>
    <row r="385" spans="1:32" ht="30.75" customHeight="1" x14ac:dyDescent="0.3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</row>
    <row r="386" spans="1:32" ht="30.75" customHeight="1" x14ac:dyDescent="0.3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</row>
    <row r="387" spans="1:32" ht="30.75" customHeight="1" x14ac:dyDescent="0.3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</row>
    <row r="388" spans="1:32" ht="30.75" customHeight="1" x14ac:dyDescent="0.3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</row>
    <row r="389" spans="1:32" ht="30.75" customHeight="1" x14ac:dyDescent="0.3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</row>
    <row r="390" spans="1:32" ht="30.75" customHeight="1" x14ac:dyDescent="0.3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</row>
    <row r="391" spans="1:32" ht="30.75" customHeight="1" x14ac:dyDescent="0.3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</row>
    <row r="392" spans="1:32" ht="30.75" customHeight="1" x14ac:dyDescent="0.3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</row>
    <row r="393" spans="1:32" ht="30.75" customHeight="1" x14ac:dyDescent="0.3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</row>
    <row r="394" spans="1:32" ht="30.75" customHeight="1" x14ac:dyDescent="0.3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</row>
    <row r="395" spans="1:32" ht="30.75" customHeight="1" x14ac:dyDescent="0.3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</row>
    <row r="396" spans="1:32" ht="30.75" customHeight="1" x14ac:dyDescent="0.3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</row>
    <row r="397" spans="1:32" ht="30.75" customHeight="1" x14ac:dyDescent="0.3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</row>
    <row r="398" spans="1:32" ht="30.75" customHeight="1" x14ac:dyDescent="0.3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</row>
    <row r="399" spans="1:32" ht="30.75" customHeight="1" x14ac:dyDescent="0.3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</row>
    <row r="400" spans="1:32" ht="30.75" customHeight="1" x14ac:dyDescent="0.3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</row>
    <row r="401" spans="1:32" ht="30.75" customHeight="1" x14ac:dyDescent="0.3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</row>
    <row r="402" spans="1:32" ht="30.75" customHeight="1" x14ac:dyDescent="0.3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</row>
    <row r="403" spans="1:32" ht="30.75" customHeight="1" x14ac:dyDescent="0.3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</row>
    <row r="404" spans="1:32" ht="30.75" customHeight="1" x14ac:dyDescent="0.3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</row>
    <row r="405" spans="1:32" ht="30.75" customHeight="1" x14ac:dyDescent="0.3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</row>
    <row r="406" spans="1:32" ht="30.75" customHeight="1" x14ac:dyDescent="0.3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</row>
    <row r="407" spans="1:32" ht="30.75" customHeight="1" x14ac:dyDescent="0.3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</row>
    <row r="408" spans="1:32" ht="30.75" customHeight="1" x14ac:dyDescent="0.3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</row>
    <row r="409" spans="1:32" ht="30.75" customHeight="1" x14ac:dyDescent="0.3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</row>
    <row r="410" spans="1:32" ht="30.75" customHeight="1" x14ac:dyDescent="0.3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</row>
    <row r="411" spans="1:32" ht="30.75" customHeight="1" x14ac:dyDescent="0.3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</row>
    <row r="412" spans="1:32" ht="30.75" customHeight="1" x14ac:dyDescent="0.3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</row>
    <row r="413" spans="1:32" ht="30.75" customHeight="1" x14ac:dyDescent="0.3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</row>
    <row r="414" spans="1:32" ht="30.75" customHeight="1" x14ac:dyDescent="0.3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</row>
    <row r="415" spans="1:32" ht="30.75" customHeight="1" x14ac:dyDescent="0.3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</row>
    <row r="416" spans="1:32" ht="30.75" customHeight="1" x14ac:dyDescent="0.3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</row>
    <row r="417" spans="1:32" ht="30.75" customHeight="1" x14ac:dyDescent="0.3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</row>
    <row r="418" spans="1:32" ht="30.75" customHeight="1" x14ac:dyDescent="0.3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</row>
    <row r="419" spans="1:32" ht="30.75" customHeight="1" x14ac:dyDescent="0.3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</row>
    <row r="420" spans="1:32" ht="30.75" customHeight="1" x14ac:dyDescent="0.3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</row>
    <row r="421" spans="1:32" ht="30.75" customHeight="1" x14ac:dyDescent="0.3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</row>
    <row r="422" spans="1:32" ht="30.75" customHeight="1" x14ac:dyDescent="0.3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</row>
    <row r="423" spans="1:32" ht="30.75" customHeight="1" x14ac:dyDescent="0.3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</row>
    <row r="424" spans="1:32" ht="30.75" customHeight="1" x14ac:dyDescent="0.3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</row>
    <row r="425" spans="1:32" ht="30.75" customHeight="1" x14ac:dyDescent="0.3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</row>
    <row r="426" spans="1:32" ht="30.75" customHeight="1" x14ac:dyDescent="0.3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</row>
    <row r="427" spans="1:32" ht="30.75" customHeight="1" x14ac:dyDescent="0.3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</row>
    <row r="428" spans="1:32" ht="30.75" customHeight="1" x14ac:dyDescent="0.3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</row>
    <row r="429" spans="1:32" ht="30.75" customHeight="1" x14ac:dyDescent="0.3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</row>
    <row r="430" spans="1:32" ht="30.75" customHeight="1" x14ac:dyDescent="0.3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</row>
    <row r="431" spans="1:32" ht="30.75" customHeight="1" x14ac:dyDescent="0.3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</row>
    <row r="432" spans="1:32" ht="30.75" customHeight="1" x14ac:dyDescent="0.3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</row>
    <row r="433" spans="1:32" ht="30.75" customHeight="1" x14ac:dyDescent="0.3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</row>
    <row r="434" spans="1:32" ht="30.75" customHeight="1" x14ac:dyDescent="0.3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</row>
    <row r="435" spans="1:32" ht="30.75" customHeight="1" x14ac:dyDescent="0.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</row>
    <row r="436" spans="1:32" ht="30.75" customHeight="1" x14ac:dyDescent="0.3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</row>
    <row r="437" spans="1:32" ht="30.75" customHeight="1" x14ac:dyDescent="0.3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</row>
    <row r="438" spans="1:32" ht="30.75" customHeight="1" x14ac:dyDescent="0.3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</row>
    <row r="439" spans="1:32" ht="30.75" customHeight="1" x14ac:dyDescent="0.3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</row>
    <row r="440" spans="1:32" ht="30.75" customHeight="1" x14ac:dyDescent="0.3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</row>
    <row r="441" spans="1:32" ht="30.75" customHeight="1" x14ac:dyDescent="0.3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</row>
    <row r="442" spans="1:32" ht="30.75" customHeight="1" x14ac:dyDescent="0.3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</row>
    <row r="443" spans="1:32" ht="30.75" customHeight="1" x14ac:dyDescent="0.3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</row>
    <row r="444" spans="1:32" ht="30.75" customHeight="1" x14ac:dyDescent="0.3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</row>
    <row r="445" spans="1:32" ht="30.75" customHeight="1" x14ac:dyDescent="0.3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</row>
    <row r="446" spans="1:32" ht="30.75" customHeight="1" x14ac:dyDescent="0.3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</row>
    <row r="447" spans="1:32" ht="30.75" customHeight="1" x14ac:dyDescent="0.3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</row>
    <row r="448" spans="1:32" ht="30.75" customHeight="1" x14ac:dyDescent="0.3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</row>
    <row r="449" spans="1:32" ht="30.75" customHeight="1" x14ac:dyDescent="0.3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</row>
    <row r="450" spans="1:32" ht="30.75" customHeight="1" x14ac:dyDescent="0.3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</row>
    <row r="451" spans="1:32" ht="30.75" customHeight="1" x14ac:dyDescent="0.3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</row>
    <row r="452" spans="1:32" ht="30.75" customHeight="1" x14ac:dyDescent="0.3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</row>
    <row r="453" spans="1:32" ht="30.75" customHeight="1" x14ac:dyDescent="0.3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</row>
    <row r="454" spans="1:32" ht="30.75" customHeight="1" x14ac:dyDescent="0.3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</row>
    <row r="455" spans="1:32" ht="30.75" customHeight="1" x14ac:dyDescent="0.3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</row>
    <row r="456" spans="1:32" ht="30.75" customHeight="1" x14ac:dyDescent="0.3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</row>
    <row r="457" spans="1:32" ht="30.75" customHeight="1" x14ac:dyDescent="0.3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</row>
    <row r="458" spans="1:32" ht="30.75" customHeight="1" x14ac:dyDescent="0.3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</row>
    <row r="459" spans="1:32" ht="30.75" customHeight="1" x14ac:dyDescent="0.3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</row>
    <row r="460" spans="1:32" ht="30.75" customHeight="1" x14ac:dyDescent="0.3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</row>
    <row r="461" spans="1:32" ht="30.75" customHeight="1" x14ac:dyDescent="0.3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</row>
    <row r="462" spans="1:32" ht="30.75" customHeight="1" x14ac:dyDescent="0.3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</row>
    <row r="463" spans="1:32" ht="30.75" customHeight="1" x14ac:dyDescent="0.3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</row>
    <row r="464" spans="1:32" ht="30.75" customHeight="1" x14ac:dyDescent="0.3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</row>
    <row r="465" spans="1:32" ht="30.75" customHeight="1" x14ac:dyDescent="0.3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</row>
    <row r="466" spans="1:32" ht="30.75" customHeight="1" x14ac:dyDescent="0.3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</row>
    <row r="467" spans="1:32" ht="30.75" customHeight="1" x14ac:dyDescent="0.3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</row>
    <row r="468" spans="1:32" ht="30.75" customHeight="1" x14ac:dyDescent="0.3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</row>
    <row r="469" spans="1:32" ht="30.75" customHeight="1" x14ac:dyDescent="0.3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</row>
    <row r="470" spans="1:32" ht="30.75" customHeight="1" x14ac:dyDescent="0.3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</row>
    <row r="471" spans="1:32" ht="30.75" customHeight="1" x14ac:dyDescent="0.3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</row>
    <row r="472" spans="1:32" ht="30.75" customHeight="1" x14ac:dyDescent="0.3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</row>
    <row r="473" spans="1:32" ht="30.75" customHeight="1" x14ac:dyDescent="0.3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</row>
    <row r="474" spans="1:32" ht="30.75" customHeight="1" x14ac:dyDescent="0.3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</row>
    <row r="475" spans="1:32" ht="30.75" customHeight="1" x14ac:dyDescent="0.3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</row>
    <row r="476" spans="1:32" ht="30.75" customHeight="1" x14ac:dyDescent="0.3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</row>
    <row r="477" spans="1:32" ht="30.75" customHeight="1" x14ac:dyDescent="0.3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</row>
    <row r="478" spans="1:32" ht="30.75" customHeight="1" x14ac:dyDescent="0.3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</row>
    <row r="479" spans="1:32" ht="30.75" customHeight="1" x14ac:dyDescent="0.3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</row>
    <row r="480" spans="1:32" ht="30.75" customHeight="1" x14ac:dyDescent="0.3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</row>
    <row r="481" spans="1:32" ht="30.75" customHeight="1" x14ac:dyDescent="0.3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</row>
    <row r="482" spans="1:32" ht="30.75" customHeight="1" x14ac:dyDescent="0.3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</row>
    <row r="483" spans="1:32" ht="30.75" customHeight="1" x14ac:dyDescent="0.3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</row>
    <row r="484" spans="1:32" ht="30.75" customHeight="1" x14ac:dyDescent="0.3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</row>
    <row r="485" spans="1:32" ht="30.75" customHeight="1" x14ac:dyDescent="0.3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</row>
    <row r="486" spans="1:32" ht="30.75" customHeight="1" x14ac:dyDescent="0.3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</row>
    <row r="487" spans="1:32" ht="30.75" customHeight="1" x14ac:dyDescent="0.3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</row>
    <row r="488" spans="1:32" ht="30.75" customHeight="1" x14ac:dyDescent="0.3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</row>
    <row r="489" spans="1:32" ht="30.75" customHeight="1" x14ac:dyDescent="0.3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</row>
    <row r="490" spans="1:32" ht="30.75" customHeight="1" x14ac:dyDescent="0.3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</row>
    <row r="491" spans="1:32" ht="30.75" customHeight="1" x14ac:dyDescent="0.3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</row>
    <row r="492" spans="1:32" ht="30.75" customHeight="1" x14ac:dyDescent="0.3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</row>
    <row r="493" spans="1:32" ht="30.75" customHeight="1" x14ac:dyDescent="0.3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</row>
    <row r="494" spans="1:32" ht="30.75" customHeight="1" x14ac:dyDescent="0.3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</row>
    <row r="495" spans="1:32" ht="30.75" customHeight="1" x14ac:dyDescent="0.3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</row>
    <row r="496" spans="1:32" ht="30.75" customHeight="1" x14ac:dyDescent="0.3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</row>
    <row r="497" spans="1:32" ht="30.75" customHeight="1" x14ac:dyDescent="0.3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</row>
    <row r="498" spans="1:32" ht="30.75" customHeight="1" x14ac:dyDescent="0.3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</row>
    <row r="499" spans="1:32" ht="30.75" customHeight="1" x14ac:dyDescent="0.3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</row>
    <row r="500" spans="1:32" ht="30.75" customHeight="1" x14ac:dyDescent="0.3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</row>
    <row r="501" spans="1:32" ht="30.75" customHeight="1" x14ac:dyDescent="0.3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</row>
    <row r="502" spans="1:32" ht="30.75" customHeight="1" x14ac:dyDescent="0.3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</row>
    <row r="503" spans="1:32" ht="30.75" customHeight="1" x14ac:dyDescent="0.3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</row>
    <row r="504" spans="1:32" ht="30.75" customHeight="1" x14ac:dyDescent="0.3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</row>
    <row r="505" spans="1:32" ht="30.75" customHeight="1" x14ac:dyDescent="0.3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</row>
    <row r="506" spans="1:32" ht="30.75" customHeight="1" x14ac:dyDescent="0.3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</row>
    <row r="507" spans="1:32" ht="30.75" customHeight="1" x14ac:dyDescent="0.3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</row>
    <row r="508" spans="1:32" ht="30.75" customHeight="1" x14ac:dyDescent="0.3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</row>
    <row r="509" spans="1:32" ht="30.75" customHeight="1" x14ac:dyDescent="0.3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</row>
    <row r="510" spans="1:32" ht="30.75" customHeight="1" x14ac:dyDescent="0.3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</row>
    <row r="511" spans="1:32" ht="30.75" customHeight="1" x14ac:dyDescent="0.3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</row>
    <row r="512" spans="1:32" ht="30.75" customHeight="1" x14ac:dyDescent="0.3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</row>
    <row r="513" spans="1:32" ht="30.75" customHeight="1" x14ac:dyDescent="0.3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</row>
    <row r="514" spans="1:32" ht="30.75" customHeight="1" x14ac:dyDescent="0.3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</row>
    <row r="515" spans="1:32" ht="30.75" customHeight="1" x14ac:dyDescent="0.3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</row>
    <row r="516" spans="1:32" ht="30.75" customHeight="1" x14ac:dyDescent="0.3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</row>
    <row r="517" spans="1:32" ht="30.75" customHeight="1" x14ac:dyDescent="0.3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</row>
    <row r="518" spans="1:32" ht="30.75" customHeight="1" x14ac:dyDescent="0.3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</row>
    <row r="519" spans="1:32" ht="30.75" customHeight="1" x14ac:dyDescent="0.3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</row>
    <row r="520" spans="1:32" ht="30.75" customHeight="1" x14ac:dyDescent="0.3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</row>
    <row r="521" spans="1:32" ht="30.75" customHeight="1" x14ac:dyDescent="0.3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</row>
    <row r="522" spans="1:32" ht="30.75" customHeight="1" x14ac:dyDescent="0.3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</row>
    <row r="523" spans="1:32" ht="30.75" customHeight="1" x14ac:dyDescent="0.3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</row>
    <row r="524" spans="1:32" ht="30.75" customHeight="1" x14ac:dyDescent="0.3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</row>
    <row r="525" spans="1:32" ht="30.75" customHeight="1" x14ac:dyDescent="0.3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</row>
    <row r="526" spans="1:32" ht="30.75" customHeight="1" x14ac:dyDescent="0.3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</row>
    <row r="527" spans="1:32" ht="30.75" customHeight="1" x14ac:dyDescent="0.3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</row>
    <row r="528" spans="1:32" ht="30.75" customHeight="1" x14ac:dyDescent="0.3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</row>
    <row r="529" spans="1:32" ht="30.75" customHeight="1" x14ac:dyDescent="0.3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</row>
    <row r="530" spans="1:32" ht="30.75" customHeight="1" x14ac:dyDescent="0.3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</row>
    <row r="531" spans="1:32" ht="30.75" customHeight="1" x14ac:dyDescent="0.3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</row>
    <row r="532" spans="1:32" ht="30.75" customHeight="1" x14ac:dyDescent="0.3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</row>
    <row r="533" spans="1:32" ht="30.75" customHeight="1" x14ac:dyDescent="0.3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</row>
    <row r="534" spans="1:32" ht="30.75" customHeight="1" x14ac:dyDescent="0.3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</row>
    <row r="535" spans="1:32" ht="30.75" customHeight="1" x14ac:dyDescent="0.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</row>
    <row r="536" spans="1:32" ht="30.75" customHeight="1" x14ac:dyDescent="0.3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</row>
    <row r="537" spans="1:32" ht="30.75" customHeight="1" x14ac:dyDescent="0.3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</row>
    <row r="538" spans="1:32" ht="30.75" customHeight="1" x14ac:dyDescent="0.3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</row>
    <row r="539" spans="1:32" ht="30.75" customHeight="1" x14ac:dyDescent="0.3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</row>
    <row r="540" spans="1:32" ht="30.75" customHeight="1" x14ac:dyDescent="0.3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</row>
    <row r="541" spans="1:32" ht="30.75" customHeight="1" x14ac:dyDescent="0.3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</row>
    <row r="542" spans="1:32" ht="30.75" customHeight="1" x14ac:dyDescent="0.3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</row>
    <row r="543" spans="1:32" ht="30.75" customHeight="1" x14ac:dyDescent="0.3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</row>
    <row r="544" spans="1:32" ht="30.75" customHeight="1" x14ac:dyDescent="0.3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</row>
    <row r="545" spans="1:32" ht="30.75" customHeight="1" x14ac:dyDescent="0.3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</row>
    <row r="546" spans="1:32" ht="30.75" customHeight="1" x14ac:dyDescent="0.3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</row>
    <row r="547" spans="1:32" ht="30.75" customHeight="1" x14ac:dyDescent="0.3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</row>
    <row r="548" spans="1:32" ht="30.75" customHeight="1" x14ac:dyDescent="0.3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</row>
    <row r="549" spans="1:32" ht="30.75" customHeight="1" x14ac:dyDescent="0.3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</row>
    <row r="550" spans="1:32" ht="30.75" customHeight="1" x14ac:dyDescent="0.3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</row>
    <row r="551" spans="1:32" ht="30.75" customHeight="1" x14ac:dyDescent="0.3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</row>
    <row r="552" spans="1:32" ht="30.75" customHeight="1" x14ac:dyDescent="0.3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</row>
    <row r="553" spans="1:32" ht="30.75" customHeight="1" x14ac:dyDescent="0.3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</row>
    <row r="554" spans="1:32" ht="30.75" customHeight="1" x14ac:dyDescent="0.3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</row>
    <row r="555" spans="1:32" ht="30.75" customHeight="1" x14ac:dyDescent="0.3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</row>
    <row r="556" spans="1:32" ht="30.75" customHeight="1" x14ac:dyDescent="0.3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</row>
    <row r="557" spans="1:32" ht="30.75" customHeight="1" x14ac:dyDescent="0.3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</row>
    <row r="558" spans="1:32" ht="30.75" customHeight="1" x14ac:dyDescent="0.3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</row>
    <row r="559" spans="1:32" ht="30.75" customHeight="1" x14ac:dyDescent="0.3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</row>
    <row r="560" spans="1:32" ht="30.75" customHeight="1" x14ac:dyDescent="0.3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</row>
    <row r="561" spans="1:32" ht="30.75" customHeight="1" x14ac:dyDescent="0.3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</row>
    <row r="562" spans="1:32" ht="30.75" customHeight="1" x14ac:dyDescent="0.3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</row>
    <row r="563" spans="1:32" ht="30.75" customHeight="1" x14ac:dyDescent="0.3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</row>
    <row r="564" spans="1:32" ht="30.75" customHeight="1" x14ac:dyDescent="0.3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</row>
    <row r="565" spans="1:32" ht="30.75" customHeight="1" x14ac:dyDescent="0.3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</row>
    <row r="566" spans="1:32" ht="30.75" customHeight="1" x14ac:dyDescent="0.3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</row>
    <row r="567" spans="1:32" ht="30.75" customHeight="1" x14ac:dyDescent="0.3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</row>
    <row r="568" spans="1:32" ht="30.75" customHeight="1" x14ac:dyDescent="0.3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</row>
    <row r="569" spans="1:32" ht="30.75" customHeight="1" x14ac:dyDescent="0.3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</row>
    <row r="570" spans="1:32" ht="30.75" customHeight="1" x14ac:dyDescent="0.3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</row>
    <row r="571" spans="1:32" ht="30.75" customHeight="1" x14ac:dyDescent="0.3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</row>
    <row r="572" spans="1:32" ht="30.75" customHeight="1" x14ac:dyDescent="0.3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</row>
    <row r="573" spans="1:32" ht="30.75" customHeight="1" x14ac:dyDescent="0.3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</row>
    <row r="574" spans="1:32" ht="30.75" customHeight="1" x14ac:dyDescent="0.3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</row>
    <row r="575" spans="1:32" ht="30.75" customHeight="1" x14ac:dyDescent="0.3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</row>
    <row r="576" spans="1:32" ht="30.75" customHeight="1" x14ac:dyDescent="0.3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</row>
    <row r="577" spans="1:32" ht="30.75" customHeight="1" x14ac:dyDescent="0.3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</row>
    <row r="578" spans="1:32" ht="30.75" customHeight="1" x14ac:dyDescent="0.3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</row>
    <row r="579" spans="1:32" ht="30.75" customHeight="1" x14ac:dyDescent="0.3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</row>
    <row r="580" spans="1:32" ht="30.75" customHeight="1" x14ac:dyDescent="0.3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</row>
    <row r="581" spans="1:32" ht="30.75" customHeight="1" x14ac:dyDescent="0.3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</row>
    <row r="582" spans="1:32" ht="30.75" customHeight="1" x14ac:dyDescent="0.3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</row>
    <row r="583" spans="1:32" ht="30.75" customHeight="1" x14ac:dyDescent="0.3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</row>
    <row r="584" spans="1:32" ht="30.75" customHeight="1" x14ac:dyDescent="0.3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</row>
    <row r="585" spans="1:32" ht="30.75" customHeight="1" x14ac:dyDescent="0.3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</row>
    <row r="586" spans="1:32" ht="30.75" customHeight="1" x14ac:dyDescent="0.3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</row>
    <row r="587" spans="1:32" ht="30.75" customHeight="1" x14ac:dyDescent="0.3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</row>
    <row r="588" spans="1:32" ht="30.75" customHeight="1" x14ac:dyDescent="0.3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</row>
    <row r="589" spans="1:32" ht="30.75" customHeight="1" x14ac:dyDescent="0.3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</row>
    <row r="590" spans="1:32" ht="30.75" customHeight="1" x14ac:dyDescent="0.3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</row>
    <row r="591" spans="1:32" ht="30.75" customHeight="1" x14ac:dyDescent="0.3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</row>
    <row r="592" spans="1:32" ht="30.75" customHeight="1" x14ac:dyDescent="0.3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</row>
    <row r="593" spans="1:32" ht="30.75" customHeight="1" x14ac:dyDescent="0.3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</row>
    <row r="594" spans="1:32" ht="30.75" customHeight="1" x14ac:dyDescent="0.3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</row>
    <row r="595" spans="1:32" ht="30.75" customHeight="1" x14ac:dyDescent="0.3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</row>
    <row r="596" spans="1:32" ht="30.75" customHeight="1" x14ac:dyDescent="0.3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</row>
    <row r="597" spans="1:32" ht="30.75" customHeight="1" x14ac:dyDescent="0.3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</row>
    <row r="598" spans="1:32" ht="30.75" customHeight="1" x14ac:dyDescent="0.3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</row>
    <row r="599" spans="1:32" ht="30.75" customHeight="1" x14ac:dyDescent="0.3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</row>
    <row r="600" spans="1:32" ht="30.75" customHeight="1" x14ac:dyDescent="0.3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</row>
    <row r="601" spans="1:32" ht="30.75" customHeight="1" x14ac:dyDescent="0.3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</row>
    <row r="602" spans="1:32" ht="30.75" customHeight="1" x14ac:dyDescent="0.3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</row>
    <row r="603" spans="1:32" ht="30.75" customHeight="1" x14ac:dyDescent="0.3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</row>
    <row r="604" spans="1:32" ht="30.75" customHeight="1" x14ac:dyDescent="0.3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</row>
    <row r="605" spans="1:32" ht="30.75" customHeight="1" x14ac:dyDescent="0.3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</row>
    <row r="606" spans="1:32" ht="30.75" customHeight="1" x14ac:dyDescent="0.3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</row>
    <row r="607" spans="1:32" ht="30.75" customHeight="1" x14ac:dyDescent="0.3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</row>
    <row r="608" spans="1:32" ht="30.75" customHeight="1" x14ac:dyDescent="0.3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</row>
    <row r="609" spans="1:32" ht="30.75" customHeight="1" x14ac:dyDescent="0.3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</row>
    <row r="610" spans="1:32" ht="30.75" customHeight="1" x14ac:dyDescent="0.3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</row>
    <row r="611" spans="1:32" ht="30.75" customHeight="1" x14ac:dyDescent="0.3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</row>
    <row r="612" spans="1:32" ht="30.75" customHeight="1" x14ac:dyDescent="0.3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</row>
    <row r="613" spans="1:32" ht="30.75" customHeight="1" x14ac:dyDescent="0.3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</row>
    <row r="614" spans="1:32" ht="30.75" customHeight="1" x14ac:dyDescent="0.3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</row>
    <row r="615" spans="1:32" ht="30.75" customHeight="1" x14ac:dyDescent="0.3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</row>
    <row r="616" spans="1:32" ht="30.75" customHeight="1" x14ac:dyDescent="0.3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</row>
    <row r="617" spans="1:32" ht="30.75" customHeight="1" x14ac:dyDescent="0.3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</row>
    <row r="618" spans="1:32" ht="30.75" customHeight="1" x14ac:dyDescent="0.3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</row>
    <row r="619" spans="1:32" ht="30.75" customHeight="1" x14ac:dyDescent="0.3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</row>
    <row r="620" spans="1:32" ht="30.75" customHeight="1" x14ac:dyDescent="0.3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</row>
    <row r="621" spans="1:32" ht="30.75" customHeight="1" x14ac:dyDescent="0.3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</row>
    <row r="622" spans="1:32" ht="30.75" customHeight="1" x14ac:dyDescent="0.3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</row>
    <row r="623" spans="1:32" ht="30.75" customHeight="1" x14ac:dyDescent="0.3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</row>
    <row r="624" spans="1:32" ht="30.75" customHeight="1" x14ac:dyDescent="0.3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</row>
    <row r="625" spans="1:32" ht="30.75" customHeight="1" x14ac:dyDescent="0.3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</row>
    <row r="626" spans="1:32" ht="30.75" customHeight="1" x14ac:dyDescent="0.3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</row>
    <row r="627" spans="1:32" ht="30.75" customHeight="1" x14ac:dyDescent="0.3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</row>
    <row r="628" spans="1:32" ht="30.75" customHeight="1" x14ac:dyDescent="0.3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</row>
    <row r="629" spans="1:32" ht="30.75" customHeight="1" x14ac:dyDescent="0.3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</row>
    <row r="630" spans="1:32" ht="30.75" customHeight="1" x14ac:dyDescent="0.3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</row>
    <row r="631" spans="1:32" ht="30.75" customHeight="1" x14ac:dyDescent="0.3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</row>
    <row r="632" spans="1:32" ht="30.75" customHeight="1" x14ac:dyDescent="0.3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</row>
    <row r="633" spans="1:32" ht="30.75" customHeight="1" x14ac:dyDescent="0.3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</row>
    <row r="634" spans="1:32" ht="30.75" customHeight="1" x14ac:dyDescent="0.3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</row>
    <row r="635" spans="1:32" ht="30.75" customHeight="1" x14ac:dyDescent="0.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</row>
    <row r="636" spans="1:32" ht="30.75" customHeight="1" x14ac:dyDescent="0.3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</row>
    <row r="637" spans="1:32" ht="30.75" customHeight="1" x14ac:dyDescent="0.3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</row>
    <row r="638" spans="1:32" ht="30.75" customHeight="1" x14ac:dyDescent="0.3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</row>
    <row r="639" spans="1:32" ht="30.75" customHeight="1" x14ac:dyDescent="0.3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</row>
    <row r="640" spans="1:32" ht="30.75" customHeight="1" x14ac:dyDescent="0.3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</row>
    <row r="641" spans="1:32" ht="30.75" customHeight="1" x14ac:dyDescent="0.3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</row>
    <row r="642" spans="1:32" ht="30.75" customHeight="1" x14ac:dyDescent="0.3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</row>
    <row r="643" spans="1:32" ht="30.75" customHeight="1" x14ac:dyDescent="0.3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</row>
    <row r="644" spans="1:32" ht="30.75" customHeight="1" x14ac:dyDescent="0.3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</row>
    <row r="645" spans="1:32" ht="30.75" customHeight="1" x14ac:dyDescent="0.3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</row>
    <row r="646" spans="1:32" ht="30.75" customHeight="1" x14ac:dyDescent="0.3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</row>
    <row r="647" spans="1:32" ht="30.75" customHeight="1" x14ac:dyDescent="0.3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</row>
    <row r="648" spans="1:32" ht="30.75" customHeight="1" x14ac:dyDescent="0.3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</row>
    <row r="649" spans="1:32" ht="30.75" customHeight="1" x14ac:dyDescent="0.3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</row>
    <row r="650" spans="1:32" ht="30.75" customHeight="1" x14ac:dyDescent="0.3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</row>
    <row r="651" spans="1:32" ht="30.75" customHeight="1" x14ac:dyDescent="0.3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</row>
    <row r="652" spans="1:32" ht="30.75" customHeight="1" x14ac:dyDescent="0.3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</row>
    <row r="653" spans="1:32" ht="30.75" customHeight="1" x14ac:dyDescent="0.3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</row>
    <row r="654" spans="1:32" ht="30.75" customHeight="1" x14ac:dyDescent="0.3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</row>
    <row r="655" spans="1:32" ht="30.75" customHeight="1" x14ac:dyDescent="0.3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</row>
    <row r="656" spans="1:32" ht="30.75" customHeight="1" x14ac:dyDescent="0.3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</row>
    <row r="657" spans="1:32" ht="30.75" customHeight="1" x14ac:dyDescent="0.3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</row>
    <row r="658" spans="1:32" ht="30.75" customHeight="1" x14ac:dyDescent="0.3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</row>
    <row r="659" spans="1:32" ht="30.75" customHeight="1" x14ac:dyDescent="0.3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</row>
    <row r="660" spans="1:32" ht="30.75" customHeight="1" x14ac:dyDescent="0.3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</row>
    <row r="661" spans="1:32" ht="30.75" customHeight="1" x14ac:dyDescent="0.3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</row>
    <row r="662" spans="1:32" ht="30.75" customHeight="1" x14ac:dyDescent="0.3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</row>
    <row r="663" spans="1:32" ht="30.75" customHeight="1" x14ac:dyDescent="0.3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</row>
    <row r="664" spans="1:32" ht="30.75" customHeight="1" x14ac:dyDescent="0.3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</row>
    <row r="665" spans="1:32" ht="30.75" customHeight="1" x14ac:dyDescent="0.3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</row>
    <row r="666" spans="1:32" ht="30.75" customHeight="1" x14ac:dyDescent="0.3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</row>
    <row r="667" spans="1:32" ht="30.75" customHeight="1" x14ac:dyDescent="0.3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</row>
    <row r="668" spans="1:32" ht="30.75" customHeight="1" x14ac:dyDescent="0.3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</row>
    <row r="669" spans="1:32" ht="30.75" customHeight="1" x14ac:dyDescent="0.3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</row>
    <row r="670" spans="1:32" ht="30.75" customHeight="1" x14ac:dyDescent="0.3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</row>
    <row r="671" spans="1:32" ht="30.75" customHeight="1" x14ac:dyDescent="0.3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</row>
    <row r="672" spans="1:32" ht="30.75" customHeight="1" x14ac:dyDescent="0.3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</row>
    <row r="673" spans="1:32" ht="30.75" customHeight="1" x14ac:dyDescent="0.3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</row>
    <row r="674" spans="1:32" ht="30.75" customHeight="1" x14ac:dyDescent="0.3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</row>
    <row r="675" spans="1:32" ht="30.75" customHeight="1" x14ac:dyDescent="0.3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</row>
    <row r="676" spans="1:32" ht="30.75" customHeight="1" x14ac:dyDescent="0.3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</row>
    <row r="677" spans="1:32" ht="30.75" customHeight="1" x14ac:dyDescent="0.3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</row>
    <row r="678" spans="1:32" ht="30.75" customHeight="1" x14ac:dyDescent="0.3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</row>
    <row r="679" spans="1:32" ht="30.75" customHeight="1" x14ac:dyDescent="0.3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</row>
    <row r="680" spans="1:32" ht="30.75" customHeight="1" x14ac:dyDescent="0.3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</row>
    <row r="681" spans="1:32" ht="30.75" customHeight="1" x14ac:dyDescent="0.3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</row>
    <row r="682" spans="1:32" ht="30.75" customHeight="1" x14ac:dyDescent="0.3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</row>
    <row r="683" spans="1:32" ht="30.75" customHeight="1" x14ac:dyDescent="0.3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</row>
    <row r="684" spans="1:32" ht="30.75" customHeight="1" x14ac:dyDescent="0.3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</row>
    <row r="685" spans="1:32" ht="30.75" customHeight="1" x14ac:dyDescent="0.3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</row>
    <row r="686" spans="1:32" ht="30.75" customHeight="1" x14ac:dyDescent="0.3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</row>
    <row r="687" spans="1:32" ht="30.75" customHeight="1" x14ac:dyDescent="0.3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</row>
    <row r="688" spans="1:32" ht="30.75" customHeight="1" x14ac:dyDescent="0.3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</row>
    <row r="689" spans="1:32" ht="30.75" customHeight="1" x14ac:dyDescent="0.3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</row>
    <row r="690" spans="1:32" ht="30.75" customHeight="1" x14ac:dyDescent="0.3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</row>
    <row r="691" spans="1:32" ht="30.75" customHeight="1" x14ac:dyDescent="0.3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</row>
    <row r="692" spans="1:32" ht="30.75" customHeight="1" x14ac:dyDescent="0.3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</row>
    <row r="693" spans="1:32" ht="30.75" customHeight="1" x14ac:dyDescent="0.3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</row>
    <row r="694" spans="1:32" ht="30.75" customHeight="1" x14ac:dyDescent="0.3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</row>
    <row r="695" spans="1:32" ht="30.75" customHeight="1" x14ac:dyDescent="0.3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</row>
    <row r="696" spans="1:32" ht="30.75" customHeight="1" x14ac:dyDescent="0.3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</row>
    <row r="697" spans="1:32" ht="30.75" customHeight="1" x14ac:dyDescent="0.3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</row>
    <row r="698" spans="1:32" ht="30.75" customHeight="1" x14ac:dyDescent="0.3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</row>
    <row r="699" spans="1:32" ht="30.75" customHeight="1" x14ac:dyDescent="0.3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</row>
    <row r="700" spans="1:32" ht="30.75" customHeight="1" x14ac:dyDescent="0.3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</row>
    <row r="701" spans="1:32" ht="30.75" customHeight="1" x14ac:dyDescent="0.3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</row>
    <row r="702" spans="1:32" ht="30.75" customHeight="1" x14ac:dyDescent="0.3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</row>
    <row r="703" spans="1:32" ht="30.75" customHeight="1" x14ac:dyDescent="0.3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</row>
    <row r="704" spans="1:32" ht="30.75" customHeight="1" x14ac:dyDescent="0.3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</row>
    <row r="705" spans="1:32" ht="30.75" customHeight="1" x14ac:dyDescent="0.3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</row>
    <row r="706" spans="1:32" ht="30.75" customHeight="1" x14ac:dyDescent="0.3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</row>
    <row r="707" spans="1:32" ht="30.75" customHeight="1" x14ac:dyDescent="0.3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</row>
    <row r="708" spans="1:32" ht="30.75" customHeight="1" x14ac:dyDescent="0.3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</row>
    <row r="709" spans="1:32" ht="30.75" customHeight="1" x14ac:dyDescent="0.3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</row>
    <row r="710" spans="1:32" ht="30.75" customHeight="1" x14ac:dyDescent="0.3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</row>
    <row r="711" spans="1:32" ht="30.75" customHeight="1" x14ac:dyDescent="0.3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</row>
    <row r="712" spans="1:32" ht="30.75" customHeight="1" x14ac:dyDescent="0.3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</row>
    <row r="713" spans="1:32" ht="30.75" customHeight="1" x14ac:dyDescent="0.3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</row>
    <row r="714" spans="1:32" ht="30.75" customHeight="1" x14ac:dyDescent="0.3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</row>
    <row r="715" spans="1:32" ht="30.75" customHeight="1" x14ac:dyDescent="0.3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</row>
    <row r="716" spans="1:32" ht="30.75" customHeight="1" x14ac:dyDescent="0.3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</row>
    <row r="717" spans="1:32" ht="30.75" customHeight="1" x14ac:dyDescent="0.3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</row>
    <row r="718" spans="1:32" ht="30.75" customHeight="1" x14ac:dyDescent="0.3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</row>
    <row r="719" spans="1:32" ht="30.75" customHeight="1" x14ac:dyDescent="0.3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</row>
    <row r="720" spans="1:32" ht="30.75" customHeight="1" x14ac:dyDescent="0.3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</row>
    <row r="721" spans="1:32" ht="30.75" customHeight="1" x14ac:dyDescent="0.3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</row>
    <row r="722" spans="1:32" ht="30.75" customHeight="1" x14ac:dyDescent="0.3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</row>
    <row r="723" spans="1:32" ht="30.75" customHeight="1" x14ac:dyDescent="0.3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</row>
    <row r="724" spans="1:32" ht="30.75" customHeight="1" x14ac:dyDescent="0.3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</row>
    <row r="725" spans="1:32" ht="30.75" customHeight="1" x14ac:dyDescent="0.3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</row>
    <row r="726" spans="1:32" ht="30.75" customHeight="1" x14ac:dyDescent="0.3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</row>
    <row r="727" spans="1:32" ht="30.75" customHeight="1" x14ac:dyDescent="0.3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</row>
    <row r="728" spans="1:32" ht="30.75" customHeight="1" x14ac:dyDescent="0.3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</row>
    <row r="729" spans="1:32" ht="30.75" customHeight="1" x14ac:dyDescent="0.3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</row>
    <row r="730" spans="1:32" ht="30.75" customHeight="1" x14ac:dyDescent="0.3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</row>
    <row r="731" spans="1:32" ht="30.75" customHeight="1" x14ac:dyDescent="0.3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</row>
    <row r="732" spans="1:32" ht="30.75" customHeight="1" x14ac:dyDescent="0.3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</row>
    <row r="733" spans="1:32" ht="30.75" customHeight="1" x14ac:dyDescent="0.3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</row>
    <row r="734" spans="1:32" ht="30.75" customHeight="1" x14ac:dyDescent="0.3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</row>
    <row r="735" spans="1:32" ht="30.75" customHeight="1" x14ac:dyDescent="0.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</row>
    <row r="736" spans="1:32" ht="30.75" customHeight="1" x14ac:dyDescent="0.3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</row>
    <row r="737" spans="1:32" ht="30.75" customHeight="1" x14ac:dyDescent="0.3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</row>
    <row r="738" spans="1:32" ht="30.75" customHeight="1" x14ac:dyDescent="0.3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</row>
    <row r="739" spans="1:32" ht="30.75" customHeight="1" x14ac:dyDescent="0.3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</row>
    <row r="740" spans="1:32" ht="30.75" customHeight="1" x14ac:dyDescent="0.3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</row>
    <row r="741" spans="1:32" ht="30.75" customHeight="1" x14ac:dyDescent="0.3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</row>
    <row r="742" spans="1:32" ht="30.75" customHeight="1" x14ac:dyDescent="0.3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</row>
    <row r="743" spans="1:32" ht="30.75" customHeight="1" x14ac:dyDescent="0.3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</row>
    <row r="744" spans="1:32" ht="30.75" customHeight="1" x14ac:dyDescent="0.3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</row>
    <row r="745" spans="1:32" ht="30.75" customHeight="1" x14ac:dyDescent="0.3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</row>
    <row r="746" spans="1:32" ht="30.75" customHeight="1" x14ac:dyDescent="0.3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</row>
    <row r="747" spans="1:32" ht="30.75" customHeight="1" x14ac:dyDescent="0.3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</row>
    <row r="748" spans="1:32" ht="30.75" customHeight="1" x14ac:dyDescent="0.3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</row>
    <row r="749" spans="1:32" ht="30.75" customHeight="1" x14ac:dyDescent="0.3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</row>
    <row r="750" spans="1:32" ht="30.75" customHeight="1" x14ac:dyDescent="0.3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</row>
    <row r="751" spans="1:32" ht="30.75" customHeight="1" x14ac:dyDescent="0.3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</row>
    <row r="752" spans="1:32" ht="30.75" customHeight="1" x14ac:dyDescent="0.3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</row>
    <row r="753" spans="1:32" ht="30.75" customHeight="1" x14ac:dyDescent="0.3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</row>
    <row r="754" spans="1:32" ht="30.75" customHeight="1" x14ac:dyDescent="0.3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</row>
    <row r="755" spans="1:32" ht="30.75" customHeight="1" x14ac:dyDescent="0.3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</row>
    <row r="756" spans="1:32" ht="30.75" customHeight="1" x14ac:dyDescent="0.3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</row>
    <row r="757" spans="1:32" ht="30.75" customHeight="1" x14ac:dyDescent="0.3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</row>
    <row r="758" spans="1:32" ht="30.75" customHeight="1" x14ac:dyDescent="0.3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</row>
    <row r="759" spans="1:32" ht="30.75" customHeight="1" x14ac:dyDescent="0.3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</row>
    <row r="760" spans="1:32" ht="30.75" customHeight="1" x14ac:dyDescent="0.3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</row>
    <row r="761" spans="1:32" ht="30.75" customHeight="1" x14ac:dyDescent="0.3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</row>
    <row r="762" spans="1:32" ht="30.75" customHeight="1" x14ac:dyDescent="0.3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</row>
    <row r="763" spans="1:32" ht="30.75" customHeight="1" x14ac:dyDescent="0.3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</row>
    <row r="764" spans="1:32" ht="30.75" customHeight="1" x14ac:dyDescent="0.3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</row>
    <row r="765" spans="1:32" ht="30.75" customHeight="1" x14ac:dyDescent="0.3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</row>
    <row r="766" spans="1:32" ht="30.75" customHeight="1" x14ac:dyDescent="0.3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</row>
    <row r="767" spans="1:32" ht="30.75" customHeight="1" x14ac:dyDescent="0.3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</row>
    <row r="768" spans="1:32" ht="30.75" customHeight="1" x14ac:dyDescent="0.3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</row>
    <row r="769" spans="1:32" ht="30.75" customHeight="1" x14ac:dyDescent="0.3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</row>
    <row r="770" spans="1:32" ht="30.75" customHeight="1" x14ac:dyDescent="0.3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</row>
    <row r="771" spans="1:32" ht="30.75" customHeight="1" x14ac:dyDescent="0.3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</row>
    <row r="772" spans="1:32" ht="30.75" customHeight="1" x14ac:dyDescent="0.3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</row>
    <row r="773" spans="1:32" ht="30.75" customHeight="1" x14ac:dyDescent="0.3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</row>
    <row r="774" spans="1:32" ht="30.75" customHeight="1" x14ac:dyDescent="0.3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</row>
    <row r="775" spans="1:32" ht="30.75" customHeight="1" x14ac:dyDescent="0.3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</row>
    <row r="776" spans="1:32" ht="30.75" customHeight="1" x14ac:dyDescent="0.3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</row>
    <row r="777" spans="1:32" ht="30.75" customHeight="1" x14ac:dyDescent="0.3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</row>
    <row r="778" spans="1:32" ht="30.75" customHeight="1" x14ac:dyDescent="0.3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</row>
    <row r="779" spans="1:32" ht="30.75" customHeight="1" x14ac:dyDescent="0.3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</row>
    <row r="780" spans="1:32" ht="30.75" customHeight="1" x14ac:dyDescent="0.3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</row>
    <row r="781" spans="1:32" ht="30.75" customHeight="1" x14ac:dyDescent="0.3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</row>
    <row r="782" spans="1:32" ht="30.75" customHeight="1" x14ac:dyDescent="0.3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</row>
    <row r="783" spans="1:32" ht="30.75" customHeight="1" x14ac:dyDescent="0.3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</row>
    <row r="784" spans="1:32" ht="30.75" customHeight="1" x14ac:dyDescent="0.3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</row>
    <row r="785" spans="1:32" ht="30.75" customHeight="1" x14ac:dyDescent="0.3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</row>
    <row r="786" spans="1:32" ht="30.75" customHeight="1" x14ac:dyDescent="0.3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</row>
    <row r="787" spans="1:32" ht="30.75" customHeight="1" x14ac:dyDescent="0.3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</row>
    <row r="788" spans="1:32" ht="30.75" customHeight="1" x14ac:dyDescent="0.3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</row>
    <row r="789" spans="1:32" ht="30.75" customHeight="1" x14ac:dyDescent="0.3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</row>
    <row r="790" spans="1:32" ht="30.75" customHeight="1" x14ac:dyDescent="0.3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</row>
    <row r="791" spans="1:32" ht="30.75" customHeight="1" x14ac:dyDescent="0.3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</row>
    <row r="792" spans="1:32" ht="30.75" customHeight="1" x14ac:dyDescent="0.3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</row>
    <row r="793" spans="1:32" ht="30.75" customHeight="1" x14ac:dyDescent="0.3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</row>
    <row r="794" spans="1:32" ht="30.75" customHeight="1" x14ac:dyDescent="0.3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</row>
    <row r="795" spans="1:32" ht="30.75" customHeight="1" x14ac:dyDescent="0.3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</row>
    <row r="796" spans="1:32" ht="30.75" customHeight="1" x14ac:dyDescent="0.3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</row>
    <row r="797" spans="1:32" ht="30.75" customHeight="1" x14ac:dyDescent="0.3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</row>
    <row r="798" spans="1:32" ht="30.75" customHeight="1" x14ac:dyDescent="0.3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</row>
    <row r="799" spans="1:32" ht="30.75" customHeight="1" x14ac:dyDescent="0.3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</row>
    <row r="800" spans="1:32" ht="30.75" customHeight="1" x14ac:dyDescent="0.3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</row>
    <row r="801" spans="1:32" ht="30.75" customHeight="1" x14ac:dyDescent="0.3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</row>
    <row r="802" spans="1:32" ht="30.75" customHeight="1" x14ac:dyDescent="0.3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</row>
    <row r="803" spans="1:32" ht="30.75" customHeight="1" x14ac:dyDescent="0.3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</row>
    <row r="804" spans="1:32" ht="30.75" customHeight="1" x14ac:dyDescent="0.3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</row>
    <row r="805" spans="1:32" ht="30.75" customHeight="1" x14ac:dyDescent="0.3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</row>
    <row r="806" spans="1:32" ht="30.75" customHeight="1" x14ac:dyDescent="0.3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</row>
    <row r="807" spans="1:32" ht="30.75" customHeight="1" x14ac:dyDescent="0.3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</row>
    <row r="808" spans="1:32" ht="30.75" customHeight="1" x14ac:dyDescent="0.3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</row>
    <row r="809" spans="1:32" ht="30.75" customHeight="1" x14ac:dyDescent="0.3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</row>
    <row r="810" spans="1:32" ht="30.75" customHeight="1" x14ac:dyDescent="0.3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</row>
    <row r="811" spans="1:32" ht="30.75" customHeight="1" x14ac:dyDescent="0.3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</row>
    <row r="812" spans="1:32" ht="30.75" customHeight="1" x14ac:dyDescent="0.3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</row>
    <row r="813" spans="1:32" ht="30.75" customHeight="1" x14ac:dyDescent="0.3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</row>
    <row r="814" spans="1:32" ht="30.75" customHeight="1" x14ac:dyDescent="0.3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</row>
    <row r="815" spans="1:32" ht="30.75" customHeight="1" x14ac:dyDescent="0.3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</row>
    <row r="816" spans="1:32" ht="30.75" customHeight="1" x14ac:dyDescent="0.3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</row>
    <row r="817" spans="1:32" ht="30.75" customHeight="1" x14ac:dyDescent="0.3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</row>
    <row r="818" spans="1:32" ht="30.75" customHeight="1" x14ac:dyDescent="0.3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</row>
    <row r="819" spans="1:32" ht="30.75" customHeight="1" x14ac:dyDescent="0.3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</row>
    <row r="820" spans="1:32" ht="30.75" customHeight="1" x14ac:dyDescent="0.3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</row>
    <row r="821" spans="1:32" ht="30.75" customHeight="1" x14ac:dyDescent="0.3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</row>
    <row r="822" spans="1:32" ht="30.75" customHeight="1" x14ac:dyDescent="0.3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</row>
    <row r="823" spans="1:32" ht="30.75" customHeight="1" x14ac:dyDescent="0.3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</row>
    <row r="824" spans="1:32" ht="30.75" customHeight="1" x14ac:dyDescent="0.3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</row>
    <row r="825" spans="1:32" ht="30.75" customHeight="1" x14ac:dyDescent="0.3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</row>
    <row r="826" spans="1:32" ht="30.75" customHeight="1" x14ac:dyDescent="0.3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</row>
    <row r="827" spans="1:32" ht="30.75" customHeight="1" x14ac:dyDescent="0.3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</row>
    <row r="828" spans="1:32" ht="30.75" customHeight="1" x14ac:dyDescent="0.3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</row>
    <row r="829" spans="1:32" ht="30.75" customHeight="1" x14ac:dyDescent="0.3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</row>
    <row r="830" spans="1:32" ht="30.75" customHeight="1" x14ac:dyDescent="0.3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</row>
    <row r="831" spans="1:32" ht="30.75" customHeight="1" x14ac:dyDescent="0.3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</row>
    <row r="832" spans="1:32" ht="30.75" customHeight="1" x14ac:dyDescent="0.3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</row>
    <row r="833" spans="1:32" ht="30.75" customHeight="1" x14ac:dyDescent="0.3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</row>
    <row r="834" spans="1:32" ht="30.75" customHeight="1" x14ac:dyDescent="0.3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</row>
    <row r="835" spans="1:32" ht="30.75" customHeight="1" x14ac:dyDescent="0.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</row>
    <row r="836" spans="1:32" ht="30.75" customHeight="1" x14ac:dyDescent="0.3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</row>
    <row r="837" spans="1:32" ht="30.75" customHeight="1" x14ac:dyDescent="0.3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</row>
    <row r="838" spans="1:32" ht="30.75" customHeight="1" x14ac:dyDescent="0.3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</row>
    <row r="839" spans="1:32" ht="30.75" customHeight="1" x14ac:dyDescent="0.3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</row>
    <row r="840" spans="1:32" ht="30.75" customHeight="1" x14ac:dyDescent="0.3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</row>
    <row r="841" spans="1:32" ht="30.75" customHeight="1" x14ac:dyDescent="0.3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</row>
    <row r="842" spans="1:32" ht="30.75" customHeight="1" x14ac:dyDescent="0.3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</row>
    <row r="843" spans="1:32" ht="30.75" customHeight="1" x14ac:dyDescent="0.3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</row>
    <row r="844" spans="1:32" ht="30.75" customHeight="1" x14ac:dyDescent="0.3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</row>
    <row r="845" spans="1:32" ht="30.75" customHeight="1" x14ac:dyDescent="0.3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</row>
    <row r="846" spans="1:32" ht="30.75" customHeight="1" x14ac:dyDescent="0.3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</row>
    <row r="847" spans="1:32" ht="30.75" customHeight="1" x14ac:dyDescent="0.3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</row>
    <row r="848" spans="1:32" ht="30.75" customHeight="1" x14ac:dyDescent="0.3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</row>
    <row r="849" spans="1:32" ht="30.75" customHeight="1" x14ac:dyDescent="0.3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</row>
    <row r="850" spans="1:32" ht="30.75" customHeight="1" x14ac:dyDescent="0.3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</row>
    <row r="851" spans="1:32" ht="30.75" customHeight="1" x14ac:dyDescent="0.3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</row>
    <row r="852" spans="1:32" ht="30.75" customHeight="1" x14ac:dyDescent="0.3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</row>
    <row r="853" spans="1:32" ht="30.75" customHeight="1" x14ac:dyDescent="0.3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</row>
    <row r="854" spans="1:32" ht="30.75" customHeight="1" x14ac:dyDescent="0.3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</row>
    <row r="855" spans="1:32" ht="30.75" customHeight="1" x14ac:dyDescent="0.3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</row>
    <row r="856" spans="1:32" ht="30.75" customHeight="1" x14ac:dyDescent="0.3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</row>
    <row r="857" spans="1:32" ht="30.75" customHeight="1" x14ac:dyDescent="0.3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</row>
    <row r="858" spans="1:32" ht="30.75" customHeight="1" x14ac:dyDescent="0.3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</row>
    <row r="859" spans="1:32" ht="30.75" customHeight="1" x14ac:dyDescent="0.3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</row>
    <row r="860" spans="1:32" ht="30.75" customHeight="1" x14ac:dyDescent="0.3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</row>
    <row r="861" spans="1:32" ht="30.75" customHeight="1" x14ac:dyDescent="0.3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</row>
    <row r="862" spans="1:32" ht="30.75" customHeight="1" x14ac:dyDescent="0.3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</row>
    <row r="863" spans="1:32" ht="30.75" customHeight="1" x14ac:dyDescent="0.3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</row>
    <row r="864" spans="1:32" ht="30.75" customHeight="1" x14ac:dyDescent="0.3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</row>
    <row r="865" spans="1:32" ht="30.75" customHeight="1" x14ac:dyDescent="0.3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</row>
    <row r="866" spans="1:32" ht="30.75" customHeight="1" x14ac:dyDescent="0.3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</row>
    <row r="867" spans="1:32" ht="30.75" customHeight="1" x14ac:dyDescent="0.3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</row>
    <row r="868" spans="1:32" ht="30.75" customHeight="1" x14ac:dyDescent="0.3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</row>
    <row r="869" spans="1:32" ht="30.75" customHeight="1" x14ac:dyDescent="0.3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</row>
    <row r="870" spans="1:32" ht="30.75" customHeight="1" x14ac:dyDescent="0.3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</row>
    <row r="871" spans="1:32" ht="30.75" customHeight="1" x14ac:dyDescent="0.3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</row>
    <row r="872" spans="1:32" ht="30.75" customHeight="1" x14ac:dyDescent="0.3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</row>
    <row r="873" spans="1:32" ht="30.75" customHeight="1" x14ac:dyDescent="0.3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</row>
    <row r="874" spans="1:32" ht="30.75" customHeight="1" x14ac:dyDescent="0.3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</row>
    <row r="875" spans="1:32" ht="30.75" customHeight="1" x14ac:dyDescent="0.3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</row>
    <row r="876" spans="1:32" ht="30.75" customHeight="1" x14ac:dyDescent="0.3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</row>
    <row r="877" spans="1:32" ht="30.75" customHeight="1" x14ac:dyDescent="0.3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</row>
    <row r="878" spans="1:32" ht="30.75" customHeight="1" x14ac:dyDescent="0.3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</row>
    <row r="879" spans="1:32" ht="30.75" customHeight="1" x14ac:dyDescent="0.3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</row>
    <row r="880" spans="1:32" ht="30.75" customHeight="1" x14ac:dyDescent="0.3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</row>
    <row r="881" spans="1:32" ht="30.75" customHeight="1" x14ac:dyDescent="0.3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</row>
    <row r="882" spans="1:32" ht="30.75" customHeight="1" x14ac:dyDescent="0.3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</row>
    <row r="883" spans="1:32" ht="30.75" customHeight="1" x14ac:dyDescent="0.3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</row>
    <row r="884" spans="1:32" ht="30.75" customHeight="1" x14ac:dyDescent="0.3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</row>
    <row r="885" spans="1:32" ht="30.75" customHeight="1" x14ac:dyDescent="0.3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</row>
    <row r="886" spans="1:32" ht="30.75" customHeight="1" x14ac:dyDescent="0.3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</row>
    <row r="887" spans="1:32" ht="30.75" customHeight="1" x14ac:dyDescent="0.3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</row>
    <row r="888" spans="1:32" ht="30.75" customHeight="1" x14ac:dyDescent="0.3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</row>
    <row r="889" spans="1:32" ht="30.75" customHeight="1" x14ac:dyDescent="0.3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</row>
    <row r="890" spans="1:32" ht="30.75" customHeight="1" x14ac:dyDescent="0.3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</row>
    <row r="891" spans="1:32" ht="30.75" customHeight="1" x14ac:dyDescent="0.3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</row>
    <row r="892" spans="1:32" ht="30.75" customHeight="1" x14ac:dyDescent="0.3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</row>
    <row r="893" spans="1:32" ht="30.75" customHeight="1" x14ac:dyDescent="0.3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</row>
    <row r="894" spans="1:32" ht="30.75" customHeight="1" x14ac:dyDescent="0.3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</row>
    <row r="895" spans="1:32" ht="30.75" customHeight="1" x14ac:dyDescent="0.3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</row>
    <row r="896" spans="1:32" ht="30.75" customHeight="1" x14ac:dyDescent="0.3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</row>
    <row r="897" spans="1:32" ht="30.75" customHeight="1" x14ac:dyDescent="0.3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</row>
    <row r="898" spans="1:32" ht="30.75" customHeight="1" x14ac:dyDescent="0.3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</row>
    <row r="899" spans="1:32" ht="30.75" customHeight="1" x14ac:dyDescent="0.3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</row>
    <row r="900" spans="1:32" ht="30.75" customHeight="1" x14ac:dyDescent="0.3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</row>
    <row r="901" spans="1:32" ht="30.75" customHeight="1" x14ac:dyDescent="0.3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</row>
    <row r="902" spans="1:32" ht="30.75" customHeight="1" x14ac:dyDescent="0.3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</row>
    <row r="903" spans="1:32" ht="30.75" customHeight="1" x14ac:dyDescent="0.3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</row>
    <row r="904" spans="1:32" ht="30.75" customHeight="1" x14ac:dyDescent="0.3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</row>
    <row r="905" spans="1:32" ht="30.75" customHeight="1" x14ac:dyDescent="0.3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</row>
    <row r="906" spans="1:32" ht="30.75" customHeight="1" x14ac:dyDescent="0.3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</row>
    <row r="907" spans="1:32" ht="30.75" customHeight="1" x14ac:dyDescent="0.3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</row>
    <row r="908" spans="1:32" ht="30.75" customHeight="1" x14ac:dyDescent="0.3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</row>
    <row r="909" spans="1:32" ht="30.75" customHeight="1" x14ac:dyDescent="0.3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</row>
    <row r="910" spans="1:32" ht="30.75" customHeight="1" x14ac:dyDescent="0.3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</row>
    <row r="911" spans="1:32" ht="30.75" customHeight="1" x14ac:dyDescent="0.3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</row>
    <row r="912" spans="1:32" ht="30.75" customHeight="1" x14ac:dyDescent="0.3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</row>
    <row r="913" spans="1:32" ht="30.75" customHeight="1" x14ac:dyDescent="0.3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</row>
    <row r="914" spans="1:32" ht="30.75" customHeight="1" x14ac:dyDescent="0.3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</row>
    <row r="915" spans="1:32" ht="30.75" customHeight="1" x14ac:dyDescent="0.3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</row>
    <row r="916" spans="1:32" ht="30.75" customHeight="1" x14ac:dyDescent="0.3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</row>
    <row r="917" spans="1:32" ht="30.75" customHeight="1" x14ac:dyDescent="0.3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</row>
    <row r="918" spans="1:32" ht="30.75" customHeight="1" x14ac:dyDescent="0.3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</row>
    <row r="919" spans="1:32" ht="30.75" customHeight="1" x14ac:dyDescent="0.3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</row>
    <row r="920" spans="1:32" ht="30.75" customHeight="1" x14ac:dyDescent="0.3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</row>
    <row r="921" spans="1:32" ht="30.75" customHeight="1" x14ac:dyDescent="0.3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</row>
    <row r="922" spans="1:32" ht="30.75" customHeight="1" x14ac:dyDescent="0.3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</row>
    <row r="923" spans="1:32" ht="30.75" customHeight="1" x14ac:dyDescent="0.3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</row>
    <row r="924" spans="1:32" ht="30.75" customHeight="1" x14ac:dyDescent="0.3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</row>
    <row r="925" spans="1:32" ht="30.75" customHeight="1" x14ac:dyDescent="0.3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</row>
    <row r="926" spans="1:32" ht="30.75" customHeight="1" x14ac:dyDescent="0.3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</row>
    <row r="927" spans="1:32" ht="30.75" customHeight="1" x14ac:dyDescent="0.3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</row>
    <row r="928" spans="1:32" ht="30.75" customHeight="1" x14ac:dyDescent="0.3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</row>
    <row r="929" spans="1:32" ht="30.75" customHeight="1" x14ac:dyDescent="0.3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</row>
    <row r="930" spans="1:32" ht="30.75" customHeight="1" x14ac:dyDescent="0.3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</row>
    <row r="931" spans="1:32" ht="30.75" customHeight="1" x14ac:dyDescent="0.3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</row>
    <row r="932" spans="1:32" ht="30.75" customHeight="1" x14ac:dyDescent="0.3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</row>
    <row r="933" spans="1:32" ht="30.75" customHeight="1" x14ac:dyDescent="0.3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</row>
    <row r="934" spans="1:32" ht="30.75" customHeight="1" x14ac:dyDescent="0.3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</row>
    <row r="935" spans="1:32" ht="30.75" customHeight="1" x14ac:dyDescent="0.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</row>
    <row r="936" spans="1:32" ht="30.75" customHeight="1" x14ac:dyDescent="0.3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</row>
    <row r="937" spans="1:32" ht="30.75" customHeight="1" x14ac:dyDescent="0.3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</row>
    <row r="938" spans="1:32" ht="30.75" customHeight="1" x14ac:dyDescent="0.3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</row>
    <row r="939" spans="1:32" ht="30.75" customHeight="1" x14ac:dyDescent="0.3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</row>
    <row r="940" spans="1:32" ht="30.75" customHeight="1" x14ac:dyDescent="0.3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</row>
    <row r="941" spans="1:32" ht="30.75" customHeight="1" x14ac:dyDescent="0.3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</row>
    <row r="942" spans="1:32" ht="30.75" customHeight="1" x14ac:dyDescent="0.3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</row>
    <row r="943" spans="1:32" ht="30.75" customHeight="1" x14ac:dyDescent="0.3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</row>
    <row r="944" spans="1:32" ht="30.75" customHeight="1" x14ac:dyDescent="0.3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</row>
    <row r="945" spans="1:32" ht="30.75" customHeight="1" x14ac:dyDescent="0.3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</row>
    <row r="946" spans="1:32" ht="30.75" customHeight="1" x14ac:dyDescent="0.3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</row>
    <row r="947" spans="1:32" ht="30.75" customHeight="1" x14ac:dyDescent="0.3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</row>
    <row r="948" spans="1:32" ht="30.75" customHeight="1" x14ac:dyDescent="0.3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</row>
    <row r="949" spans="1:32" ht="30.75" customHeight="1" x14ac:dyDescent="0.3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</row>
    <row r="950" spans="1:32" ht="30.75" customHeight="1" x14ac:dyDescent="0.3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</row>
    <row r="951" spans="1:32" ht="30.75" customHeight="1" x14ac:dyDescent="0.3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</row>
    <row r="952" spans="1:32" ht="30.75" customHeight="1" x14ac:dyDescent="0.3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</row>
    <row r="953" spans="1:32" ht="30.75" customHeight="1" x14ac:dyDescent="0.3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</row>
    <row r="954" spans="1:32" ht="30.75" customHeight="1" x14ac:dyDescent="0.3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</row>
    <row r="955" spans="1:32" ht="30.75" customHeight="1" x14ac:dyDescent="0.3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</row>
    <row r="956" spans="1:32" ht="30.75" customHeight="1" x14ac:dyDescent="0.3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</row>
    <row r="957" spans="1:32" ht="30.75" customHeight="1" x14ac:dyDescent="0.3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</row>
    <row r="958" spans="1:32" ht="30.75" customHeight="1" x14ac:dyDescent="0.3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</row>
    <row r="959" spans="1:32" ht="30.75" customHeight="1" x14ac:dyDescent="0.3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</row>
    <row r="960" spans="1:32" ht="30.75" customHeight="1" x14ac:dyDescent="0.3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</row>
    <row r="961" spans="1:32" ht="30.75" customHeight="1" x14ac:dyDescent="0.3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</row>
    <row r="962" spans="1:32" ht="30.75" customHeight="1" x14ac:dyDescent="0.3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</row>
    <row r="963" spans="1:32" ht="30.75" customHeight="1" x14ac:dyDescent="0.3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</row>
    <row r="964" spans="1:32" ht="30.75" customHeight="1" x14ac:dyDescent="0.3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</row>
    <row r="965" spans="1:32" ht="30.75" customHeight="1" x14ac:dyDescent="0.3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</row>
    <row r="966" spans="1:32" ht="30.75" customHeight="1" x14ac:dyDescent="0.3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</row>
    <row r="967" spans="1:32" ht="30.75" customHeight="1" x14ac:dyDescent="0.3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</row>
    <row r="968" spans="1:32" ht="30.75" customHeight="1" x14ac:dyDescent="0.3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</row>
    <row r="969" spans="1:32" ht="30.75" customHeight="1" x14ac:dyDescent="0.3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</row>
    <row r="970" spans="1:32" ht="30.75" customHeight="1" x14ac:dyDescent="0.3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</row>
    <row r="971" spans="1:32" ht="30.75" customHeight="1" x14ac:dyDescent="0.3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</row>
    <row r="972" spans="1:32" ht="30.75" customHeight="1" x14ac:dyDescent="0.3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</row>
    <row r="973" spans="1:32" ht="30.75" customHeight="1" x14ac:dyDescent="0.3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</row>
    <row r="974" spans="1:32" ht="30.75" customHeight="1" x14ac:dyDescent="0.3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</row>
    <row r="975" spans="1:32" ht="30.75" customHeight="1" x14ac:dyDescent="0.3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</row>
    <row r="976" spans="1:32" ht="30.75" customHeight="1" x14ac:dyDescent="0.3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</row>
    <row r="977" spans="1:32" ht="30.75" customHeight="1" x14ac:dyDescent="0.3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</row>
    <row r="978" spans="1:32" ht="30.75" customHeight="1" x14ac:dyDescent="0.3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</row>
    <row r="979" spans="1:32" ht="30.75" customHeight="1" x14ac:dyDescent="0.3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</row>
    <row r="980" spans="1:32" ht="30.75" customHeight="1" x14ac:dyDescent="0.3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</row>
    <row r="981" spans="1:32" ht="30.75" customHeight="1" x14ac:dyDescent="0.3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</row>
    <row r="982" spans="1:32" ht="30.75" customHeight="1" x14ac:dyDescent="0.3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</row>
    <row r="983" spans="1:32" ht="30.75" customHeight="1" x14ac:dyDescent="0.3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</row>
    <row r="984" spans="1:32" ht="30.75" customHeight="1" x14ac:dyDescent="0.3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</row>
    <row r="985" spans="1:32" ht="30.75" customHeight="1" x14ac:dyDescent="0.3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</row>
    <row r="986" spans="1:32" ht="30.75" customHeight="1" x14ac:dyDescent="0.3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</row>
    <row r="987" spans="1:32" ht="30.75" customHeight="1" x14ac:dyDescent="0.3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</row>
    <row r="988" spans="1:32" ht="30.75" customHeight="1" x14ac:dyDescent="0.3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</row>
    <row r="989" spans="1:32" ht="30.75" customHeight="1" x14ac:dyDescent="0.3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</row>
    <row r="990" spans="1:32" ht="30.75" customHeight="1" x14ac:dyDescent="0.3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</row>
    <row r="991" spans="1:32" ht="30.75" customHeight="1" x14ac:dyDescent="0.3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</row>
    <row r="992" spans="1:32" ht="30.75" customHeight="1" x14ac:dyDescent="0.3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</row>
    <row r="993" spans="1:32" ht="30.75" customHeight="1" x14ac:dyDescent="0.3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</row>
    <row r="994" spans="1:32" ht="30.75" customHeight="1" x14ac:dyDescent="0.3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</row>
    <row r="995" spans="1:32" ht="30.75" customHeight="1" x14ac:dyDescent="0.3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</row>
    <row r="996" spans="1:32" ht="30.75" customHeight="1" x14ac:dyDescent="0.3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</row>
    <row r="997" spans="1:32" ht="30.75" customHeight="1" x14ac:dyDescent="0.3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</row>
    <row r="998" spans="1:32" ht="30.75" customHeight="1" x14ac:dyDescent="0.3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</row>
    <row r="999" spans="1:32" ht="30.75" customHeight="1" x14ac:dyDescent="0.3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</row>
    <row r="1000" spans="1:32" ht="30.75" customHeight="1" x14ac:dyDescent="0.3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</row>
    <row r="1001" spans="1:32" ht="30.75" customHeight="1" x14ac:dyDescent="0.35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</row>
    <row r="1002" spans="1:32" ht="30.75" customHeight="1" x14ac:dyDescent="0.35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</row>
    <row r="1003" spans="1:32" ht="30.75" customHeight="1" x14ac:dyDescent="0.35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</row>
    <row r="1004" spans="1:32" ht="30.75" customHeight="1" x14ac:dyDescent="0.35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</row>
    <row r="1005" spans="1:32" ht="30.75" customHeight="1" x14ac:dyDescent="0.35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</row>
    <row r="1006" spans="1:32" ht="30.75" customHeight="1" x14ac:dyDescent="0.35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</row>
    <row r="1007" spans="1:32" ht="30.75" customHeight="1" x14ac:dyDescent="0.35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</row>
    <row r="1008" spans="1:32" ht="30.75" customHeight="1" x14ac:dyDescent="0.35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</row>
    <row r="1009" spans="1:32" ht="30.75" customHeight="1" x14ac:dyDescent="0.35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</row>
    <row r="1010" spans="1:32" ht="30.75" customHeight="1" x14ac:dyDescent="0.35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</row>
    <row r="1011" spans="1:32" ht="30.75" customHeight="1" x14ac:dyDescent="0.35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</row>
    <row r="1012" spans="1:32" ht="30.75" customHeight="1" x14ac:dyDescent="0.35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</row>
    <row r="1013" spans="1:32" ht="30.75" customHeight="1" x14ac:dyDescent="0.35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</row>
    <row r="1014" spans="1:32" ht="30.75" customHeight="1" x14ac:dyDescent="0.35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</row>
    <row r="1015" spans="1:32" ht="30.75" customHeight="1" x14ac:dyDescent="0.35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</row>
  </sheetData>
  <mergeCells count="145">
    <mergeCell ref="L1:M1"/>
    <mergeCell ref="N1:O1"/>
    <mergeCell ref="J3:K3"/>
    <mergeCell ref="L3:M3"/>
    <mergeCell ref="Q3:S3"/>
    <mergeCell ref="B1:C1"/>
    <mergeCell ref="D1:E1"/>
    <mergeCell ref="F1:G1"/>
    <mergeCell ref="H1:I1"/>
    <mergeCell ref="J1:K1"/>
    <mergeCell ref="D2:E2"/>
    <mergeCell ref="F2:G2"/>
    <mergeCell ref="H2:I2"/>
    <mergeCell ref="J2:K2"/>
    <mergeCell ref="L2:M2"/>
    <mergeCell ref="N2:O2"/>
    <mergeCell ref="D3:E3"/>
    <mergeCell ref="N3:O3"/>
    <mergeCell ref="F3:G3"/>
    <mergeCell ref="H3:I3"/>
    <mergeCell ref="L4:M4"/>
    <mergeCell ref="N4:O4"/>
    <mergeCell ref="Q6:Q8"/>
    <mergeCell ref="U6:U8"/>
    <mergeCell ref="L7:M7"/>
    <mergeCell ref="N7:O7"/>
    <mergeCell ref="L8:M8"/>
    <mergeCell ref="N8:O8"/>
    <mergeCell ref="U3:W3"/>
    <mergeCell ref="L5:M5"/>
    <mergeCell ref="N5:O5"/>
    <mergeCell ref="L6:M6"/>
    <mergeCell ref="N6:O6"/>
    <mergeCell ref="J7:K7"/>
    <mergeCell ref="H6:I6"/>
    <mergeCell ref="J6:K6"/>
    <mergeCell ref="D5:E5"/>
    <mergeCell ref="F5:G5"/>
    <mergeCell ref="D6:E6"/>
    <mergeCell ref="F6:G6"/>
    <mergeCell ref="V9:V15"/>
    <mergeCell ref="U18:W18"/>
    <mergeCell ref="L9:M9"/>
    <mergeCell ref="N9:O9"/>
    <mergeCell ref="R9:R15"/>
    <mergeCell ref="N10:O10"/>
    <mergeCell ref="N11:O11"/>
    <mergeCell ref="N15:O15"/>
    <mergeCell ref="L10:M10"/>
    <mergeCell ref="L11:M11"/>
    <mergeCell ref="L12:M12"/>
    <mergeCell ref="J10:K10"/>
    <mergeCell ref="D10:E10"/>
    <mergeCell ref="D11:E11"/>
    <mergeCell ref="J16:K16"/>
    <mergeCell ref="L16:M16"/>
    <mergeCell ref="N16:O16"/>
    <mergeCell ref="E49:K49"/>
    <mergeCell ref="N12:O12"/>
    <mergeCell ref="J15:K15"/>
    <mergeCell ref="L15:M15"/>
    <mergeCell ref="B33:D33"/>
    <mergeCell ref="A34:C35"/>
    <mergeCell ref="D34:E34"/>
    <mergeCell ref="D12:E12"/>
    <mergeCell ref="B42:C42"/>
    <mergeCell ref="D36:E36"/>
    <mergeCell ref="B41:C41"/>
    <mergeCell ref="F12:G12"/>
    <mergeCell ref="D15:E15"/>
    <mergeCell ref="J12:K12"/>
    <mergeCell ref="D22:E22"/>
    <mergeCell ref="F22:G22"/>
    <mergeCell ref="H22:I22"/>
    <mergeCell ref="J22:K22"/>
    <mergeCell ref="H26:I26"/>
    <mergeCell ref="F23:G23"/>
    <mergeCell ref="H23:I23"/>
    <mergeCell ref="J23:K23"/>
    <mergeCell ref="L23:M23"/>
    <mergeCell ref="N23:O23"/>
    <mergeCell ref="B4:B7"/>
    <mergeCell ref="D4:E4"/>
    <mergeCell ref="F4:G4"/>
    <mergeCell ref="H4:I4"/>
    <mergeCell ref="J4:K4"/>
    <mergeCell ref="D7:E7"/>
    <mergeCell ref="B44:C44"/>
    <mergeCell ref="B45:C45"/>
    <mergeCell ref="E47:K47"/>
    <mergeCell ref="J11:K11"/>
    <mergeCell ref="J9:K9"/>
    <mergeCell ref="J8:K8"/>
    <mergeCell ref="H5:I5"/>
    <mergeCell ref="J5:K5"/>
    <mergeCell ref="D8:E8"/>
    <mergeCell ref="F8:G8"/>
    <mergeCell ref="H8:I8"/>
    <mergeCell ref="H7:I7"/>
    <mergeCell ref="H11:I11"/>
    <mergeCell ref="H12:I12"/>
    <mergeCell ref="H15:I15"/>
    <mergeCell ref="F7:G7"/>
    <mergeCell ref="H9:I9"/>
    <mergeCell ref="H10:I10"/>
    <mergeCell ref="A9:A10"/>
    <mergeCell ref="D9:E9"/>
    <mergeCell ref="F9:G9"/>
    <mergeCell ref="F10:G10"/>
    <mergeCell ref="F11:G11"/>
    <mergeCell ref="A11:A12"/>
    <mergeCell ref="B12:B14"/>
    <mergeCell ref="F15:G15"/>
    <mergeCell ref="U29:W29"/>
    <mergeCell ref="D23:E23"/>
    <mergeCell ref="D24:E24"/>
    <mergeCell ref="F24:G24"/>
    <mergeCell ref="H24:I24"/>
    <mergeCell ref="D25:E25"/>
    <mergeCell ref="F25:G25"/>
    <mergeCell ref="H25:I25"/>
    <mergeCell ref="D28:E28"/>
    <mergeCell ref="F28:G28"/>
    <mergeCell ref="H28:I28"/>
    <mergeCell ref="D29:E29"/>
    <mergeCell ref="F29:G29"/>
    <mergeCell ref="H29:I29"/>
    <mergeCell ref="D26:E26"/>
    <mergeCell ref="F26:G26"/>
    <mergeCell ref="L22:M22"/>
    <mergeCell ref="N22:O22"/>
    <mergeCell ref="B23:B25"/>
    <mergeCell ref="D32:E32"/>
    <mergeCell ref="F32:G32"/>
    <mergeCell ref="H32:I32"/>
    <mergeCell ref="B15:B16"/>
    <mergeCell ref="D16:E16"/>
    <mergeCell ref="F16:G16"/>
    <mergeCell ref="H16:I16"/>
    <mergeCell ref="D30:E30"/>
    <mergeCell ref="F30:G30"/>
    <mergeCell ref="H30:I30"/>
    <mergeCell ref="D31:E31"/>
    <mergeCell ref="F31:G31"/>
    <mergeCell ref="H31:I3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Paramètres!$F$14:$F$17</xm:f>
          </x14:formula1>
          <xm:sqref>D12 J12 J23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B17" sqref="B17"/>
    </sheetView>
  </sheetViews>
  <sheetFormatPr baseColWidth="10" defaultColWidth="12.58203125" defaultRowHeight="15" customHeight="1" x14ac:dyDescent="0.3"/>
  <cols>
    <col min="1" max="1" width="20.5" customWidth="1"/>
    <col min="2" max="2" width="13.75" customWidth="1"/>
    <col min="3" max="3" width="11.75" customWidth="1"/>
    <col min="4" max="4" width="10.83203125" customWidth="1"/>
    <col min="5" max="5" width="10" customWidth="1"/>
    <col min="6" max="6" width="21.33203125" customWidth="1"/>
    <col min="7" max="7" width="10" customWidth="1"/>
    <col min="8" max="8" width="10.75" customWidth="1"/>
    <col min="9" max="26" width="9.33203125" customWidth="1"/>
  </cols>
  <sheetData>
    <row r="1" spans="1:26" ht="16.5" customHeight="1" x14ac:dyDescent="0.35">
      <c r="A1" s="63"/>
      <c r="B1" s="63" t="s">
        <v>5</v>
      </c>
      <c r="C1" s="63">
        <v>0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6.5" customHeight="1" x14ac:dyDescent="0.35">
      <c r="A2" s="64" t="s">
        <v>4</v>
      </c>
      <c r="B2" s="63" t="s">
        <v>40</v>
      </c>
      <c r="C2" s="65">
        <v>0.5</v>
      </c>
      <c r="D2" s="63"/>
      <c r="E2" s="63"/>
      <c r="F2" s="63" t="s">
        <v>41</v>
      </c>
      <c r="G2" s="66">
        <v>50</v>
      </c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16.5" customHeight="1" x14ac:dyDescent="0.35">
      <c r="A3" s="63"/>
      <c r="B3" s="63" t="s">
        <v>42</v>
      </c>
      <c r="C3" s="65">
        <v>2</v>
      </c>
      <c r="D3" s="63"/>
      <c r="E3" s="63"/>
      <c r="F3" s="63" t="s">
        <v>43</v>
      </c>
      <c r="G3" s="66">
        <v>150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16.5" customHeight="1" x14ac:dyDescent="0.35">
      <c r="A4" s="63"/>
      <c r="B4" s="63"/>
      <c r="C4" s="63"/>
      <c r="D4" s="63"/>
      <c r="E4" s="63"/>
      <c r="F4" s="63" t="s">
        <v>44</v>
      </c>
      <c r="G4" s="66">
        <v>100</v>
      </c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6.5" customHeight="1" x14ac:dyDescent="0.35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6.5" customHeight="1" x14ac:dyDescent="0.35">
      <c r="A6" s="63"/>
      <c r="B6" s="63" t="s">
        <v>45</v>
      </c>
      <c r="C6" s="66">
        <v>8000</v>
      </c>
      <c r="D6" s="63"/>
      <c r="E6" s="63"/>
      <c r="F6" s="64" t="s">
        <v>46</v>
      </c>
      <c r="G6" s="63" t="s">
        <v>32</v>
      </c>
      <c r="H6" s="66">
        <v>2000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6.5" customHeight="1" x14ac:dyDescent="0.35">
      <c r="A7" s="63"/>
      <c r="B7" s="63"/>
      <c r="C7" s="63"/>
      <c r="D7" s="63"/>
      <c r="E7" s="63"/>
      <c r="F7" s="63"/>
      <c r="G7" s="63" t="s">
        <v>21</v>
      </c>
      <c r="H7" s="66">
        <v>600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6.5" customHeight="1" x14ac:dyDescent="0.35">
      <c r="A8" s="63"/>
      <c r="B8" s="63" t="s">
        <v>47</v>
      </c>
      <c r="C8" s="67">
        <v>0.2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6.5" customHeight="1" x14ac:dyDescent="0.35">
      <c r="A9" s="63"/>
      <c r="B9" s="63"/>
      <c r="C9" s="63"/>
      <c r="D9" s="63"/>
      <c r="E9" s="63"/>
      <c r="F9" s="63" t="s">
        <v>48</v>
      </c>
      <c r="G9" s="67">
        <v>0.35</v>
      </c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6.5" customHeight="1" x14ac:dyDescent="0.35">
      <c r="A10" s="63"/>
      <c r="B10" s="68" t="s">
        <v>49</v>
      </c>
      <c r="C10" s="69">
        <f>1/3</f>
        <v>0.33333333333333331</v>
      </c>
      <c r="D10" s="63"/>
      <c r="E10" s="63"/>
      <c r="F10" s="63" t="s">
        <v>50</v>
      </c>
      <c r="G10" s="67">
        <v>0.23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6.5" customHeight="1" x14ac:dyDescent="0.35">
      <c r="A11" s="63"/>
      <c r="B11" s="68" t="s">
        <v>51</v>
      </c>
      <c r="C11" s="69">
        <f>1/4</f>
        <v>0.25</v>
      </c>
      <c r="D11" s="63"/>
      <c r="E11" s="63"/>
      <c r="F11" s="63" t="s">
        <v>52</v>
      </c>
      <c r="G11" s="67">
        <v>0.4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6.5" customHeight="1" x14ac:dyDescent="0.3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6.5" customHeight="1" x14ac:dyDescent="0.35">
      <c r="A13" s="63"/>
      <c r="B13" s="63"/>
      <c r="C13" s="63"/>
      <c r="D13" s="63"/>
      <c r="E13" s="63"/>
      <c r="F13" s="64" t="s">
        <v>35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6.5" customHeight="1" x14ac:dyDescent="0.35">
      <c r="A14" s="64" t="s">
        <v>53</v>
      </c>
      <c r="B14" s="63" t="s">
        <v>21</v>
      </c>
      <c r="C14" s="63">
        <v>40</v>
      </c>
      <c r="D14" s="63" t="s">
        <v>54</v>
      </c>
      <c r="E14" s="63"/>
      <c r="F14" s="63" t="s">
        <v>55</v>
      </c>
      <c r="G14" s="63">
        <v>3</v>
      </c>
      <c r="H14" s="63" t="s">
        <v>56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6.5" customHeight="1" x14ac:dyDescent="0.35">
      <c r="A15" s="63"/>
      <c r="B15" s="63" t="s">
        <v>32</v>
      </c>
      <c r="C15" s="63">
        <v>120</v>
      </c>
      <c r="D15" s="63" t="s">
        <v>54</v>
      </c>
      <c r="E15" s="63"/>
      <c r="F15" s="63" t="s">
        <v>57</v>
      </c>
      <c r="G15" s="63">
        <v>15</v>
      </c>
      <c r="H15" s="63" t="s">
        <v>56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6.5" customHeight="1" x14ac:dyDescent="0.35">
      <c r="A16" s="63"/>
      <c r="B16" s="63" t="s">
        <v>65</v>
      </c>
      <c r="C16" s="63">
        <v>120</v>
      </c>
      <c r="D16" s="63" t="s">
        <v>54</v>
      </c>
      <c r="E16" s="63"/>
      <c r="F16" s="63" t="s">
        <v>58</v>
      </c>
      <c r="G16" s="63">
        <v>8</v>
      </c>
      <c r="H16" s="63" t="s">
        <v>56</v>
      </c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6.5" customHeight="1" x14ac:dyDescent="0.35">
      <c r="A17" s="63"/>
      <c r="B17" s="63"/>
      <c r="C17" s="63"/>
      <c r="D17" s="63"/>
      <c r="E17" s="63"/>
      <c r="F17" s="63" t="s">
        <v>34</v>
      </c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6.5" customHeight="1" x14ac:dyDescent="0.3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6.5" customHeight="1" x14ac:dyDescent="0.3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6.5" customHeight="1" x14ac:dyDescent="0.3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6.5" customHeight="1" x14ac:dyDescent="0.3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6.5" customHeight="1" x14ac:dyDescent="0.3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6.5" customHeight="1" x14ac:dyDescent="0.3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6.5" customHeight="1" x14ac:dyDescent="0.3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6.5" customHeight="1" x14ac:dyDescent="0.3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6.5" customHeight="1" x14ac:dyDescent="0.3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6.5" customHeight="1" x14ac:dyDescent="0.3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6.5" customHeight="1" x14ac:dyDescent="0.3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6.5" customHeight="1" x14ac:dyDescent="0.3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6.5" customHeight="1" x14ac:dyDescent="0.3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6.5" customHeight="1" x14ac:dyDescent="0.3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6.5" customHeight="1" x14ac:dyDescent="0.3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6.5" customHeight="1" x14ac:dyDescent="0.3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6.5" customHeight="1" x14ac:dyDescent="0.35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6.5" customHeight="1" x14ac:dyDescent="0.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6.5" customHeight="1" x14ac:dyDescent="0.3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6.5" customHeight="1" x14ac:dyDescent="0.35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6.5" customHeight="1" x14ac:dyDescent="0.35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6.5" customHeight="1" x14ac:dyDescent="0.35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6.5" customHeigh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6.5" customHeight="1" x14ac:dyDescent="0.35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6.5" customHeight="1" x14ac:dyDescent="0.35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6.5" customHeight="1" x14ac:dyDescent="0.35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6.5" customHeight="1" x14ac:dyDescent="0.35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6.5" customHeight="1" x14ac:dyDescent="0.3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6.5" customHeight="1" x14ac:dyDescent="0.3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6.5" customHeight="1" x14ac:dyDescent="0.35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6.5" customHeight="1" x14ac:dyDescent="0.35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6.5" customHeight="1" x14ac:dyDescent="0.3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6.5" customHeight="1" x14ac:dyDescent="0.3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6.5" customHeight="1" x14ac:dyDescent="0.3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6.5" customHeight="1" x14ac:dyDescent="0.35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6.5" customHeight="1" x14ac:dyDescent="0.3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6.5" customHeight="1" x14ac:dyDescent="0.35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6.5" customHeight="1" x14ac:dyDescent="0.3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6.5" customHeight="1" x14ac:dyDescent="0.35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6.5" customHeight="1" x14ac:dyDescent="0.35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6.5" customHeight="1" x14ac:dyDescent="0.3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6.5" customHeight="1" x14ac:dyDescent="0.3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6.5" customHeight="1" x14ac:dyDescent="0.3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6.5" customHeight="1" x14ac:dyDescent="0.3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6.5" customHeight="1" x14ac:dyDescent="0.3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6.5" customHeight="1" x14ac:dyDescent="0.3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6.5" customHeight="1" x14ac:dyDescent="0.3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6.5" customHeight="1" x14ac:dyDescent="0.3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6.5" customHeight="1" x14ac:dyDescent="0.3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6.5" customHeight="1" x14ac:dyDescent="0.3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6.5" customHeight="1" x14ac:dyDescent="0.3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6.5" customHeight="1" x14ac:dyDescent="0.3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6.5" customHeight="1" x14ac:dyDescent="0.3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6.5" customHeight="1" x14ac:dyDescent="0.3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6.5" customHeight="1" x14ac:dyDescent="0.3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6.5" customHeight="1" x14ac:dyDescent="0.3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6.5" customHeight="1" x14ac:dyDescent="0.3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6.5" customHeight="1" x14ac:dyDescent="0.3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6.5" customHeight="1" x14ac:dyDescent="0.3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6.5" customHeight="1" x14ac:dyDescent="0.3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6.5" customHeight="1" x14ac:dyDescent="0.3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6.5" customHeight="1" x14ac:dyDescent="0.3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6.5" customHeight="1" x14ac:dyDescent="0.3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6.5" customHeight="1" x14ac:dyDescent="0.3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6.5" customHeight="1" x14ac:dyDescent="0.3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6.5" customHeight="1" x14ac:dyDescent="0.3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6.5" customHeight="1" x14ac:dyDescent="0.3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6.5" customHeight="1" x14ac:dyDescent="0.3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6.5" customHeight="1" x14ac:dyDescent="0.3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6.5" customHeight="1" x14ac:dyDescent="0.3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6.5" customHeight="1" x14ac:dyDescent="0.3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6.5" customHeight="1" x14ac:dyDescent="0.3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6.5" customHeight="1" x14ac:dyDescent="0.3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6.5" customHeight="1" x14ac:dyDescent="0.3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6.5" customHeight="1" x14ac:dyDescent="0.3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6.5" customHeight="1" x14ac:dyDescent="0.3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6.5" customHeight="1" x14ac:dyDescent="0.3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6.5" customHeight="1" x14ac:dyDescent="0.3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6.5" customHeight="1" x14ac:dyDescent="0.3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6.5" customHeight="1" x14ac:dyDescent="0.3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6.5" customHeight="1" x14ac:dyDescent="0.3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6.5" customHeight="1" x14ac:dyDescent="0.3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6.5" customHeight="1" x14ac:dyDescent="0.3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6.5" customHeight="1" x14ac:dyDescent="0.3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6.5" customHeight="1" x14ac:dyDescent="0.3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6.5" customHeight="1" x14ac:dyDescent="0.3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6.5" customHeight="1" x14ac:dyDescent="0.3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6.5" customHeight="1" x14ac:dyDescent="0.3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6.5" customHeight="1" x14ac:dyDescent="0.3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6.5" customHeight="1" x14ac:dyDescent="0.3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6.5" customHeight="1" x14ac:dyDescent="0.3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6.5" customHeight="1" x14ac:dyDescent="0.3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6.5" customHeight="1" x14ac:dyDescent="0.3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6.5" customHeight="1" x14ac:dyDescent="0.3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6.5" customHeight="1" x14ac:dyDescent="0.3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6.5" customHeight="1" x14ac:dyDescent="0.3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6.5" customHeight="1" x14ac:dyDescent="0.3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6.5" customHeight="1" x14ac:dyDescent="0.3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6.5" customHeight="1" x14ac:dyDescent="0.3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6.5" customHeight="1" x14ac:dyDescent="0.3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6.5" customHeight="1" x14ac:dyDescent="0.3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6.5" customHeight="1" x14ac:dyDescent="0.3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6.5" customHeight="1" x14ac:dyDescent="0.3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6.5" customHeight="1" x14ac:dyDescent="0.3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6.5" customHeight="1" x14ac:dyDescent="0.3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6.5" customHeight="1" x14ac:dyDescent="0.3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6.5" customHeight="1" x14ac:dyDescent="0.3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6.5" customHeight="1" x14ac:dyDescent="0.3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6.5" customHeight="1" x14ac:dyDescent="0.3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6.5" customHeight="1" x14ac:dyDescent="0.3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6.5" customHeight="1" x14ac:dyDescent="0.3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6.5" customHeight="1" x14ac:dyDescent="0.3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6.5" customHeight="1" x14ac:dyDescent="0.3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6.5" customHeight="1" x14ac:dyDescent="0.3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6.5" customHeight="1" x14ac:dyDescent="0.3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6.5" customHeight="1" x14ac:dyDescent="0.3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6.5" customHeight="1" x14ac:dyDescent="0.3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6.5" customHeight="1" x14ac:dyDescent="0.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6.5" customHeight="1" x14ac:dyDescent="0.3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6.5" customHeight="1" x14ac:dyDescent="0.3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6.5" customHeight="1" x14ac:dyDescent="0.3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6.5" customHeight="1" x14ac:dyDescent="0.3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6.5" customHeight="1" x14ac:dyDescent="0.3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6.5" customHeight="1" x14ac:dyDescent="0.3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6.5" customHeight="1" x14ac:dyDescent="0.3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6.5" customHeight="1" x14ac:dyDescent="0.3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6.5" customHeight="1" x14ac:dyDescent="0.3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6.5" customHeight="1" x14ac:dyDescent="0.3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6.5" customHeight="1" x14ac:dyDescent="0.3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6.5" customHeight="1" x14ac:dyDescent="0.3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6.5" customHeight="1" x14ac:dyDescent="0.3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6.5" customHeight="1" x14ac:dyDescent="0.3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6.5" customHeight="1" x14ac:dyDescent="0.3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6.5" customHeight="1" x14ac:dyDescent="0.3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6.5" customHeight="1" x14ac:dyDescent="0.3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6.5" customHeight="1" x14ac:dyDescent="0.3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6.5" customHeight="1" x14ac:dyDescent="0.3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6.5" customHeight="1" x14ac:dyDescent="0.3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6.5" customHeight="1" x14ac:dyDescent="0.3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6.5" customHeight="1" x14ac:dyDescent="0.3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6.5" customHeight="1" x14ac:dyDescent="0.3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6.5" customHeight="1" x14ac:dyDescent="0.3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6.5" customHeight="1" x14ac:dyDescent="0.3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6.5" customHeight="1" x14ac:dyDescent="0.3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6.5" customHeight="1" x14ac:dyDescent="0.3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6.5" customHeight="1" x14ac:dyDescent="0.3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6.5" customHeight="1" x14ac:dyDescent="0.3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6.5" customHeight="1" x14ac:dyDescent="0.3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6.5" customHeight="1" x14ac:dyDescent="0.3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6.5" customHeight="1" x14ac:dyDescent="0.3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6.5" customHeight="1" x14ac:dyDescent="0.3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6.5" customHeight="1" x14ac:dyDescent="0.3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6.5" customHeight="1" x14ac:dyDescent="0.3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6.5" customHeight="1" x14ac:dyDescent="0.3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6.5" customHeight="1" x14ac:dyDescent="0.3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6.5" customHeight="1" x14ac:dyDescent="0.3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6.5" customHeight="1" x14ac:dyDescent="0.3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6.5" customHeight="1" x14ac:dyDescent="0.3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6.5" customHeight="1" x14ac:dyDescent="0.3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6.5" customHeight="1" x14ac:dyDescent="0.3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6.5" customHeight="1" x14ac:dyDescent="0.3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6.5" customHeight="1" x14ac:dyDescent="0.3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6.5" customHeight="1" x14ac:dyDescent="0.3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6.5" customHeight="1" x14ac:dyDescent="0.3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6.5" customHeight="1" x14ac:dyDescent="0.3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6.5" customHeight="1" x14ac:dyDescent="0.3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6.5" customHeight="1" x14ac:dyDescent="0.3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6.5" customHeight="1" x14ac:dyDescent="0.3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6.5" customHeight="1" x14ac:dyDescent="0.3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6.5" customHeight="1" x14ac:dyDescent="0.3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6.5" customHeight="1" x14ac:dyDescent="0.3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6.5" customHeight="1" x14ac:dyDescent="0.3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6.5" customHeight="1" x14ac:dyDescent="0.3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6.5" customHeight="1" x14ac:dyDescent="0.3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6.5" customHeight="1" x14ac:dyDescent="0.3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6.5" customHeight="1" x14ac:dyDescent="0.3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6.5" customHeight="1" x14ac:dyDescent="0.3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6.5" customHeight="1" x14ac:dyDescent="0.3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6.5" customHeight="1" x14ac:dyDescent="0.3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6.5" customHeight="1" x14ac:dyDescent="0.3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6.5" customHeight="1" x14ac:dyDescent="0.3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6.5" customHeight="1" x14ac:dyDescent="0.3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6.5" customHeight="1" x14ac:dyDescent="0.3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6.5" customHeight="1" x14ac:dyDescent="0.3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6.5" customHeight="1" x14ac:dyDescent="0.3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6.5" customHeight="1" x14ac:dyDescent="0.3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6.5" customHeight="1" x14ac:dyDescent="0.3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6.5" customHeight="1" x14ac:dyDescent="0.3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6.5" customHeight="1" x14ac:dyDescent="0.3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6.5" customHeight="1" x14ac:dyDescent="0.3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6.5" customHeight="1" x14ac:dyDescent="0.3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6.5" customHeight="1" x14ac:dyDescent="0.3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6.5" customHeight="1" x14ac:dyDescent="0.3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6.5" customHeight="1" x14ac:dyDescent="0.3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6.5" customHeight="1" x14ac:dyDescent="0.3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6.5" customHeight="1" x14ac:dyDescent="0.3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6.5" customHeight="1" x14ac:dyDescent="0.3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6.5" customHeight="1" x14ac:dyDescent="0.3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6.5" customHeight="1" x14ac:dyDescent="0.3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6.5" customHeight="1" x14ac:dyDescent="0.3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6.5" customHeight="1" x14ac:dyDescent="0.3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6.5" customHeight="1" x14ac:dyDescent="0.3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6.5" customHeight="1" x14ac:dyDescent="0.3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6.5" customHeight="1" x14ac:dyDescent="0.3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6.5" customHeight="1" x14ac:dyDescent="0.3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6.5" customHeight="1" x14ac:dyDescent="0.3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6.5" customHeight="1" x14ac:dyDescent="0.3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6.5" customHeight="1" x14ac:dyDescent="0.3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6.5" customHeight="1" x14ac:dyDescent="0.3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6.5" customHeight="1" x14ac:dyDescent="0.3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6.5" customHeight="1" x14ac:dyDescent="0.3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6.5" customHeight="1" x14ac:dyDescent="0.3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6.5" customHeight="1" x14ac:dyDescent="0.3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6.5" customHeight="1" x14ac:dyDescent="0.3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6.5" customHeight="1" x14ac:dyDescent="0.3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6.5" customHeight="1" x14ac:dyDescent="0.3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6.5" customHeight="1" x14ac:dyDescent="0.3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6.5" customHeight="1" x14ac:dyDescent="0.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6.5" customHeight="1" x14ac:dyDescent="0.3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6.5" customHeight="1" x14ac:dyDescent="0.3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6.5" customHeight="1" x14ac:dyDescent="0.3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6.5" customHeight="1" x14ac:dyDescent="0.3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6.5" customHeight="1" x14ac:dyDescent="0.3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6.5" customHeight="1" x14ac:dyDescent="0.3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6.5" customHeight="1" x14ac:dyDescent="0.3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6.5" customHeight="1" x14ac:dyDescent="0.3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6.5" customHeight="1" x14ac:dyDescent="0.3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6.5" customHeight="1" x14ac:dyDescent="0.3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6.5" customHeight="1" x14ac:dyDescent="0.3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6.5" customHeight="1" x14ac:dyDescent="0.3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6.5" customHeight="1" x14ac:dyDescent="0.3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6.5" customHeight="1" x14ac:dyDescent="0.3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6.5" customHeight="1" x14ac:dyDescent="0.3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6.5" customHeight="1" x14ac:dyDescent="0.3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6.5" customHeight="1" x14ac:dyDescent="0.3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6.5" customHeight="1" x14ac:dyDescent="0.3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6.5" customHeight="1" x14ac:dyDescent="0.3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6.5" customHeight="1" x14ac:dyDescent="0.3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6.5" customHeight="1" x14ac:dyDescent="0.3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6.5" customHeight="1" x14ac:dyDescent="0.3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6.5" customHeight="1" x14ac:dyDescent="0.3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6.5" customHeight="1" x14ac:dyDescent="0.3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6.5" customHeight="1" x14ac:dyDescent="0.3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6.5" customHeight="1" x14ac:dyDescent="0.3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6.5" customHeight="1" x14ac:dyDescent="0.3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6.5" customHeight="1" x14ac:dyDescent="0.3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6.5" customHeight="1" x14ac:dyDescent="0.3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6.5" customHeight="1" x14ac:dyDescent="0.3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6.5" customHeight="1" x14ac:dyDescent="0.3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6.5" customHeight="1" x14ac:dyDescent="0.3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6.5" customHeight="1" x14ac:dyDescent="0.3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6.5" customHeight="1" x14ac:dyDescent="0.3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6.5" customHeight="1" x14ac:dyDescent="0.3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6.5" customHeight="1" x14ac:dyDescent="0.3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6.5" customHeight="1" x14ac:dyDescent="0.3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6.5" customHeight="1" x14ac:dyDescent="0.3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6.5" customHeight="1" x14ac:dyDescent="0.3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6.5" customHeight="1" x14ac:dyDescent="0.3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6.5" customHeight="1" x14ac:dyDescent="0.3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6.5" customHeight="1" x14ac:dyDescent="0.3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6.5" customHeight="1" x14ac:dyDescent="0.3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6.5" customHeight="1" x14ac:dyDescent="0.3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6.5" customHeight="1" x14ac:dyDescent="0.3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6.5" customHeight="1" x14ac:dyDescent="0.3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6.5" customHeight="1" x14ac:dyDescent="0.3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6.5" customHeight="1" x14ac:dyDescent="0.3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6.5" customHeight="1" x14ac:dyDescent="0.3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6.5" customHeight="1" x14ac:dyDescent="0.3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6.5" customHeight="1" x14ac:dyDescent="0.3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6.5" customHeight="1" x14ac:dyDescent="0.3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6.5" customHeight="1" x14ac:dyDescent="0.3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6.5" customHeight="1" x14ac:dyDescent="0.3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6.5" customHeight="1" x14ac:dyDescent="0.3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6.5" customHeight="1" x14ac:dyDescent="0.3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6.5" customHeight="1" x14ac:dyDescent="0.3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6.5" customHeight="1" x14ac:dyDescent="0.3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6.5" customHeight="1" x14ac:dyDescent="0.3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6.5" customHeight="1" x14ac:dyDescent="0.3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6.5" customHeight="1" x14ac:dyDescent="0.3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6.5" customHeight="1" x14ac:dyDescent="0.3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6.5" customHeight="1" x14ac:dyDescent="0.3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6.5" customHeight="1" x14ac:dyDescent="0.3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6.5" customHeight="1" x14ac:dyDescent="0.3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6.5" customHeight="1" x14ac:dyDescent="0.3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6.5" customHeight="1" x14ac:dyDescent="0.3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6.5" customHeight="1" x14ac:dyDescent="0.3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6.5" customHeight="1" x14ac:dyDescent="0.3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6.5" customHeight="1" x14ac:dyDescent="0.3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6.5" customHeight="1" x14ac:dyDescent="0.3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6.5" customHeight="1" x14ac:dyDescent="0.3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6.5" customHeight="1" x14ac:dyDescent="0.3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6.5" customHeight="1" x14ac:dyDescent="0.3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6.5" customHeight="1" x14ac:dyDescent="0.3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6.5" customHeight="1" x14ac:dyDescent="0.3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6.5" customHeight="1" x14ac:dyDescent="0.3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6.5" customHeight="1" x14ac:dyDescent="0.3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6.5" customHeight="1" x14ac:dyDescent="0.3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6.5" customHeight="1" x14ac:dyDescent="0.3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6.5" customHeight="1" x14ac:dyDescent="0.3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6.5" customHeight="1" x14ac:dyDescent="0.3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6.5" customHeight="1" x14ac:dyDescent="0.3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6.5" customHeight="1" x14ac:dyDescent="0.3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6.5" customHeight="1" x14ac:dyDescent="0.3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6.5" customHeight="1" x14ac:dyDescent="0.3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6.5" customHeight="1" x14ac:dyDescent="0.3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6.5" customHeight="1" x14ac:dyDescent="0.3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6.5" customHeight="1" x14ac:dyDescent="0.3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6.5" customHeight="1" x14ac:dyDescent="0.3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6.5" customHeight="1" x14ac:dyDescent="0.3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6.5" customHeight="1" x14ac:dyDescent="0.3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6.5" customHeight="1" x14ac:dyDescent="0.3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6.5" customHeight="1" x14ac:dyDescent="0.3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6.5" customHeight="1" x14ac:dyDescent="0.3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6.5" customHeight="1" x14ac:dyDescent="0.3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6.5" customHeight="1" x14ac:dyDescent="0.3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6.5" customHeight="1" x14ac:dyDescent="0.3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6.5" customHeight="1" x14ac:dyDescent="0.3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6.5" customHeight="1" x14ac:dyDescent="0.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6.5" customHeight="1" x14ac:dyDescent="0.3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6.5" customHeight="1" x14ac:dyDescent="0.3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6.5" customHeight="1" x14ac:dyDescent="0.3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6.5" customHeight="1" x14ac:dyDescent="0.3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6.5" customHeight="1" x14ac:dyDescent="0.3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6.5" customHeight="1" x14ac:dyDescent="0.3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6.5" customHeight="1" x14ac:dyDescent="0.3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6.5" customHeight="1" x14ac:dyDescent="0.3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6.5" customHeight="1" x14ac:dyDescent="0.3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6.5" customHeight="1" x14ac:dyDescent="0.3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6.5" customHeight="1" x14ac:dyDescent="0.3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6.5" customHeight="1" x14ac:dyDescent="0.3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6.5" customHeight="1" x14ac:dyDescent="0.3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6.5" customHeight="1" x14ac:dyDescent="0.3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6.5" customHeight="1" x14ac:dyDescent="0.3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6.5" customHeight="1" x14ac:dyDescent="0.3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6.5" customHeight="1" x14ac:dyDescent="0.3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6.5" customHeight="1" x14ac:dyDescent="0.3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6.5" customHeight="1" x14ac:dyDescent="0.3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6.5" customHeight="1" x14ac:dyDescent="0.3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6.5" customHeight="1" x14ac:dyDescent="0.3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6.5" customHeight="1" x14ac:dyDescent="0.3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6.5" customHeight="1" x14ac:dyDescent="0.3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6.5" customHeight="1" x14ac:dyDescent="0.3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6.5" customHeight="1" x14ac:dyDescent="0.3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6.5" customHeight="1" x14ac:dyDescent="0.3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6.5" customHeight="1" x14ac:dyDescent="0.3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6.5" customHeight="1" x14ac:dyDescent="0.3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6.5" customHeight="1" x14ac:dyDescent="0.3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6.5" customHeight="1" x14ac:dyDescent="0.3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6.5" customHeight="1" x14ac:dyDescent="0.3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6.5" customHeight="1" x14ac:dyDescent="0.3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6.5" customHeight="1" x14ac:dyDescent="0.3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6.5" customHeight="1" x14ac:dyDescent="0.3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6.5" customHeight="1" x14ac:dyDescent="0.3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6.5" customHeight="1" x14ac:dyDescent="0.3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6.5" customHeight="1" x14ac:dyDescent="0.3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6.5" customHeight="1" x14ac:dyDescent="0.3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6.5" customHeight="1" x14ac:dyDescent="0.3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6.5" customHeight="1" x14ac:dyDescent="0.3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6.5" customHeight="1" x14ac:dyDescent="0.3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6.5" customHeight="1" x14ac:dyDescent="0.3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6.5" customHeight="1" x14ac:dyDescent="0.3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6.5" customHeight="1" x14ac:dyDescent="0.3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6.5" customHeight="1" x14ac:dyDescent="0.3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6.5" customHeight="1" x14ac:dyDescent="0.3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6.5" customHeight="1" x14ac:dyDescent="0.3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6.5" customHeight="1" x14ac:dyDescent="0.3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6.5" customHeight="1" x14ac:dyDescent="0.3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6.5" customHeight="1" x14ac:dyDescent="0.3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6.5" customHeight="1" x14ac:dyDescent="0.3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6.5" customHeight="1" x14ac:dyDescent="0.3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6.5" customHeight="1" x14ac:dyDescent="0.3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6.5" customHeight="1" x14ac:dyDescent="0.3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6.5" customHeight="1" x14ac:dyDescent="0.3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6.5" customHeight="1" x14ac:dyDescent="0.3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6.5" customHeight="1" x14ac:dyDescent="0.3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6.5" customHeight="1" x14ac:dyDescent="0.3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6.5" customHeight="1" x14ac:dyDescent="0.3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6.5" customHeight="1" x14ac:dyDescent="0.3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6.5" customHeight="1" x14ac:dyDescent="0.3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6.5" customHeight="1" x14ac:dyDescent="0.3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6.5" customHeight="1" x14ac:dyDescent="0.3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6.5" customHeight="1" x14ac:dyDescent="0.3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6.5" customHeight="1" x14ac:dyDescent="0.3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6.5" customHeight="1" x14ac:dyDescent="0.3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6.5" customHeight="1" x14ac:dyDescent="0.3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6.5" customHeight="1" x14ac:dyDescent="0.3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6.5" customHeight="1" x14ac:dyDescent="0.3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6.5" customHeight="1" x14ac:dyDescent="0.3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6.5" customHeight="1" x14ac:dyDescent="0.3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6.5" customHeight="1" x14ac:dyDescent="0.3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6.5" customHeight="1" x14ac:dyDescent="0.3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6.5" customHeight="1" x14ac:dyDescent="0.3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6.5" customHeight="1" x14ac:dyDescent="0.3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6.5" customHeight="1" x14ac:dyDescent="0.3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6.5" customHeight="1" x14ac:dyDescent="0.3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6.5" customHeight="1" x14ac:dyDescent="0.3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6.5" customHeight="1" x14ac:dyDescent="0.3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6.5" customHeight="1" x14ac:dyDescent="0.3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6.5" customHeight="1" x14ac:dyDescent="0.3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6.5" customHeight="1" x14ac:dyDescent="0.3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6.5" customHeight="1" x14ac:dyDescent="0.3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6.5" customHeight="1" x14ac:dyDescent="0.3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6.5" customHeight="1" x14ac:dyDescent="0.3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6.5" customHeight="1" x14ac:dyDescent="0.3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6.5" customHeight="1" x14ac:dyDescent="0.3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6.5" customHeight="1" x14ac:dyDescent="0.3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6.5" customHeight="1" x14ac:dyDescent="0.3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6.5" customHeight="1" x14ac:dyDescent="0.3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6.5" customHeight="1" x14ac:dyDescent="0.3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6.5" customHeight="1" x14ac:dyDescent="0.3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6.5" customHeight="1" x14ac:dyDescent="0.3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6.5" customHeight="1" x14ac:dyDescent="0.3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6.5" customHeight="1" x14ac:dyDescent="0.3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6.5" customHeight="1" x14ac:dyDescent="0.3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6.5" customHeight="1" x14ac:dyDescent="0.3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6.5" customHeight="1" x14ac:dyDescent="0.3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6.5" customHeight="1" x14ac:dyDescent="0.3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6.5" customHeight="1" x14ac:dyDescent="0.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6.5" customHeight="1" x14ac:dyDescent="0.3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6.5" customHeight="1" x14ac:dyDescent="0.3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6.5" customHeight="1" x14ac:dyDescent="0.3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6.5" customHeight="1" x14ac:dyDescent="0.3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6.5" customHeight="1" x14ac:dyDescent="0.3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6.5" customHeight="1" x14ac:dyDescent="0.3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6.5" customHeight="1" x14ac:dyDescent="0.3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6.5" customHeight="1" x14ac:dyDescent="0.3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6.5" customHeight="1" x14ac:dyDescent="0.3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6.5" customHeight="1" x14ac:dyDescent="0.3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6.5" customHeight="1" x14ac:dyDescent="0.3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6.5" customHeight="1" x14ac:dyDescent="0.3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6.5" customHeight="1" x14ac:dyDescent="0.3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6.5" customHeight="1" x14ac:dyDescent="0.3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6.5" customHeight="1" x14ac:dyDescent="0.3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6.5" customHeight="1" x14ac:dyDescent="0.3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6.5" customHeight="1" x14ac:dyDescent="0.3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6.5" customHeight="1" x14ac:dyDescent="0.3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6.5" customHeight="1" x14ac:dyDescent="0.3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6.5" customHeight="1" x14ac:dyDescent="0.3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6.5" customHeight="1" x14ac:dyDescent="0.3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6.5" customHeight="1" x14ac:dyDescent="0.3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6.5" customHeight="1" x14ac:dyDescent="0.3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6.5" customHeight="1" x14ac:dyDescent="0.3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6.5" customHeight="1" x14ac:dyDescent="0.3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6.5" customHeight="1" x14ac:dyDescent="0.3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6.5" customHeight="1" x14ac:dyDescent="0.3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6.5" customHeight="1" x14ac:dyDescent="0.3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6.5" customHeight="1" x14ac:dyDescent="0.3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6.5" customHeight="1" x14ac:dyDescent="0.3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6.5" customHeight="1" x14ac:dyDescent="0.3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6.5" customHeight="1" x14ac:dyDescent="0.3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6.5" customHeight="1" x14ac:dyDescent="0.3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6.5" customHeight="1" x14ac:dyDescent="0.3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6.5" customHeight="1" x14ac:dyDescent="0.3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6.5" customHeight="1" x14ac:dyDescent="0.3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6.5" customHeight="1" x14ac:dyDescent="0.3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6.5" customHeight="1" x14ac:dyDescent="0.3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6.5" customHeight="1" x14ac:dyDescent="0.3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6.5" customHeight="1" x14ac:dyDescent="0.3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6.5" customHeight="1" x14ac:dyDescent="0.3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6.5" customHeight="1" x14ac:dyDescent="0.3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6.5" customHeight="1" x14ac:dyDescent="0.3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6.5" customHeight="1" x14ac:dyDescent="0.3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6.5" customHeight="1" x14ac:dyDescent="0.3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6.5" customHeight="1" x14ac:dyDescent="0.3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6.5" customHeight="1" x14ac:dyDescent="0.3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6.5" customHeight="1" x14ac:dyDescent="0.3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6.5" customHeight="1" x14ac:dyDescent="0.3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6.5" customHeight="1" x14ac:dyDescent="0.3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6.5" customHeight="1" x14ac:dyDescent="0.3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6.5" customHeight="1" x14ac:dyDescent="0.3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6.5" customHeight="1" x14ac:dyDescent="0.3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6.5" customHeight="1" x14ac:dyDescent="0.3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6.5" customHeight="1" x14ac:dyDescent="0.3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6.5" customHeight="1" x14ac:dyDescent="0.3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6.5" customHeight="1" x14ac:dyDescent="0.3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6.5" customHeight="1" x14ac:dyDescent="0.3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6.5" customHeight="1" x14ac:dyDescent="0.3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6.5" customHeight="1" x14ac:dyDescent="0.3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6.5" customHeight="1" x14ac:dyDescent="0.3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6.5" customHeight="1" x14ac:dyDescent="0.3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6.5" customHeight="1" x14ac:dyDescent="0.3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6.5" customHeight="1" x14ac:dyDescent="0.3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6.5" customHeight="1" x14ac:dyDescent="0.3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6.5" customHeight="1" x14ac:dyDescent="0.3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6.5" customHeight="1" x14ac:dyDescent="0.3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6.5" customHeight="1" x14ac:dyDescent="0.3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6.5" customHeight="1" x14ac:dyDescent="0.3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6.5" customHeight="1" x14ac:dyDescent="0.3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6.5" customHeight="1" x14ac:dyDescent="0.3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6.5" customHeight="1" x14ac:dyDescent="0.3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6.5" customHeight="1" x14ac:dyDescent="0.3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6.5" customHeight="1" x14ac:dyDescent="0.3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6.5" customHeight="1" x14ac:dyDescent="0.3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6.5" customHeight="1" x14ac:dyDescent="0.3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6.5" customHeight="1" x14ac:dyDescent="0.3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6.5" customHeight="1" x14ac:dyDescent="0.3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6.5" customHeight="1" x14ac:dyDescent="0.3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6.5" customHeight="1" x14ac:dyDescent="0.3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6.5" customHeight="1" x14ac:dyDescent="0.3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6.5" customHeight="1" x14ac:dyDescent="0.3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6.5" customHeight="1" x14ac:dyDescent="0.3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6.5" customHeight="1" x14ac:dyDescent="0.3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6.5" customHeight="1" x14ac:dyDescent="0.3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6.5" customHeight="1" x14ac:dyDescent="0.3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6.5" customHeight="1" x14ac:dyDescent="0.3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6.5" customHeight="1" x14ac:dyDescent="0.3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6.5" customHeight="1" x14ac:dyDescent="0.3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6.5" customHeight="1" x14ac:dyDescent="0.3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6.5" customHeight="1" x14ac:dyDescent="0.3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6.5" customHeight="1" x14ac:dyDescent="0.3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6.5" customHeight="1" x14ac:dyDescent="0.3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6.5" customHeight="1" x14ac:dyDescent="0.3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6.5" customHeight="1" x14ac:dyDescent="0.3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6.5" customHeight="1" x14ac:dyDescent="0.3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6.5" customHeight="1" x14ac:dyDescent="0.3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6.5" customHeight="1" x14ac:dyDescent="0.3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6.5" customHeight="1" x14ac:dyDescent="0.3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6.5" customHeight="1" x14ac:dyDescent="0.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6.5" customHeight="1" x14ac:dyDescent="0.3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6.5" customHeight="1" x14ac:dyDescent="0.3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6.5" customHeight="1" x14ac:dyDescent="0.3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6.5" customHeight="1" x14ac:dyDescent="0.3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6.5" customHeight="1" x14ac:dyDescent="0.3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6.5" customHeight="1" x14ac:dyDescent="0.3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6.5" customHeight="1" x14ac:dyDescent="0.3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6.5" customHeight="1" x14ac:dyDescent="0.3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6.5" customHeight="1" x14ac:dyDescent="0.3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6.5" customHeight="1" x14ac:dyDescent="0.3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6.5" customHeight="1" x14ac:dyDescent="0.3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6.5" customHeight="1" x14ac:dyDescent="0.3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6.5" customHeight="1" x14ac:dyDescent="0.3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6.5" customHeight="1" x14ac:dyDescent="0.3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6.5" customHeight="1" x14ac:dyDescent="0.3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6.5" customHeight="1" x14ac:dyDescent="0.3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6.5" customHeight="1" x14ac:dyDescent="0.3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6.5" customHeight="1" x14ac:dyDescent="0.3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6.5" customHeight="1" x14ac:dyDescent="0.3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6.5" customHeight="1" x14ac:dyDescent="0.3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6.5" customHeight="1" x14ac:dyDescent="0.3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6.5" customHeight="1" x14ac:dyDescent="0.3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6.5" customHeight="1" x14ac:dyDescent="0.3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6.5" customHeight="1" x14ac:dyDescent="0.3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6.5" customHeight="1" x14ac:dyDescent="0.3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6.5" customHeight="1" x14ac:dyDescent="0.3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6.5" customHeight="1" x14ac:dyDescent="0.3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6.5" customHeight="1" x14ac:dyDescent="0.3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6.5" customHeight="1" x14ac:dyDescent="0.3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6.5" customHeight="1" x14ac:dyDescent="0.3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6.5" customHeight="1" x14ac:dyDescent="0.3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6.5" customHeight="1" x14ac:dyDescent="0.3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6.5" customHeight="1" x14ac:dyDescent="0.3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6.5" customHeight="1" x14ac:dyDescent="0.3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6.5" customHeight="1" x14ac:dyDescent="0.3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6.5" customHeight="1" x14ac:dyDescent="0.3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6.5" customHeight="1" x14ac:dyDescent="0.3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6.5" customHeight="1" x14ac:dyDescent="0.3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6.5" customHeight="1" x14ac:dyDescent="0.3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6.5" customHeight="1" x14ac:dyDescent="0.3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6.5" customHeight="1" x14ac:dyDescent="0.3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6.5" customHeight="1" x14ac:dyDescent="0.3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6.5" customHeight="1" x14ac:dyDescent="0.3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6.5" customHeight="1" x14ac:dyDescent="0.3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6.5" customHeight="1" x14ac:dyDescent="0.3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6.5" customHeight="1" x14ac:dyDescent="0.3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6.5" customHeight="1" x14ac:dyDescent="0.3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6.5" customHeight="1" x14ac:dyDescent="0.3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6.5" customHeight="1" x14ac:dyDescent="0.3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6.5" customHeight="1" x14ac:dyDescent="0.3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6.5" customHeight="1" x14ac:dyDescent="0.3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6.5" customHeight="1" x14ac:dyDescent="0.3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6.5" customHeight="1" x14ac:dyDescent="0.3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6.5" customHeight="1" x14ac:dyDescent="0.3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6.5" customHeight="1" x14ac:dyDescent="0.3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6.5" customHeight="1" x14ac:dyDescent="0.3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6.5" customHeight="1" x14ac:dyDescent="0.3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6.5" customHeight="1" x14ac:dyDescent="0.3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6.5" customHeight="1" x14ac:dyDescent="0.3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6.5" customHeight="1" x14ac:dyDescent="0.3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6.5" customHeight="1" x14ac:dyDescent="0.3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6.5" customHeight="1" x14ac:dyDescent="0.3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6.5" customHeight="1" x14ac:dyDescent="0.3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6.5" customHeight="1" x14ac:dyDescent="0.3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6.5" customHeight="1" x14ac:dyDescent="0.3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6.5" customHeight="1" x14ac:dyDescent="0.3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6.5" customHeight="1" x14ac:dyDescent="0.3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6.5" customHeight="1" x14ac:dyDescent="0.3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6.5" customHeight="1" x14ac:dyDescent="0.3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6.5" customHeight="1" x14ac:dyDescent="0.3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6.5" customHeight="1" x14ac:dyDescent="0.3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6.5" customHeight="1" x14ac:dyDescent="0.3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6.5" customHeight="1" x14ac:dyDescent="0.3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6.5" customHeight="1" x14ac:dyDescent="0.3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6.5" customHeight="1" x14ac:dyDescent="0.3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6.5" customHeight="1" x14ac:dyDescent="0.3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6.5" customHeight="1" x14ac:dyDescent="0.3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6.5" customHeight="1" x14ac:dyDescent="0.3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6.5" customHeight="1" x14ac:dyDescent="0.3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6.5" customHeight="1" x14ac:dyDescent="0.3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6.5" customHeight="1" x14ac:dyDescent="0.3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6.5" customHeight="1" x14ac:dyDescent="0.3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6.5" customHeight="1" x14ac:dyDescent="0.3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6.5" customHeight="1" x14ac:dyDescent="0.3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6.5" customHeight="1" x14ac:dyDescent="0.3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6.5" customHeight="1" x14ac:dyDescent="0.3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6.5" customHeight="1" x14ac:dyDescent="0.3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6.5" customHeight="1" x14ac:dyDescent="0.3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6.5" customHeight="1" x14ac:dyDescent="0.3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6.5" customHeight="1" x14ac:dyDescent="0.3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6.5" customHeight="1" x14ac:dyDescent="0.3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6.5" customHeight="1" x14ac:dyDescent="0.3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6.5" customHeight="1" x14ac:dyDescent="0.3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6.5" customHeight="1" x14ac:dyDescent="0.3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6.5" customHeight="1" x14ac:dyDescent="0.3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6.5" customHeight="1" x14ac:dyDescent="0.3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6.5" customHeight="1" x14ac:dyDescent="0.3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6.5" customHeight="1" x14ac:dyDescent="0.3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6.5" customHeight="1" x14ac:dyDescent="0.3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6.5" customHeight="1" x14ac:dyDescent="0.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6.5" customHeight="1" x14ac:dyDescent="0.3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6.5" customHeight="1" x14ac:dyDescent="0.3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6.5" customHeight="1" x14ac:dyDescent="0.3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6.5" customHeight="1" x14ac:dyDescent="0.3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6.5" customHeight="1" x14ac:dyDescent="0.3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6.5" customHeight="1" x14ac:dyDescent="0.3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6.5" customHeight="1" x14ac:dyDescent="0.3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6.5" customHeight="1" x14ac:dyDescent="0.3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6.5" customHeight="1" x14ac:dyDescent="0.3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6.5" customHeight="1" x14ac:dyDescent="0.3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6.5" customHeight="1" x14ac:dyDescent="0.3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6.5" customHeight="1" x14ac:dyDescent="0.3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6.5" customHeight="1" x14ac:dyDescent="0.3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6.5" customHeight="1" x14ac:dyDescent="0.3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6.5" customHeight="1" x14ac:dyDescent="0.3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6.5" customHeight="1" x14ac:dyDescent="0.3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6.5" customHeight="1" x14ac:dyDescent="0.3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6.5" customHeight="1" x14ac:dyDescent="0.3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6.5" customHeight="1" x14ac:dyDescent="0.3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6.5" customHeight="1" x14ac:dyDescent="0.3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6.5" customHeight="1" x14ac:dyDescent="0.3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6.5" customHeight="1" x14ac:dyDescent="0.3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6.5" customHeight="1" x14ac:dyDescent="0.3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6.5" customHeight="1" x14ac:dyDescent="0.3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6.5" customHeight="1" x14ac:dyDescent="0.3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6.5" customHeight="1" x14ac:dyDescent="0.3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6.5" customHeight="1" x14ac:dyDescent="0.3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6.5" customHeight="1" x14ac:dyDescent="0.3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6.5" customHeight="1" x14ac:dyDescent="0.3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6.5" customHeight="1" x14ac:dyDescent="0.3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6.5" customHeight="1" x14ac:dyDescent="0.3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6.5" customHeight="1" x14ac:dyDescent="0.3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6.5" customHeight="1" x14ac:dyDescent="0.3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6.5" customHeight="1" x14ac:dyDescent="0.3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6.5" customHeight="1" x14ac:dyDescent="0.3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6.5" customHeight="1" x14ac:dyDescent="0.3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6.5" customHeight="1" x14ac:dyDescent="0.3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6.5" customHeight="1" x14ac:dyDescent="0.3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6.5" customHeight="1" x14ac:dyDescent="0.3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6.5" customHeight="1" x14ac:dyDescent="0.3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6.5" customHeight="1" x14ac:dyDescent="0.3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6.5" customHeight="1" x14ac:dyDescent="0.3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6.5" customHeight="1" x14ac:dyDescent="0.3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6.5" customHeight="1" x14ac:dyDescent="0.3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6.5" customHeight="1" x14ac:dyDescent="0.3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6.5" customHeight="1" x14ac:dyDescent="0.3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6.5" customHeight="1" x14ac:dyDescent="0.3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6.5" customHeight="1" x14ac:dyDescent="0.3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6.5" customHeight="1" x14ac:dyDescent="0.3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6.5" customHeight="1" x14ac:dyDescent="0.3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6.5" customHeight="1" x14ac:dyDescent="0.3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6.5" customHeight="1" x14ac:dyDescent="0.3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6.5" customHeight="1" x14ac:dyDescent="0.3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6.5" customHeight="1" x14ac:dyDescent="0.3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6.5" customHeight="1" x14ac:dyDescent="0.3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6.5" customHeight="1" x14ac:dyDescent="0.3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6.5" customHeight="1" x14ac:dyDescent="0.3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6.5" customHeight="1" x14ac:dyDescent="0.3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6.5" customHeight="1" x14ac:dyDescent="0.3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6.5" customHeight="1" x14ac:dyDescent="0.3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6.5" customHeight="1" x14ac:dyDescent="0.3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6.5" customHeight="1" x14ac:dyDescent="0.3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6.5" customHeight="1" x14ac:dyDescent="0.3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6.5" customHeight="1" x14ac:dyDescent="0.3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6.5" customHeight="1" x14ac:dyDescent="0.3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6.5" customHeight="1" x14ac:dyDescent="0.3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6.5" customHeight="1" x14ac:dyDescent="0.3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6.5" customHeight="1" x14ac:dyDescent="0.3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6.5" customHeight="1" x14ac:dyDescent="0.3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6.5" customHeight="1" x14ac:dyDescent="0.3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6.5" customHeight="1" x14ac:dyDescent="0.3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6.5" customHeight="1" x14ac:dyDescent="0.3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6.5" customHeight="1" x14ac:dyDescent="0.3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6.5" customHeight="1" x14ac:dyDescent="0.3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6.5" customHeight="1" x14ac:dyDescent="0.3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6.5" customHeight="1" x14ac:dyDescent="0.3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6.5" customHeight="1" x14ac:dyDescent="0.3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6.5" customHeight="1" x14ac:dyDescent="0.3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6.5" customHeight="1" x14ac:dyDescent="0.3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6.5" customHeight="1" x14ac:dyDescent="0.3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6.5" customHeight="1" x14ac:dyDescent="0.3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6.5" customHeight="1" x14ac:dyDescent="0.3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6.5" customHeight="1" x14ac:dyDescent="0.3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6.5" customHeight="1" x14ac:dyDescent="0.3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6.5" customHeight="1" x14ac:dyDescent="0.3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6.5" customHeight="1" x14ac:dyDescent="0.3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6.5" customHeight="1" x14ac:dyDescent="0.3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6.5" customHeight="1" x14ac:dyDescent="0.3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6.5" customHeight="1" x14ac:dyDescent="0.3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6.5" customHeight="1" x14ac:dyDescent="0.3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6.5" customHeight="1" x14ac:dyDescent="0.3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6.5" customHeight="1" x14ac:dyDescent="0.3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6.5" customHeight="1" x14ac:dyDescent="0.3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6.5" customHeight="1" x14ac:dyDescent="0.3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6.5" customHeight="1" x14ac:dyDescent="0.3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6.5" customHeight="1" x14ac:dyDescent="0.3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6.5" customHeight="1" x14ac:dyDescent="0.3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6.5" customHeight="1" x14ac:dyDescent="0.3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6.5" customHeight="1" x14ac:dyDescent="0.3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6.5" customHeight="1" x14ac:dyDescent="0.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6.5" customHeight="1" x14ac:dyDescent="0.3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6.5" customHeight="1" x14ac:dyDescent="0.3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6.5" customHeight="1" x14ac:dyDescent="0.3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6.5" customHeight="1" x14ac:dyDescent="0.3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6.5" customHeight="1" x14ac:dyDescent="0.3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6.5" customHeight="1" x14ac:dyDescent="0.3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6.5" customHeight="1" x14ac:dyDescent="0.3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6.5" customHeight="1" x14ac:dyDescent="0.3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6.5" customHeight="1" x14ac:dyDescent="0.3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6.5" customHeight="1" x14ac:dyDescent="0.3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6.5" customHeight="1" x14ac:dyDescent="0.3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6.5" customHeight="1" x14ac:dyDescent="0.3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6.5" customHeight="1" x14ac:dyDescent="0.3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6.5" customHeight="1" x14ac:dyDescent="0.3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6.5" customHeight="1" x14ac:dyDescent="0.3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6.5" customHeight="1" x14ac:dyDescent="0.3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6.5" customHeight="1" x14ac:dyDescent="0.3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6.5" customHeight="1" x14ac:dyDescent="0.3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6.5" customHeight="1" x14ac:dyDescent="0.3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6.5" customHeight="1" x14ac:dyDescent="0.3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6.5" customHeight="1" x14ac:dyDescent="0.3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6.5" customHeight="1" x14ac:dyDescent="0.3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6.5" customHeight="1" x14ac:dyDescent="0.3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6.5" customHeight="1" x14ac:dyDescent="0.3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6.5" customHeight="1" x14ac:dyDescent="0.3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6.5" customHeight="1" x14ac:dyDescent="0.3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6.5" customHeight="1" x14ac:dyDescent="0.3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6.5" customHeight="1" x14ac:dyDescent="0.3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6.5" customHeight="1" x14ac:dyDescent="0.3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6.5" customHeight="1" x14ac:dyDescent="0.3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6.5" customHeight="1" x14ac:dyDescent="0.3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6.5" customHeight="1" x14ac:dyDescent="0.3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6.5" customHeight="1" x14ac:dyDescent="0.3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6.5" customHeight="1" x14ac:dyDescent="0.3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6.5" customHeight="1" x14ac:dyDescent="0.3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6.5" customHeight="1" x14ac:dyDescent="0.3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6.5" customHeight="1" x14ac:dyDescent="0.3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6.5" customHeight="1" x14ac:dyDescent="0.3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6.5" customHeight="1" x14ac:dyDescent="0.3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6.5" customHeight="1" x14ac:dyDescent="0.3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6.5" customHeight="1" x14ac:dyDescent="0.3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6.5" customHeight="1" x14ac:dyDescent="0.3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6.5" customHeight="1" x14ac:dyDescent="0.3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6.5" customHeight="1" x14ac:dyDescent="0.3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6.5" customHeight="1" x14ac:dyDescent="0.3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6.5" customHeight="1" x14ac:dyDescent="0.3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6.5" customHeight="1" x14ac:dyDescent="0.3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6.5" customHeight="1" x14ac:dyDescent="0.3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6.5" customHeight="1" x14ac:dyDescent="0.3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6.5" customHeight="1" x14ac:dyDescent="0.3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6.5" customHeight="1" x14ac:dyDescent="0.3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6.5" customHeight="1" x14ac:dyDescent="0.3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6.5" customHeight="1" x14ac:dyDescent="0.3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6.5" customHeight="1" x14ac:dyDescent="0.3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6.5" customHeight="1" x14ac:dyDescent="0.3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6.5" customHeight="1" x14ac:dyDescent="0.3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6.5" customHeight="1" x14ac:dyDescent="0.3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6.5" customHeight="1" x14ac:dyDescent="0.3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6.5" customHeight="1" x14ac:dyDescent="0.3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6.5" customHeight="1" x14ac:dyDescent="0.3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6.5" customHeight="1" x14ac:dyDescent="0.3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6.5" customHeight="1" x14ac:dyDescent="0.3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6.5" customHeight="1" x14ac:dyDescent="0.3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6.5" customHeight="1" x14ac:dyDescent="0.3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6.5" customHeight="1" x14ac:dyDescent="0.3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6.5" customHeight="1" x14ac:dyDescent="0.3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6.5" customHeight="1" x14ac:dyDescent="0.3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6.5" customHeight="1" x14ac:dyDescent="0.3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6.5" customHeight="1" x14ac:dyDescent="0.3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6.5" customHeight="1" x14ac:dyDescent="0.3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6.5" customHeight="1" x14ac:dyDescent="0.3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6.5" customHeight="1" x14ac:dyDescent="0.3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6.5" customHeight="1" x14ac:dyDescent="0.3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6.5" customHeight="1" x14ac:dyDescent="0.3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6.5" customHeight="1" x14ac:dyDescent="0.3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6.5" customHeight="1" x14ac:dyDescent="0.3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6.5" customHeight="1" x14ac:dyDescent="0.3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6.5" customHeight="1" x14ac:dyDescent="0.3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6.5" customHeight="1" x14ac:dyDescent="0.3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6.5" customHeight="1" x14ac:dyDescent="0.3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6.5" customHeight="1" x14ac:dyDescent="0.3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6.5" customHeight="1" x14ac:dyDescent="0.3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6.5" customHeight="1" x14ac:dyDescent="0.3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6.5" customHeight="1" x14ac:dyDescent="0.3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6.5" customHeight="1" x14ac:dyDescent="0.3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6.5" customHeight="1" x14ac:dyDescent="0.3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6.5" customHeight="1" x14ac:dyDescent="0.3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6.5" customHeight="1" x14ac:dyDescent="0.3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6.5" customHeight="1" x14ac:dyDescent="0.3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6.5" customHeight="1" x14ac:dyDescent="0.3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6.5" customHeight="1" x14ac:dyDescent="0.3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6.5" customHeight="1" x14ac:dyDescent="0.3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6.5" customHeight="1" x14ac:dyDescent="0.3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6.5" customHeight="1" x14ac:dyDescent="0.3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6.5" customHeight="1" x14ac:dyDescent="0.3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6.5" customHeight="1" x14ac:dyDescent="0.3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6.5" customHeight="1" x14ac:dyDescent="0.3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6.5" customHeight="1" x14ac:dyDescent="0.3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6.5" customHeight="1" x14ac:dyDescent="0.3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6.5" customHeight="1" x14ac:dyDescent="0.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6.5" customHeight="1" x14ac:dyDescent="0.3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6.5" customHeight="1" x14ac:dyDescent="0.3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6.5" customHeight="1" x14ac:dyDescent="0.3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6.5" customHeight="1" x14ac:dyDescent="0.3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6.5" customHeight="1" x14ac:dyDescent="0.3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6.5" customHeight="1" x14ac:dyDescent="0.3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6.5" customHeight="1" x14ac:dyDescent="0.3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6.5" customHeight="1" x14ac:dyDescent="0.3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6.5" customHeight="1" x14ac:dyDescent="0.3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6.5" customHeight="1" x14ac:dyDescent="0.3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6.5" customHeight="1" x14ac:dyDescent="0.3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6.5" customHeight="1" x14ac:dyDescent="0.3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6.5" customHeight="1" x14ac:dyDescent="0.3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6.5" customHeight="1" x14ac:dyDescent="0.3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6.5" customHeight="1" x14ac:dyDescent="0.3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6.5" customHeight="1" x14ac:dyDescent="0.3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6.5" customHeight="1" x14ac:dyDescent="0.3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6.5" customHeight="1" x14ac:dyDescent="0.3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6.5" customHeight="1" x14ac:dyDescent="0.3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6.5" customHeight="1" x14ac:dyDescent="0.3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6.5" customHeight="1" x14ac:dyDescent="0.3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6.5" customHeight="1" x14ac:dyDescent="0.3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6.5" customHeight="1" x14ac:dyDescent="0.3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6.5" customHeight="1" x14ac:dyDescent="0.3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6.5" customHeight="1" x14ac:dyDescent="0.3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6.5" customHeight="1" x14ac:dyDescent="0.3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6.5" customHeight="1" x14ac:dyDescent="0.3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6.5" customHeight="1" x14ac:dyDescent="0.3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6.5" customHeight="1" x14ac:dyDescent="0.3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6.5" customHeight="1" x14ac:dyDescent="0.3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6.5" customHeight="1" x14ac:dyDescent="0.3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6.5" customHeight="1" x14ac:dyDescent="0.3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6.5" customHeight="1" x14ac:dyDescent="0.3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6.5" customHeight="1" x14ac:dyDescent="0.3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6.5" customHeight="1" x14ac:dyDescent="0.3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6.5" customHeight="1" x14ac:dyDescent="0.3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6.5" customHeight="1" x14ac:dyDescent="0.3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6.5" customHeight="1" x14ac:dyDescent="0.3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6.5" customHeight="1" x14ac:dyDescent="0.3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6.5" customHeight="1" x14ac:dyDescent="0.3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6.5" customHeight="1" x14ac:dyDescent="0.3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6.5" customHeight="1" x14ac:dyDescent="0.3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6.5" customHeight="1" x14ac:dyDescent="0.3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6.5" customHeight="1" x14ac:dyDescent="0.3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6.5" customHeight="1" x14ac:dyDescent="0.3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6.5" customHeight="1" x14ac:dyDescent="0.3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6.5" customHeight="1" x14ac:dyDescent="0.3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6.5" customHeight="1" x14ac:dyDescent="0.3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6.5" customHeight="1" x14ac:dyDescent="0.3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6.5" customHeight="1" x14ac:dyDescent="0.3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6.5" customHeight="1" x14ac:dyDescent="0.3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6.5" customHeight="1" x14ac:dyDescent="0.3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6.5" customHeight="1" x14ac:dyDescent="0.3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6.5" customHeight="1" x14ac:dyDescent="0.3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6.5" customHeight="1" x14ac:dyDescent="0.3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6.5" customHeight="1" x14ac:dyDescent="0.3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6.5" customHeight="1" x14ac:dyDescent="0.3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6.5" customHeight="1" x14ac:dyDescent="0.3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6.5" customHeight="1" x14ac:dyDescent="0.3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6.5" customHeight="1" x14ac:dyDescent="0.3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6.5" customHeight="1" x14ac:dyDescent="0.3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6.5" customHeight="1" x14ac:dyDescent="0.3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6.5" customHeight="1" x14ac:dyDescent="0.3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6.5" customHeight="1" x14ac:dyDescent="0.3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6.5" customHeight="1" x14ac:dyDescent="0.3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6.5" customHeight="1" x14ac:dyDescent="0.3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6.5" customHeight="1" x14ac:dyDescent="0.3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6.5" customHeight="1" x14ac:dyDescent="0.3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6.5" customHeight="1" x14ac:dyDescent="0.3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6.5" customHeight="1" x14ac:dyDescent="0.3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6.5" customHeight="1" x14ac:dyDescent="0.3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6.5" customHeight="1" x14ac:dyDescent="0.3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6.5" customHeight="1" x14ac:dyDescent="0.3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6.5" customHeight="1" x14ac:dyDescent="0.3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6.5" customHeight="1" x14ac:dyDescent="0.3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6.5" customHeight="1" x14ac:dyDescent="0.3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6.5" customHeight="1" x14ac:dyDescent="0.3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6.5" customHeight="1" x14ac:dyDescent="0.3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6.5" customHeight="1" x14ac:dyDescent="0.3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6.5" customHeight="1" x14ac:dyDescent="0.3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6.5" customHeight="1" x14ac:dyDescent="0.3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6.5" customHeight="1" x14ac:dyDescent="0.3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6.5" customHeight="1" x14ac:dyDescent="0.3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6.5" customHeight="1" x14ac:dyDescent="0.3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6.5" customHeight="1" x14ac:dyDescent="0.3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6.5" customHeight="1" x14ac:dyDescent="0.3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6.5" customHeight="1" x14ac:dyDescent="0.3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6.5" customHeight="1" x14ac:dyDescent="0.3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6.5" customHeight="1" x14ac:dyDescent="0.3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6.5" customHeight="1" x14ac:dyDescent="0.3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6.5" customHeight="1" x14ac:dyDescent="0.3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6.5" customHeight="1" x14ac:dyDescent="0.3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6.5" customHeight="1" x14ac:dyDescent="0.3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6.5" customHeight="1" x14ac:dyDescent="0.3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6.5" customHeight="1" x14ac:dyDescent="0.3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6.5" customHeight="1" x14ac:dyDescent="0.3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6.5" customHeight="1" x14ac:dyDescent="0.3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6.5" customHeight="1" x14ac:dyDescent="0.3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6.5" customHeight="1" x14ac:dyDescent="0.3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6.5" customHeight="1" x14ac:dyDescent="0.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6.5" customHeight="1" x14ac:dyDescent="0.3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6.5" customHeight="1" x14ac:dyDescent="0.3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6.5" customHeight="1" x14ac:dyDescent="0.3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6.5" customHeight="1" x14ac:dyDescent="0.3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6.5" customHeight="1" x14ac:dyDescent="0.3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6.5" customHeight="1" x14ac:dyDescent="0.3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6.5" customHeight="1" x14ac:dyDescent="0.35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6.5" customHeight="1" x14ac:dyDescent="0.35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6.5" customHeight="1" x14ac:dyDescent="0.35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6.5" customHeight="1" x14ac:dyDescent="0.3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6.5" customHeight="1" x14ac:dyDescent="0.35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6.5" customHeight="1" x14ac:dyDescent="0.35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6.5" customHeight="1" x14ac:dyDescent="0.35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6.5" customHeight="1" x14ac:dyDescent="0.35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6.5" customHeight="1" x14ac:dyDescent="0.35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6.5" customHeight="1" x14ac:dyDescent="0.35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6.5" customHeight="1" x14ac:dyDescent="0.35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6.5" customHeight="1" x14ac:dyDescent="0.35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6.5" customHeight="1" x14ac:dyDescent="0.35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6.5" customHeight="1" x14ac:dyDescent="0.3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6.5" customHeight="1" x14ac:dyDescent="0.35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6.5" customHeight="1" x14ac:dyDescent="0.35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6.5" customHeight="1" x14ac:dyDescent="0.35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6.5" customHeight="1" x14ac:dyDescent="0.35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6.5" customHeight="1" x14ac:dyDescent="0.35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6.5" customHeight="1" x14ac:dyDescent="0.35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6.5" customHeight="1" x14ac:dyDescent="0.35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6.5" customHeight="1" x14ac:dyDescent="0.35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6.5" customHeight="1" x14ac:dyDescent="0.35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6.5" customHeight="1" x14ac:dyDescent="0.3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6.5" customHeight="1" x14ac:dyDescent="0.35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6.5" customHeight="1" x14ac:dyDescent="0.35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6.5" customHeight="1" x14ac:dyDescent="0.35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6.5" customHeight="1" x14ac:dyDescent="0.35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6.5" customHeight="1" x14ac:dyDescent="0.35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6.5" customHeight="1" x14ac:dyDescent="0.35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6.5" customHeight="1" x14ac:dyDescent="0.35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6.5" customHeight="1" x14ac:dyDescent="0.35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6.5" customHeight="1" x14ac:dyDescent="0.35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6.5" customHeight="1" x14ac:dyDescent="0.3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6.5" customHeight="1" x14ac:dyDescent="0.35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6.5" customHeight="1" x14ac:dyDescent="0.35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6.5" customHeight="1" x14ac:dyDescent="0.35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6.5" customHeight="1" x14ac:dyDescent="0.35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6.5" customHeight="1" x14ac:dyDescent="0.35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6.5" customHeight="1" x14ac:dyDescent="0.35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6.5" customHeight="1" x14ac:dyDescent="0.35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6.5" customHeight="1" x14ac:dyDescent="0.35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6.5" customHeight="1" x14ac:dyDescent="0.35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6.5" customHeight="1" x14ac:dyDescent="0.3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6.5" customHeight="1" x14ac:dyDescent="0.35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6.5" customHeight="1" x14ac:dyDescent="0.35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6.5" customHeight="1" x14ac:dyDescent="0.35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6.5" customHeight="1" x14ac:dyDescent="0.35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6.5" customHeight="1" x14ac:dyDescent="0.35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6.5" customHeight="1" x14ac:dyDescent="0.35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6.5" customHeight="1" x14ac:dyDescent="0.35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6.5" customHeight="1" x14ac:dyDescent="0.35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6.5" customHeight="1" x14ac:dyDescent="0.35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6.5" customHeight="1" x14ac:dyDescent="0.3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6.5" customHeight="1" x14ac:dyDescent="0.35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6.5" customHeight="1" x14ac:dyDescent="0.35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6.5" customHeight="1" x14ac:dyDescent="0.35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6.5" customHeight="1" x14ac:dyDescent="0.35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6.5" customHeight="1" x14ac:dyDescent="0.35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Activité</vt:lpstr>
      <vt:lpstr>Temps</vt:lpstr>
      <vt:lpstr>Paramètres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beyaert</dc:creator>
  <cp:lastModifiedBy>Alexis Opolka</cp:lastModifiedBy>
  <dcterms:created xsi:type="dcterms:W3CDTF">2020-08-18T13:06:11Z</dcterms:created>
  <dcterms:modified xsi:type="dcterms:W3CDTF">2025-09-11T09:38:54Z</dcterms:modified>
</cp:coreProperties>
</file>