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Dropbox\2021 Pareto bin\data\IRS raw data\"/>
    </mc:Choice>
  </mc:AlternateContent>
  <bookViews>
    <workbookView xWindow="810" yWindow="2970" windowWidth="11835" windowHeight="897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1" l="1"/>
  <c r="D42" i="1"/>
  <c r="C42" i="1"/>
  <c r="B42" i="1"/>
  <c r="C12" i="1" l="1"/>
  <c r="C11" i="1"/>
  <c r="C10" i="1"/>
  <c r="C9" i="1"/>
  <c r="C8" i="1"/>
  <c r="C7" i="1"/>
  <c r="C6" i="1"/>
  <c r="C5" i="1"/>
  <c r="C4" i="1"/>
  <c r="C3" i="1"/>
  <c r="B12" i="1"/>
  <c r="D12" i="1" s="1"/>
  <c r="B11" i="1"/>
  <c r="B10" i="1"/>
  <c r="D10" i="1" s="1"/>
  <c r="B9" i="1"/>
  <c r="B8" i="1"/>
  <c r="D8" i="1" s="1"/>
  <c r="B7" i="1"/>
  <c r="D7" i="1" s="1"/>
  <c r="B6" i="1"/>
  <c r="B5" i="1"/>
  <c r="D5" i="1" s="1"/>
  <c r="B4" i="1"/>
  <c r="D4" i="1" s="1"/>
  <c r="B3" i="1"/>
  <c r="D3" i="1" s="1"/>
  <c r="D6" i="1"/>
  <c r="D9" i="1"/>
  <c r="D1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<sst xmlns="http://schemas.openxmlformats.org/spreadsheetml/2006/main" count="11" uniqueCount="11">
  <si>
    <t>lower_threshold</t>
  </si>
  <si>
    <t>N_AGI</t>
  </si>
  <si>
    <t>AGI</t>
  </si>
  <si>
    <t>N_salary_wage</t>
  </si>
  <si>
    <t>salary_wage</t>
  </si>
  <si>
    <t>Notes</t>
  </si>
  <si>
    <t>N_salary_wage not available; use N_AGI</t>
  </si>
  <si>
    <t>N_AGI and AGI are from p. 78 of PDF</t>
  </si>
  <si>
    <t>salary_wage is from p. 93 of PDF</t>
  </si>
  <si>
    <t>tax</t>
  </si>
  <si>
    <t>tax is from p. 80 of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</si>
</sst>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>
    <font>
      <sz val="11"/>
      <name val="Calibri"/>
    </font>
    <font>
      <sz val="11"/>
      <name val="Calibri"/>
      <family val="2"/>
    </font>
    <font>
      <sz val="11"/>
      <name val="Calibri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3" fontId="3" fillId="0" borderId="1" xfId="1" applyNumberFormat="1" applyFont="1" applyBorder="1"/>
    <xf numFmtId="3" fontId="1" fillId="0" borderId="1" xfId="0" applyNumberFormat="1" applyFont="1" applyBorder="1"/>
    <xf numFmtId="3" fontId="1" fillId="0" borderId="0" xfId="0" applyNumberFormat="1" applyFont="1"/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zoomScaleNormal="100" workbookViewId="0">
      <selection activeCell="E44" sqref="E44"/>
    </sheetView>
  </sheetViews>
  <sheetFormatPr defaultColWidth="8.85546875" defaultRowHeight="15"/>
  <cols>
    <col min="1" max="6" width="14.42578125" style="1" customWidth="1"/>
    <col min="7" max="7" width="8.7109375" customWidth="1"/>
    <col min="8" max="16384" width="8.85546875" style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4" t="s">
        <v>5</v>
      </c>
    </row>
    <row r="2" spans="1:7">
      <c r="A2" s="2">
        <v>-999</v>
      </c>
      <c r="B2" s="3"/>
      <c r="C2" s="3"/>
      <c r="D2" s="3"/>
      <c r="E2" s="3"/>
      <c r="F2" s="3"/>
      <c r="G2" s="4" t="s">
        <v>7</v>
      </c>
    </row>
    <row r="3" spans="1:7">
      <c r="A3" s="4">
        <v>1</v>
      </c>
      <c r="B3" s="4">
        <f>107664+11849</f>
        <v>119513</v>
      </c>
      <c r="C3" s="4">
        <f>60413206+6824342</f>
        <v>67237548</v>
      </c>
      <c r="D3" s="4">
        <f>B3</f>
        <v>119513</v>
      </c>
      <c r="E3" s="4">
        <f>43278082+1680362</f>
        <v>44958444</v>
      </c>
      <c r="F3" s="4">
        <v>55538</v>
      </c>
      <c r="G3" s="4" t="s">
        <v>10</v>
      </c>
    </row>
    <row r="4" spans="1:7">
      <c r="A4" s="4">
        <v>1000</v>
      </c>
      <c r="B4" s="4">
        <f>459956+585563</f>
        <v>1045519</v>
      </c>
      <c r="C4" s="4">
        <f>723613015+1024304107</f>
        <v>1747917122</v>
      </c>
      <c r="D4" s="4">
        <f t="shared" ref="D4:D41" si="0">B4</f>
        <v>1045519</v>
      </c>
      <c r="E4" s="4">
        <f>553566683+870852621</f>
        <v>1424419304</v>
      </c>
      <c r="F4" s="4">
        <v>1761233</v>
      </c>
      <c r="G4" s="4" t="s">
        <v>8</v>
      </c>
    </row>
    <row r="5" spans="1:7">
      <c r="A5" s="4">
        <v>2000</v>
      </c>
      <c r="B5" s="4">
        <f>384994+452798</f>
        <v>837792</v>
      </c>
      <c r="C5" s="4">
        <f>955166894+1087736304</f>
        <v>2042903198</v>
      </c>
      <c r="D5" s="4">
        <f t="shared" si="0"/>
        <v>837792</v>
      </c>
      <c r="E5" s="4">
        <f>502266092+787757966</f>
        <v>1290024058</v>
      </c>
      <c r="F5" s="4">
        <v>4216702</v>
      </c>
      <c r="G5" s="5" t="s">
        <v>6</v>
      </c>
    </row>
    <row r="6" spans="1:7">
      <c r="A6" s="4">
        <v>3000</v>
      </c>
      <c r="B6" s="4">
        <f>487849+238429</f>
        <v>726278</v>
      </c>
      <c r="C6" s="4">
        <f>1710506758+859849539</f>
        <v>2570356297</v>
      </c>
      <c r="D6" s="4">
        <f t="shared" si="0"/>
        <v>726278</v>
      </c>
      <c r="E6" s="4">
        <f>1089137775+485527379</f>
        <v>1574665154</v>
      </c>
      <c r="F6" s="4">
        <v>3078080</v>
      </c>
      <c r="G6" s="5"/>
    </row>
    <row r="7" spans="1:7">
      <c r="A7" s="4">
        <v>4000</v>
      </c>
      <c r="B7" s="4">
        <f>181346+332776</f>
        <v>514122</v>
      </c>
      <c r="C7" s="4">
        <f>790337505+1512095033</f>
        <v>2302432538</v>
      </c>
      <c r="D7" s="4">
        <f t="shared" si="0"/>
        <v>514122</v>
      </c>
      <c r="E7" s="4">
        <f>476630566+820222440</f>
        <v>1296853006</v>
      </c>
      <c r="F7" s="4">
        <v>4167353</v>
      </c>
      <c r="G7" s="5"/>
    </row>
    <row r="8" spans="1:7">
      <c r="A8" s="4">
        <v>5000</v>
      </c>
      <c r="B8" s="4">
        <f>21588+177484</f>
        <v>199072</v>
      </c>
      <c r="C8" s="4">
        <f>116716459+971406336</f>
        <v>1088122795</v>
      </c>
      <c r="D8" s="4">
        <f t="shared" si="0"/>
        <v>199072</v>
      </c>
      <c r="E8" s="4">
        <f>49038790+518409645</f>
        <v>567448435</v>
      </c>
      <c r="F8" s="4">
        <v>3661727</v>
      </c>
      <c r="G8" s="5"/>
    </row>
    <row r="9" spans="1:7">
      <c r="A9" s="4">
        <v>6000</v>
      </c>
      <c r="B9" s="4">
        <f>9633+125847</f>
        <v>135480</v>
      </c>
      <c r="C9" s="4">
        <f>62142594+813841336</f>
        <v>875983930</v>
      </c>
      <c r="D9" s="4">
        <f t="shared" si="0"/>
        <v>135480</v>
      </c>
      <c r="E9" s="4">
        <f>19682046+419244307</f>
        <v>438926353</v>
      </c>
      <c r="F9" s="4">
        <v>4066058</v>
      </c>
      <c r="G9" s="5"/>
    </row>
    <row r="10" spans="1:7">
      <c r="A10" s="4">
        <v>7000</v>
      </c>
      <c r="B10" s="4">
        <f>5967+92646</f>
        <v>98613</v>
      </c>
      <c r="C10" s="4">
        <f>44536547+692253391</f>
        <v>736789938</v>
      </c>
      <c r="D10" s="4">
        <f t="shared" si="0"/>
        <v>98613</v>
      </c>
      <c r="E10" s="4">
        <f>11633831+343076310</f>
        <v>354710141</v>
      </c>
      <c r="F10" s="4">
        <v>4247898</v>
      </c>
      <c r="G10" s="5"/>
    </row>
    <row r="11" spans="1:7">
      <c r="A11" s="4">
        <v>8000</v>
      </c>
      <c r="B11" s="4">
        <f>4402+65442</f>
        <v>69844</v>
      </c>
      <c r="C11" s="4">
        <f>37294822+555000529</f>
        <v>592295351</v>
      </c>
      <c r="D11" s="4">
        <f t="shared" si="0"/>
        <v>69844</v>
      </c>
      <c r="E11" s="4">
        <f>8658091+268202238</f>
        <v>276860329</v>
      </c>
      <c r="F11" s="4">
        <v>4002044</v>
      </c>
      <c r="G11" s="5"/>
    </row>
    <row r="12" spans="1:7">
      <c r="A12" s="4">
        <v>9000</v>
      </c>
      <c r="B12" s="4">
        <f>3703+53837</f>
        <v>57540</v>
      </c>
      <c r="C12" s="4">
        <f>35145277+510616075</f>
        <v>545761352</v>
      </c>
      <c r="D12" s="4">
        <f t="shared" si="0"/>
        <v>57540</v>
      </c>
      <c r="E12" s="4">
        <f>7287156+239744009</f>
        <v>247031165</v>
      </c>
      <c r="F12" s="4">
        <v>4294468</v>
      </c>
      <c r="G12" s="5"/>
    </row>
    <row r="13" spans="1:7">
      <c r="A13" s="4">
        <v>10000</v>
      </c>
      <c r="B13" s="4">
        <v>43039</v>
      </c>
      <c r="C13" s="4">
        <v>450944931</v>
      </c>
      <c r="D13" s="4">
        <f t="shared" si="0"/>
        <v>43039</v>
      </c>
      <c r="E13" s="4">
        <v>196344791</v>
      </c>
      <c r="F13" s="4">
        <v>4296554</v>
      </c>
      <c r="G13" s="5"/>
    </row>
    <row r="14" spans="1:7">
      <c r="A14" s="4">
        <v>11000</v>
      </c>
      <c r="B14" s="4">
        <v>34578</v>
      </c>
      <c r="C14" s="4">
        <v>397023016</v>
      </c>
      <c r="D14" s="4">
        <f t="shared" si="0"/>
        <v>34578</v>
      </c>
      <c r="E14" s="4">
        <v>167968664</v>
      </c>
      <c r="F14" s="4">
        <v>4482319</v>
      </c>
      <c r="G14" s="5"/>
    </row>
    <row r="15" spans="1:7">
      <c r="A15" s="4">
        <v>12000</v>
      </c>
      <c r="B15" s="4">
        <v>27968</v>
      </c>
      <c r="C15" s="4">
        <v>349072990</v>
      </c>
      <c r="D15" s="4">
        <f t="shared" si="0"/>
        <v>27968</v>
      </c>
      <c r="E15" s="4">
        <v>141396982</v>
      </c>
      <c r="F15" s="4">
        <v>4547951</v>
      </c>
      <c r="G15" s="5"/>
    </row>
    <row r="16" spans="1:7">
      <c r="A16" s="4">
        <v>13000</v>
      </c>
      <c r="B16" s="4">
        <v>23455</v>
      </c>
      <c r="C16" s="4">
        <v>316262256</v>
      </c>
      <c r="D16" s="4">
        <f t="shared" si="0"/>
        <v>23455</v>
      </c>
      <c r="E16" s="4">
        <v>124899867</v>
      </c>
      <c r="F16" s="4">
        <v>4661819</v>
      </c>
      <c r="G16" s="5"/>
    </row>
    <row r="17" spans="1:7">
      <c r="A17" s="4">
        <v>14000</v>
      </c>
      <c r="B17" s="4">
        <v>19776</v>
      </c>
      <c r="C17" s="4">
        <v>286555006</v>
      </c>
      <c r="D17" s="4">
        <f t="shared" si="0"/>
        <v>19776</v>
      </c>
      <c r="E17" s="4">
        <v>114594159</v>
      </c>
      <c r="F17" s="4">
        <v>4767184</v>
      </c>
      <c r="G17" s="5"/>
    </row>
    <row r="18" spans="1:7">
      <c r="A18" s="4">
        <v>15000</v>
      </c>
      <c r="B18" s="4">
        <v>63447</v>
      </c>
      <c r="C18" s="4">
        <v>1092740621</v>
      </c>
      <c r="D18" s="4">
        <f t="shared" si="0"/>
        <v>63447</v>
      </c>
      <c r="E18" s="4">
        <v>406630262</v>
      </c>
      <c r="F18" s="4">
        <v>24435329</v>
      </c>
      <c r="G18" s="5"/>
    </row>
    <row r="19" spans="1:7">
      <c r="A19" s="4">
        <v>20000</v>
      </c>
      <c r="B19" s="4">
        <v>34467</v>
      </c>
      <c r="C19" s="4">
        <v>768023662</v>
      </c>
      <c r="D19" s="4">
        <f t="shared" si="0"/>
        <v>34467</v>
      </c>
      <c r="E19" s="4">
        <v>256417252</v>
      </c>
      <c r="F19" s="4">
        <v>25273647</v>
      </c>
      <c r="G19" s="5"/>
    </row>
    <row r="20" spans="1:7">
      <c r="A20" s="4">
        <v>25000</v>
      </c>
      <c r="B20" s="4">
        <v>21180</v>
      </c>
      <c r="C20" s="4">
        <v>578550254</v>
      </c>
      <c r="D20" s="4">
        <f t="shared" si="0"/>
        <v>21180</v>
      </c>
      <c r="E20" s="4">
        <v>178442625</v>
      </c>
      <c r="F20" s="4">
        <v>25514609</v>
      </c>
      <c r="G20" s="5"/>
    </row>
    <row r="21" spans="1:7">
      <c r="A21" s="4">
        <v>30000</v>
      </c>
      <c r="B21" s="4">
        <v>23704</v>
      </c>
      <c r="C21" s="4">
        <v>815439823</v>
      </c>
      <c r="D21" s="4">
        <f t="shared" si="0"/>
        <v>23704</v>
      </c>
      <c r="E21" s="4">
        <v>229202543</v>
      </c>
      <c r="F21" s="4">
        <v>46698797</v>
      </c>
      <c r="G21" s="5"/>
    </row>
    <row r="22" spans="1:7">
      <c r="A22" s="4">
        <v>40000</v>
      </c>
      <c r="B22" s="4">
        <v>12603</v>
      </c>
      <c r="C22" s="4">
        <v>560663142</v>
      </c>
      <c r="D22" s="4">
        <f t="shared" si="0"/>
        <v>12603</v>
      </c>
      <c r="E22" s="4">
        <v>139237597</v>
      </c>
      <c r="F22" s="4">
        <v>40583274</v>
      </c>
      <c r="G22" s="5"/>
    </row>
    <row r="23" spans="1:7">
      <c r="A23" s="4">
        <v>50000</v>
      </c>
      <c r="B23" s="4">
        <v>7698</v>
      </c>
      <c r="C23" s="4">
        <v>420308939</v>
      </c>
      <c r="D23" s="4">
        <f t="shared" si="0"/>
        <v>7698</v>
      </c>
      <c r="E23" s="4">
        <v>93128976</v>
      </c>
      <c r="F23" s="4">
        <v>35873940</v>
      </c>
      <c r="G23" s="5"/>
    </row>
    <row r="24" spans="1:7">
      <c r="A24" s="4">
        <v>60000</v>
      </c>
      <c r="B24" s="4">
        <v>5050</v>
      </c>
      <c r="C24" s="4">
        <v>326378817</v>
      </c>
      <c r="D24" s="4">
        <f t="shared" si="0"/>
        <v>5050</v>
      </c>
      <c r="E24" s="4">
        <v>69159166</v>
      </c>
      <c r="F24" s="4">
        <v>31493332</v>
      </c>
      <c r="G24" s="5"/>
    </row>
    <row r="25" spans="1:7">
      <c r="A25" s="4">
        <v>70000</v>
      </c>
      <c r="B25" s="4">
        <v>3414</v>
      </c>
      <c r="C25" s="4">
        <v>254849732</v>
      </c>
      <c r="D25" s="4">
        <f t="shared" si="0"/>
        <v>3414</v>
      </c>
      <c r="E25" s="4">
        <v>49844542</v>
      </c>
      <c r="F25" s="4">
        <v>27328705</v>
      </c>
      <c r="G25" s="5"/>
    </row>
    <row r="26" spans="1:7">
      <c r="A26" s="4">
        <v>80000</v>
      </c>
      <c r="B26" s="4">
        <v>2534</v>
      </c>
      <c r="C26" s="4">
        <v>214823387</v>
      </c>
      <c r="D26" s="4">
        <f t="shared" si="0"/>
        <v>2534</v>
      </c>
      <c r="E26" s="4">
        <v>41777681</v>
      </c>
      <c r="F26" s="4">
        <v>24886244</v>
      </c>
      <c r="G26" s="5"/>
    </row>
    <row r="27" spans="1:7">
      <c r="A27" s="4">
        <v>90000</v>
      </c>
      <c r="B27" s="4">
        <v>1824</v>
      </c>
      <c r="C27" s="4">
        <v>172978259</v>
      </c>
      <c r="D27" s="4">
        <f t="shared" si="0"/>
        <v>1824</v>
      </c>
      <c r="E27" s="4">
        <v>30402118</v>
      </c>
      <c r="F27" s="4">
        <v>21364368</v>
      </c>
      <c r="G27" s="5"/>
    </row>
    <row r="28" spans="1:7">
      <c r="A28" s="4">
        <v>100000</v>
      </c>
      <c r="B28" s="4">
        <v>4724</v>
      </c>
      <c r="C28" s="4">
        <v>570189915</v>
      </c>
      <c r="D28" s="4">
        <f t="shared" si="0"/>
        <v>4724</v>
      </c>
      <c r="E28" s="4">
        <v>89137434</v>
      </c>
      <c r="F28" s="4">
        <v>77900137</v>
      </c>
      <c r="G28" s="5"/>
    </row>
    <row r="29" spans="1:7">
      <c r="A29" s="4">
        <v>150000</v>
      </c>
      <c r="B29" s="4">
        <v>1845</v>
      </c>
      <c r="C29" s="4">
        <v>317269021</v>
      </c>
      <c r="D29" s="4">
        <f t="shared" si="0"/>
        <v>1845</v>
      </c>
      <c r="E29" s="4">
        <v>44730344</v>
      </c>
      <c r="F29" s="4">
        <v>48349722</v>
      </c>
      <c r="G29" s="5"/>
    </row>
    <row r="30" spans="1:7">
      <c r="A30" s="4">
        <v>200000</v>
      </c>
      <c r="B30" s="4">
        <v>897</v>
      </c>
      <c r="C30" s="4">
        <v>200251373</v>
      </c>
      <c r="D30" s="4">
        <f t="shared" si="0"/>
        <v>897</v>
      </c>
      <c r="E30" s="4">
        <v>27430845</v>
      </c>
      <c r="F30" s="4">
        <v>31832625</v>
      </c>
      <c r="G30" s="5"/>
    </row>
    <row r="31" spans="1:7">
      <c r="A31" s="4">
        <v>250000</v>
      </c>
      <c r="B31" s="4">
        <v>525</v>
      </c>
      <c r="C31" s="4">
        <v>143891155</v>
      </c>
      <c r="D31" s="4">
        <f t="shared" si="0"/>
        <v>525</v>
      </c>
      <c r="E31" s="4">
        <v>14951513</v>
      </c>
      <c r="F31" s="4">
        <v>23814809</v>
      </c>
      <c r="G31" s="5"/>
    </row>
    <row r="32" spans="1:7">
      <c r="A32" s="4">
        <v>300000</v>
      </c>
      <c r="B32" s="4">
        <v>576</v>
      </c>
      <c r="C32" s="4">
        <v>198756733</v>
      </c>
      <c r="D32" s="4">
        <f t="shared" si="0"/>
        <v>576</v>
      </c>
      <c r="E32" s="4">
        <v>18760722</v>
      </c>
      <c r="F32" s="4">
        <v>32461241</v>
      </c>
      <c r="G32" s="5"/>
    </row>
    <row r="33" spans="1:7">
      <c r="A33" s="4">
        <v>400000</v>
      </c>
      <c r="B33" s="4">
        <v>316</v>
      </c>
      <c r="C33" s="4">
        <v>141457429</v>
      </c>
      <c r="D33" s="4">
        <f t="shared" si="0"/>
        <v>316</v>
      </c>
      <c r="E33" s="4">
        <v>10819802</v>
      </c>
      <c r="F33" s="4">
        <v>22794386</v>
      </c>
      <c r="G33" s="5"/>
    </row>
    <row r="34" spans="1:7">
      <c r="A34" s="4">
        <v>500000</v>
      </c>
      <c r="B34" s="4">
        <v>325</v>
      </c>
      <c r="C34" s="4">
        <v>194732900</v>
      </c>
      <c r="D34" s="4">
        <f t="shared" si="0"/>
        <v>325</v>
      </c>
      <c r="E34" s="4">
        <v>11320064</v>
      </c>
      <c r="F34" s="4">
        <v>32965606</v>
      </c>
      <c r="G34" s="5"/>
    </row>
    <row r="35" spans="1:7">
      <c r="A35" s="4">
        <v>750000</v>
      </c>
      <c r="B35" s="4">
        <v>143</v>
      </c>
      <c r="C35" s="4">
        <v>123148302</v>
      </c>
      <c r="D35" s="4">
        <f t="shared" si="0"/>
        <v>143</v>
      </c>
      <c r="E35" s="4">
        <v>5572124</v>
      </c>
      <c r="F35" s="4">
        <v>20699760</v>
      </c>
      <c r="G35" s="5"/>
    </row>
    <row r="36" spans="1:7">
      <c r="A36" s="4">
        <v>1000000</v>
      </c>
      <c r="B36" s="4">
        <v>117</v>
      </c>
      <c r="C36" s="4">
        <v>143321982</v>
      </c>
      <c r="D36" s="4">
        <f t="shared" si="0"/>
        <v>117</v>
      </c>
      <c r="E36" s="4">
        <v>6957819</v>
      </c>
      <c r="F36" s="4">
        <v>23050128</v>
      </c>
      <c r="G36" s="5"/>
    </row>
    <row r="37" spans="1:7">
      <c r="A37" s="4">
        <v>1500000</v>
      </c>
      <c r="B37" s="4">
        <v>43</v>
      </c>
      <c r="C37" s="4">
        <v>73421801</v>
      </c>
      <c r="D37" s="4">
        <f t="shared" si="0"/>
        <v>43</v>
      </c>
      <c r="E37" s="4">
        <v>4048341</v>
      </c>
      <c r="F37" s="4">
        <v>11871996</v>
      </c>
      <c r="G37" s="5"/>
    </row>
    <row r="38" spans="1:7">
      <c r="A38" s="4">
        <v>2000000</v>
      </c>
      <c r="B38" s="4">
        <v>34</v>
      </c>
      <c r="C38" s="4">
        <v>86278668</v>
      </c>
      <c r="D38" s="4">
        <f t="shared" si="0"/>
        <v>34</v>
      </c>
      <c r="E38" s="4">
        <v>3914735</v>
      </c>
      <c r="F38" s="4">
        <v>14849752</v>
      </c>
      <c r="G38" s="5"/>
    </row>
    <row r="39" spans="1:7">
      <c r="A39" s="4">
        <v>3000000</v>
      </c>
      <c r="B39" s="4">
        <v>14</v>
      </c>
      <c r="C39" s="4">
        <v>48360343</v>
      </c>
      <c r="D39" s="4">
        <f t="shared" si="0"/>
        <v>14</v>
      </c>
      <c r="E39" s="4">
        <v>394554</v>
      </c>
      <c r="F39" s="4">
        <v>7995107</v>
      </c>
      <c r="G39" s="5"/>
    </row>
    <row r="40" spans="1:7">
      <c r="A40" s="4">
        <v>4000000</v>
      </c>
      <c r="B40" s="4">
        <v>9</v>
      </c>
      <c r="C40" s="4">
        <v>41335421</v>
      </c>
      <c r="D40" s="4">
        <f t="shared" si="0"/>
        <v>9</v>
      </c>
      <c r="E40" s="4">
        <v>320280</v>
      </c>
      <c r="F40" s="4">
        <v>6951577</v>
      </c>
      <c r="G40" s="5"/>
    </row>
    <row r="41" spans="1:7">
      <c r="A41" s="4">
        <v>5000000</v>
      </c>
      <c r="B41" s="4">
        <v>14</v>
      </c>
      <c r="C41" s="4">
        <v>101675702</v>
      </c>
      <c r="D41" s="4">
        <f t="shared" si="0"/>
        <v>14</v>
      </c>
      <c r="E41" s="4">
        <v>612339</v>
      </c>
      <c r="F41" s="4">
        <v>17174771</v>
      </c>
      <c r="G41" s="5"/>
    </row>
    <row r="42" spans="1:7">
      <c r="A42" s="2">
        <v>-999</v>
      </c>
      <c r="B42" s="4">
        <f>SUM(B2:B41)</f>
        <v>4138092</v>
      </c>
      <c r="C42" s="4">
        <f>SUM(C2:C41)</f>
        <v>21958505649</v>
      </c>
      <c r="D42" s="4">
        <f>SUM(D2:D41)</f>
        <v>4138092</v>
      </c>
      <c r="E42" s="4">
        <f>SUM(E2:E41)</f>
        <v>9994314530</v>
      </c>
      <c r="F42" s="4"/>
      <c r="G42" s="5"/>
    </row>
    <row r="43" spans="1:7">
      <c r="A43" s="2">
        <v>-999</v>
      </c>
      <c r="B43" s="4">
        <v>4138092</v>
      </c>
      <c r="C43" s="4">
        <v>21958505649</v>
      </c>
      <c r="D43" s="4">
        <v>4138092</v>
      </c>
      <c r="E43" s="4">
        <v>9994314530</v>
      </c>
      <c r="F43" s="4"/>
      <c r="G43" s="5"/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Sasaki, Yuya</cp:lastModifiedBy>
  <dcterms:created xsi:type="dcterms:W3CDTF">2021-06-29T14:24:57Z</dcterms:created>
  <dcterms:modified xsi:type="dcterms:W3CDTF">2022-05-18T20:47:40Z</dcterms:modified>
</cp:coreProperties>
</file>