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bus\Documents\GitHub\Learning-Data-Science\Basico de Excel\"/>
    </mc:Choice>
  </mc:AlternateContent>
  <xr:revisionPtr revIDLastSave="0" documentId="13_ncr:1_{5B87FF52-9908-4DE2-979F-6FC93C749466}" xr6:coauthVersionLast="47" xr6:coauthVersionMax="47" xr10:uidLastSave="{00000000-0000-0000-0000-000000000000}"/>
  <bookViews>
    <workbookView xWindow="-108" yWindow="-108" windowWidth="23256" windowHeight="12456" tabRatio="654" activeTab="7" xr2:uid="{00000000-000D-0000-FFFF-FFFF00000000}"/>
  </bookViews>
  <sheets>
    <sheet name="order" sheetId="1" r:id="rId1"/>
    <sheet name="product_id " sheetId="11" r:id="rId2"/>
    <sheet name="product_id_extender" sheetId="7" r:id="rId3"/>
    <sheet name="products_list" sheetId="15" r:id="rId4"/>
    <sheet name="product_name" sheetId="14" r:id="rId5"/>
    <sheet name="vendor " sheetId="16" r:id="rId6"/>
    <sheet name="vendor_name" sheetId="13" r:id="rId7"/>
    <sheet name="Vendedor_date" sheetId="17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7" l="1"/>
  <c r="F3" i="17"/>
  <c r="F4" i="17"/>
  <c r="F5" i="17"/>
  <c r="F6" i="17"/>
  <c r="F7" i="17"/>
  <c r="F8" i="17"/>
  <c r="F9" i="17"/>
  <c r="F10" i="17"/>
  <c r="F11" i="17"/>
  <c r="F12" i="17"/>
  <c r="F13" i="17"/>
  <c r="F14" i="17"/>
  <c r="F15" i="17"/>
  <c r="F16" i="17"/>
  <c r="F17" i="17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31" i="17"/>
  <c r="E3" i="17"/>
  <c r="E4" i="17"/>
  <c r="E5" i="17"/>
  <c r="E6" i="17"/>
  <c r="E7" i="17"/>
  <c r="E8" i="17"/>
  <c r="E9" i="17"/>
  <c r="E10" i="17"/>
  <c r="E11" i="17"/>
  <c r="E12" i="17"/>
  <c r="E13" i="17"/>
  <c r="E14" i="17"/>
  <c r="E15" i="17"/>
  <c r="E16" i="17"/>
  <c r="E17" i="17"/>
  <c r="E18" i="17"/>
  <c r="E19" i="17"/>
  <c r="E20" i="17"/>
  <c r="E21" i="17"/>
  <c r="E22" i="17"/>
  <c r="E23" i="17"/>
  <c r="E24" i="17"/>
  <c r="E25" i="17"/>
  <c r="E26" i="17"/>
  <c r="E27" i="17"/>
  <c r="E28" i="17"/>
  <c r="E29" i="17"/>
  <c r="E30" i="17"/>
  <c r="E31" i="17"/>
  <c r="E2" i="17"/>
  <c r="D31" i="17"/>
  <c r="D30" i="17"/>
  <c r="D29" i="17"/>
  <c r="D28" i="17"/>
  <c r="D27" i="17"/>
  <c r="D26" i="17"/>
  <c r="D25" i="17"/>
  <c r="D24" i="17"/>
  <c r="D23" i="17"/>
  <c r="D22" i="17"/>
  <c r="D21" i="17"/>
  <c r="D20" i="17"/>
  <c r="D19" i="17"/>
  <c r="D18" i="17"/>
  <c r="D17" i="17"/>
  <c r="D16" i="17"/>
  <c r="D15" i="17"/>
  <c r="D14" i="17"/>
  <c r="D13" i="17"/>
  <c r="D12" i="17"/>
  <c r="D11" i="17"/>
  <c r="D10" i="17"/>
  <c r="D9" i="17"/>
  <c r="D8" i="17"/>
  <c r="D7" i="17"/>
  <c r="D6" i="17"/>
  <c r="D5" i="17"/>
  <c r="D4" i="17"/>
  <c r="D3" i="17"/>
  <c r="D2" i="17"/>
  <c r="D3" i="14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2" i="14"/>
  <c r="E2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O31" i="14"/>
  <c r="N31" i="14"/>
  <c r="M31" i="14"/>
  <c r="L31" i="14"/>
  <c r="K31" i="14"/>
  <c r="J31" i="14"/>
  <c r="I31" i="14"/>
  <c r="H31" i="14"/>
  <c r="G31" i="14"/>
  <c r="F31" i="14"/>
  <c r="O30" i="14"/>
  <c r="N30" i="14"/>
  <c r="M30" i="14"/>
  <c r="L30" i="14"/>
  <c r="K30" i="14"/>
  <c r="J30" i="14"/>
  <c r="I30" i="14"/>
  <c r="H30" i="14"/>
  <c r="G30" i="14"/>
  <c r="F30" i="14"/>
  <c r="O29" i="14"/>
  <c r="N29" i="14"/>
  <c r="M29" i="14"/>
  <c r="L29" i="14"/>
  <c r="K29" i="14"/>
  <c r="J29" i="14"/>
  <c r="I29" i="14"/>
  <c r="H29" i="14"/>
  <c r="G29" i="14"/>
  <c r="F29" i="14"/>
  <c r="O28" i="14"/>
  <c r="N28" i="14"/>
  <c r="M28" i="14"/>
  <c r="L28" i="14"/>
  <c r="K28" i="14"/>
  <c r="J28" i="14"/>
  <c r="I28" i="14"/>
  <c r="H28" i="14"/>
  <c r="G28" i="14"/>
  <c r="F28" i="14"/>
  <c r="O27" i="14"/>
  <c r="N27" i="14"/>
  <c r="M27" i="14"/>
  <c r="L27" i="14"/>
  <c r="K27" i="14"/>
  <c r="J27" i="14"/>
  <c r="I27" i="14"/>
  <c r="H27" i="14"/>
  <c r="G27" i="14"/>
  <c r="F27" i="14"/>
  <c r="O26" i="14"/>
  <c r="N26" i="14"/>
  <c r="M26" i="14"/>
  <c r="L26" i="14"/>
  <c r="K26" i="14"/>
  <c r="J26" i="14"/>
  <c r="I26" i="14"/>
  <c r="H26" i="14"/>
  <c r="G26" i="14"/>
  <c r="F26" i="14"/>
  <c r="O25" i="14"/>
  <c r="N25" i="14"/>
  <c r="M25" i="14"/>
  <c r="L25" i="14"/>
  <c r="K25" i="14"/>
  <c r="J25" i="14"/>
  <c r="I25" i="14"/>
  <c r="H25" i="14"/>
  <c r="G25" i="14"/>
  <c r="F25" i="14"/>
  <c r="O24" i="14"/>
  <c r="N24" i="14"/>
  <c r="M24" i="14"/>
  <c r="L24" i="14"/>
  <c r="K24" i="14"/>
  <c r="J24" i="14"/>
  <c r="I24" i="14"/>
  <c r="H24" i="14"/>
  <c r="G24" i="14"/>
  <c r="F24" i="14"/>
  <c r="O23" i="14"/>
  <c r="N23" i="14"/>
  <c r="M23" i="14"/>
  <c r="L23" i="14"/>
  <c r="K23" i="14"/>
  <c r="J23" i="14"/>
  <c r="I23" i="14"/>
  <c r="H23" i="14"/>
  <c r="G23" i="14"/>
  <c r="F23" i="14"/>
  <c r="O22" i="14"/>
  <c r="N22" i="14"/>
  <c r="M22" i="14"/>
  <c r="L22" i="14"/>
  <c r="K22" i="14"/>
  <c r="J22" i="14"/>
  <c r="I22" i="14"/>
  <c r="H22" i="14"/>
  <c r="G22" i="14"/>
  <c r="F22" i="14"/>
  <c r="O21" i="14"/>
  <c r="N21" i="14"/>
  <c r="M21" i="14"/>
  <c r="L21" i="14"/>
  <c r="K21" i="14"/>
  <c r="J21" i="14"/>
  <c r="I21" i="14"/>
  <c r="H21" i="14"/>
  <c r="G21" i="14"/>
  <c r="F21" i="14"/>
  <c r="O20" i="14"/>
  <c r="N20" i="14"/>
  <c r="M20" i="14"/>
  <c r="L20" i="14"/>
  <c r="K20" i="14"/>
  <c r="J20" i="14"/>
  <c r="I20" i="14"/>
  <c r="H20" i="14"/>
  <c r="G20" i="14"/>
  <c r="F20" i="14"/>
  <c r="O19" i="14"/>
  <c r="N19" i="14"/>
  <c r="M19" i="14"/>
  <c r="L19" i="14"/>
  <c r="K19" i="14"/>
  <c r="J19" i="14"/>
  <c r="I19" i="14"/>
  <c r="H19" i="14"/>
  <c r="G19" i="14"/>
  <c r="F19" i="14"/>
  <c r="O18" i="14"/>
  <c r="N18" i="14"/>
  <c r="M18" i="14"/>
  <c r="L18" i="14"/>
  <c r="K18" i="14"/>
  <c r="J18" i="14"/>
  <c r="I18" i="14"/>
  <c r="H18" i="14"/>
  <c r="G18" i="14"/>
  <c r="F18" i="14"/>
  <c r="O17" i="14"/>
  <c r="N17" i="14"/>
  <c r="M17" i="14"/>
  <c r="L17" i="14"/>
  <c r="K17" i="14"/>
  <c r="J17" i="14"/>
  <c r="I17" i="14"/>
  <c r="H17" i="14"/>
  <c r="G17" i="14"/>
  <c r="F17" i="14"/>
  <c r="O16" i="14"/>
  <c r="N16" i="14"/>
  <c r="M16" i="14"/>
  <c r="L16" i="14"/>
  <c r="K16" i="14"/>
  <c r="J16" i="14"/>
  <c r="I16" i="14"/>
  <c r="H16" i="14"/>
  <c r="G16" i="14"/>
  <c r="F16" i="14"/>
  <c r="O15" i="14"/>
  <c r="N15" i="14"/>
  <c r="M15" i="14"/>
  <c r="L15" i="14"/>
  <c r="K15" i="14"/>
  <c r="J15" i="14"/>
  <c r="I15" i="14"/>
  <c r="H15" i="14"/>
  <c r="G15" i="14"/>
  <c r="F15" i="14"/>
  <c r="O14" i="14"/>
  <c r="N14" i="14"/>
  <c r="M14" i="14"/>
  <c r="L14" i="14"/>
  <c r="K14" i="14"/>
  <c r="J14" i="14"/>
  <c r="I14" i="14"/>
  <c r="H14" i="14"/>
  <c r="G14" i="14"/>
  <c r="F14" i="14"/>
  <c r="O13" i="14"/>
  <c r="N13" i="14"/>
  <c r="M13" i="14"/>
  <c r="L13" i="14"/>
  <c r="K13" i="14"/>
  <c r="J13" i="14"/>
  <c r="I13" i="14"/>
  <c r="H13" i="14"/>
  <c r="G13" i="14"/>
  <c r="F13" i="14"/>
  <c r="O12" i="14"/>
  <c r="N12" i="14"/>
  <c r="M12" i="14"/>
  <c r="L12" i="14"/>
  <c r="K12" i="14"/>
  <c r="J12" i="14"/>
  <c r="I12" i="14"/>
  <c r="H12" i="14"/>
  <c r="G12" i="14"/>
  <c r="F12" i="14"/>
  <c r="O11" i="14"/>
  <c r="N11" i="14"/>
  <c r="M11" i="14"/>
  <c r="L11" i="14"/>
  <c r="K11" i="14"/>
  <c r="J11" i="14"/>
  <c r="I11" i="14"/>
  <c r="H11" i="14"/>
  <c r="G11" i="14"/>
  <c r="F11" i="14"/>
  <c r="O10" i="14"/>
  <c r="N10" i="14"/>
  <c r="M10" i="14"/>
  <c r="L10" i="14"/>
  <c r="K10" i="14"/>
  <c r="J10" i="14"/>
  <c r="I10" i="14"/>
  <c r="H10" i="14"/>
  <c r="G10" i="14"/>
  <c r="F10" i="14"/>
  <c r="O9" i="14"/>
  <c r="N9" i="14"/>
  <c r="M9" i="14"/>
  <c r="L9" i="14"/>
  <c r="K9" i="14"/>
  <c r="J9" i="14"/>
  <c r="I9" i="14"/>
  <c r="H9" i="14"/>
  <c r="G9" i="14"/>
  <c r="F9" i="14"/>
  <c r="O8" i="14"/>
  <c r="N8" i="14"/>
  <c r="M8" i="14"/>
  <c r="L8" i="14"/>
  <c r="K8" i="14"/>
  <c r="J8" i="14"/>
  <c r="I8" i="14"/>
  <c r="H8" i="14"/>
  <c r="G8" i="14"/>
  <c r="F8" i="14"/>
  <c r="O7" i="14"/>
  <c r="N7" i="14"/>
  <c r="M7" i="14"/>
  <c r="L7" i="14"/>
  <c r="K7" i="14"/>
  <c r="J7" i="14"/>
  <c r="I7" i="14"/>
  <c r="H7" i="14"/>
  <c r="G7" i="14"/>
  <c r="F7" i="14"/>
  <c r="O6" i="14"/>
  <c r="N6" i="14"/>
  <c r="M6" i="14"/>
  <c r="L6" i="14"/>
  <c r="K6" i="14"/>
  <c r="J6" i="14"/>
  <c r="I6" i="14"/>
  <c r="H6" i="14"/>
  <c r="G6" i="14"/>
  <c r="F6" i="14"/>
  <c r="O5" i="14"/>
  <c r="N5" i="14"/>
  <c r="M5" i="14"/>
  <c r="L5" i="14"/>
  <c r="K5" i="14"/>
  <c r="J5" i="14"/>
  <c r="I5" i="14"/>
  <c r="H5" i="14"/>
  <c r="G5" i="14"/>
  <c r="F5" i="14"/>
  <c r="O4" i="14"/>
  <c r="N4" i="14"/>
  <c r="M4" i="14"/>
  <c r="L4" i="14"/>
  <c r="K4" i="14"/>
  <c r="J4" i="14"/>
  <c r="I4" i="14"/>
  <c r="H4" i="14"/>
  <c r="G4" i="14"/>
  <c r="F4" i="14"/>
  <c r="O3" i="14"/>
  <c r="N3" i="14"/>
  <c r="M3" i="14"/>
  <c r="L3" i="14"/>
  <c r="K3" i="14"/>
  <c r="J3" i="14"/>
  <c r="I3" i="14"/>
  <c r="H3" i="14"/>
  <c r="G3" i="14"/>
  <c r="F3" i="14"/>
  <c r="O2" i="14"/>
  <c r="N2" i="14"/>
  <c r="M2" i="14"/>
  <c r="L2" i="14"/>
  <c r="K2" i="14"/>
  <c r="J2" i="14"/>
  <c r="I2" i="14"/>
  <c r="H2" i="14"/>
  <c r="G2" i="14"/>
  <c r="F2" i="14"/>
  <c r="F3" i="7"/>
  <c r="F29" i="7"/>
  <c r="G3" i="7"/>
  <c r="H3" i="7"/>
  <c r="I3" i="7"/>
  <c r="J3" i="7"/>
  <c r="K3" i="7"/>
  <c r="L3" i="7"/>
  <c r="M3" i="7"/>
  <c r="N3" i="7"/>
  <c r="F4" i="7"/>
  <c r="G4" i="7"/>
  <c r="H4" i="7"/>
  <c r="I4" i="7"/>
  <c r="J4" i="7"/>
  <c r="K4" i="7"/>
  <c r="L4" i="7"/>
  <c r="M4" i="7"/>
  <c r="N4" i="7"/>
  <c r="F5" i="7"/>
  <c r="G5" i="7"/>
  <c r="H5" i="7"/>
  <c r="I5" i="7"/>
  <c r="J5" i="7"/>
  <c r="K5" i="7"/>
  <c r="L5" i="7"/>
  <c r="M5" i="7"/>
  <c r="N5" i="7"/>
  <c r="F6" i="7"/>
  <c r="G6" i="7"/>
  <c r="H6" i="7"/>
  <c r="I6" i="7"/>
  <c r="J6" i="7"/>
  <c r="K6" i="7"/>
  <c r="L6" i="7"/>
  <c r="M6" i="7"/>
  <c r="N6" i="7"/>
  <c r="F7" i="7"/>
  <c r="G7" i="7"/>
  <c r="H7" i="7"/>
  <c r="I7" i="7"/>
  <c r="J7" i="7"/>
  <c r="K7" i="7"/>
  <c r="L7" i="7"/>
  <c r="M7" i="7"/>
  <c r="N7" i="7"/>
  <c r="F8" i="7"/>
  <c r="G8" i="7"/>
  <c r="H8" i="7"/>
  <c r="I8" i="7"/>
  <c r="J8" i="7"/>
  <c r="K8" i="7"/>
  <c r="L8" i="7"/>
  <c r="M8" i="7"/>
  <c r="N8" i="7"/>
  <c r="F9" i="7"/>
  <c r="G9" i="7"/>
  <c r="H9" i="7"/>
  <c r="I9" i="7"/>
  <c r="J9" i="7"/>
  <c r="K9" i="7"/>
  <c r="L9" i="7"/>
  <c r="M9" i="7"/>
  <c r="N9" i="7"/>
  <c r="F10" i="7"/>
  <c r="G10" i="7"/>
  <c r="H10" i="7"/>
  <c r="I10" i="7"/>
  <c r="J10" i="7"/>
  <c r="K10" i="7"/>
  <c r="L10" i="7"/>
  <c r="M10" i="7"/>
  <c r="N10" i="7"/>
  <c r="F11" i="7"/>
  <c r="G11" i="7"/>
  <c r="H11" i="7"/>
  <c r="I11" i="7"/>
  <c r="J11" i="7"/>
  <c r="K11" i="7"/>
  <c r="L11" i="7"/>
  <c r="M11" i="7"/>
  <c r="N11" i="7"/>
  <c r="F12" i="7"/>
  <c r="G12" i="7"/>
  <c r="H12" i="7"/>
  <c r="I12" i="7"/>
  <c r="J12" i="7"/>
  <c r="K12" i="7"/>
  <c r="L12" i="7"/>
  <c r="M12" i="7"/>
  <c r="N12" i="7"/>
  <c r="F13" i="7"/>
  <c r="G13" i="7"/>
  <c r="H13" i="7"/>
  <c r="I13" i="7"/>
  <c r="J13" i="7"/>
  <c r="K13" i="7"/>
  <c r="L13" i="7"/>
  <c r="M13" i="7"/>
  <c r="N13" i="7"/>
  <c r="F14" i="7"/>
  <c r="G14" i="7"/>
  <c r="H14" i="7"/>
  <c r="I14" i="7"/>
  <c r="J14" i="7"/>
  <c r="K14" i="7"/>
  <c r="L14" i="7"/>
  <c r="M14" i="7"/>
  <c r="N14" i="7"/>
  <c r="F15" i="7"/>
  <c r="G15" i="7"/>
  <c r="H15" i="7"/>
  <c r="I15" i="7"/>
  <c r="J15" i="7"/>
  <c r="K15" i="7"/>
  <c r="L15" i="7"/>
  <c r="M15" i="7"/>
  <c r="N15" i="7"/>
  <c r="F16" i="7"/>
  <c r="G16" i="7"/>
  <c r="H16" i="7"/>
  <c r="I16" i="7"/>
  <c r="J16" i="7"/>
  <c r="K16" i="7"/>
  <c r="L16" i="7"/>
  <c r="M16" i="7"/>
  <c r="N16" i="7"/>
  <c r="F17" i="7"/>
  <c r="G17" i="7"/>
  <c r="H17" i="7"/>
  <c r="I17" i="7"/>
  <c r="J17" i="7"/>
  <c r="K17" i="7"/>
  <c r="L17" i="7"/>
  <c r="M17" i="7"/>
  <c r="N17" i="7"/>
  <c r="F18" i="7"/>
  <c r="G18" i="7"/>
  <c r="H18" i="7"/>
  <c r="I18" i="7"/>
  <c r="J18" i="7"/>
  <c r="K18" i="7"/>
  <c r="L18" i="7"/>
  <c r="M18" i="7"/>
  <c r="N18" i="7"/>
  <c r="F19" i="7"/>
  <c r="G19" i="7"/>
  <c r="H19" i="7"/>
  <c r="I19" i="7"/>
  <c r="J19" i="7"/>
  <c r="K19" i="7"/>
  <c r="L19" i="7"/>
  <c r="M19" i="7"/>
  <c r="N19" i="7"/>
  <c r="F20" i="7"/>
  <c r="G20" i="7"/>
  <c r="H20" i="7"/>
  <c r="I20" i="7"/>
  <c r="J20" i="7"/>
  <c r="K20" i="7"/>
  <c r="L20" i="7"/>
  <c r="M20" i="7"/>
  <c r="N20" i="7"/>
  <c r="F21" i="7"/>
  <c r="G21" i="7"/>
  <c r="H21" i="7"/>
  <c r="I21" i="7"/>
  <c r="J21" i="7"/>
  <c r="K21" i="7"/>
  <c r="L21" i="7"/>
  <c r="M21" i="7"/>
  <c r="N21" i="7"/>
  <c r="F22" i="7"/>
  <c r="G22" i="7"/>
  <c r="H22" i="7"/>
  <c r="I22" i="7"/>
  <c r="J22" i="7"/>
  <c r="K22" i="7"/>
  <c r="L22" i="7"/>
  <c r="M22" i="7"/>
  <c r="N22" i="7"/>
  <c r="F23" i="7"/>
  <c r="G23" i="7"/>
  <c r="H23" i="7"/>
  <c r="I23" i="7"/>
  <c r="J23" i="7"/>
  <c r="K23" i="7"/>
  <c r="L23" i="7"/>
  <c r="M23" i="7"/>
  <c r="N23" i="7"/>
  <c r="F24" i="7"/>
  <c r="G24" i="7"/>
  <c r="H24" i="7"/>
  <c r="I24" i="7"/>
  <c r="J24" i="7"/>
  <c r="K24" i="7"/>
  <c r="L24" i="7"/>
  <c r="M24" i="7"/>
  <c r="N24" i="7"/>
  <c r="F25" i="7"/>
  <c r="G25" i="7"/>
  <c r="H25" i="7"/>
  <c r="I25" i="7"/>
  <c r="J25" i="7"/>
  <c r="K25" i="7"/>
  <c r="L25" i="7"/>
  <c r="M25" i="7"/>
  <c r="N25" i="7"/>
  <c r="F26" i="7"/>
  <c r="G26" i="7"/>
  <c r="H26" i="7"/>
  <c r="I26" i="7"/>
  <c r="J26" i="7"/>
  <c r="K26" i="7"/>
  <c r="L26" i="7"/>
  <c r="M26" i="7"/>
  <c r="N26" i="7"/>
  <c r="F27" i="7"/>
  <c r="G27" i="7"/>
  <c r="H27" i="7"/>
  <c r="I27" i="7"/>
  <c r="J27" i="7"/>
  <c r="K27" i="7"/>
  <c r="L27" i="7"/>
  <c r="M27" i="7"/>
  <c r="N27" i="7"/>
  <c r="F28" i="7"/>
  <c r="G28" i="7"/>
  <c r="H28" i="7"/>
  <c r="I28" i="7"/>
  <c r="J28" i="7"/>
  <c r="K28" i="7"/>
  <c r="L28" i="7"/>
  <c r="M28" i="7"/>
  <c r="N28" i="7"/>
  <c r="G29" i="7"/>
  <c r="H29" i="7"/>
  <c r="I29" i="7"/>
  <c r="J29" i="7"/>
  <c r="K29" i="7"/>
  <c r="L29" i="7"/>
  <c r="M29" i="7"/>
  <c r="N29" i="7"/>
  <c r="G30" i="7"/>
  <c r="H30" i="7"/>
  <c r="I30" i="7"/>
  <c r="J30" i="7"/>
  <c r="K30" i="7"/>
  <c r="L30" i="7"/>
  <c r="M30" i="7"/>
  <c r="N30" i="7"/>
  <c r="G31" i="7"/>
  <c r="H31" i="7"/>
  <c r="I31" i="7"/>
  <c r="J31" i="7"/>
  <c r="K31" i="7"/>
  <c r="L31" i="7"/>
  <c r="M31" i="7"/>
  <c r="N31" i="7"/>
  <c r="N2" i="7"/>
  <c r="M2" i="7"/>
  <c r="L2" i="7"/>
  <c r="K2" i="7"/>
  <c r="J2" i="7"/>
  <c r="I2" i="7"/>
  <c r="H2" i="7"/>
  <c r="G2" i="7"/>
  <c r="F2" i="7"/>
  <c r="F31" i="7" l="1"/>
  <c r="F30" i="7"/>
</calcChain>
</file>

<file path=xl/sharedStrings.xml><?xml version="1.0" encoding="utf-8"?>
<sst xmlns="http://schemas.openxmlformats.org/spreadsheetml/2006/main" count="157" uniqueCount="100">
  <si>
    <t>order_id</t>
  </si>
  <si>
    <t>total_item</t>
  </si>
  <si>
    <t>shipping_fee</t>
  </si>
  <si>
    <t xml:space="preserve">tax </t>
  </si>
  <si>
    <t>total_cost</t>
  </si>
  <si>
    <t>order_date</t>
  </si>
  <si>
    <t>delivery_date</t>
  </si>
  <si>
    <t xml:space="preserve">ship_name </t>
  </si>
  <si>
    <t xml:space="preserve">ship_address </t>
  </si>
  <si>
    <t>tracking_number</t>
  </si>
  <si>
    <t>delivery_status</t>
  </si>
  <si>
    <t>0.0625</t>
  </si>
  <si>
    <t>70.98</t>
  </si>
  <si>
    <t xml:space="preserve">Irene Everly </t>
  </si>
  <si>
    <t>1756 East Dr, Houston, TX 28562</t>
  </si>
  <si>
    <t xml:space="preserve">KB63001 </t>
  </si>
  <si>
    <t>0.087</t>
  </si>
  <si>
    <t>40.33</t>
  </si>
  <si>
    <t xml:space="preserve">Julia Jones </t>
  </si>
  <si>
    <t xml:space="preserve">1622 Seaside St, Seattle, WA 32569 </t>
  </si>
  <si>
    <t xml:space="preserve">CD62001 </t>
  </si>
  <si>
    <t>30.45</t>
  </si>
  <si>
    <t>Rachel Rose</t>
  </si>
  <si>
    <t xml:space="preserve">1465 River Dr, Boston, MA 43625 </t>
  </si>
  <si>
    <t xml:space="preserve">IK64001 </t>
  </si>
  <si>
    <t>0.06</t>
  </si>
  <si>
    <t>62.45</t>
  </si>
  <si>
    <t>Carol Campbell</t>
  </si>
  <si>
    <t>1931 Brown St, Gainesville, FL 85321</t>
  </si>
  <si>
    <t xml:space="preserve">AB61001 </t>
  </si>
  <si>
    <t>100.2</t>
  </si>
  <si>
    <t>Sophie Sutton</t>
  </si>
  <si>
    <t>1896 West Dr, Portland, OR 65842</t>
  </si>
  <si>
    <t xml:space="preserve">OP65001 </t>
  </si>
  <si>
    <t>0.0925</t>
  </si>
  <si>
    <t>50.02</t>
  </si>
  <si>
    <t>Anna Addison</t>
  </si>
  <si>
    <t>1325 Candy Rd, San Francisco, CA 96123</t>
  </si>
  <si>
    <t xml:space="preserve">ZW60001 </t>
  </si>
  <si>
    <t>0.1025</t>
  </si>
  <si>
    <t>58.52</t>
  </si>
  <si>
    <t>Wendy West</t>
  </si>
  <si>
    <t>1252 Vine St, Chicago, IL 73215</t>
  </si>
  <si>
    <t xml:space="preserve">XH66001 </t>
  </si>
  <si>
    <t>product_id</t>
  </si>
  <si>
    <t>option_id</t>
  </si>
  <si>
    <t>quantity</t>
  </si>
  <si>
    <t xml:space="preserve">vendor_id </t>
  </si>
  <si>
    <t xml:space="preserve">vendor_name </t>
  </si>
  <si>
    <t xml:space="preserve">vendor_phone </t>
  </si>
  <si>
    <t>vender_email</t>
  </si>
  <si>
    <t xml:space="preserve">Apple </t>
  </si>
  <si>
    <t>apple@gmail.com</t>
  </si>
  <si>
    <t xml:space="preserve"> Microsoft </t>
  </si>
  <si>
    <t>microsoft@gmail.com</t>
  </si>
  <si>
    <t xml:space="preserve">Lenovo </t>
  </si>
  <si>
    <t>lenovo@gmail.com</t>
  </si>
  <si>
    <t xml:space="preserve">Asus </t>
  </si>
  <si>
    <t>asus@gmail.com</t>
  </si>
  <si>
    <t xml:space="preserve">Dell </t>
  </si>
  <si>
    <t>dell@gmail.com</t>
  </si>
  <si>
    <t xml:space="preserve">Monoprice </t>
  </si>
  <si>
    <t>monoprice@gmail.com</t>
  </si>
  <si>
    <t xml:space="preserve">Sony </t>
  </si>
  <si>
    <t>sony@gmail.com</t>
  </si>
  <si>
    <t>Active Noise Cancelling Headphone Bluetooth Headphones with Microphone Hi-Fi Deep Bass Wireless Headphones Over Ear 30H Playtime for Travel Work TV Computer Phone</t>
  </si>
  <si>
    <t>COWIN E7 PRO</t>
  </si>
  <si>
    <t>Avantree HT3189 Wireless Headphones for TV Watching &amp; PC Gaming with Bluetooth</t>
  </si>
  <si>
    <t>Avantree HT3189 Wireless Headphones</t>
  </si>
  <si>
    <t xml:space="preserve">Monoprice Commercial Cable supports the following HDMI features: 4K resolution at 24Hz. 3D video. </t>
  </si>
  <si>
    <t>Monoprice Ultra Slim Series High Speed HDMI Cable - 4K</t>
  </si>
  <si>
    <t>The Monoprice Ultra Slim Active High Speed HDMI Cable series is designed with the thinnest TVs in mind</t>
  </si>
  <si>
    <t>Monoprice Ultra Slim Series High Speed HDMI Cable</t>
  </si>
  <si>
    <t>Ultra-thin and distinctly refined the stylish Dell Inspiron gives definitive elegance to a powerful and expansive PC experience.</t>
  </si>
  <si>
    <t>XPS 15 - 5070</t>
  </si>
  <si>
    <t>Thinner and more powerful than ever the Dell XPS reinforces its lofty standing with an 8th Gen Intel Core processor immaculate 4K UHD display, and super-slim build.</t>
  </si>
  <si>
    <t>XPS 13 - 5080</t>
  </si>
  <si>
    <t>G4 High performance ASUS 2U server with hybrid-storage design and high power-efficiency</t>
  </si>
  <si>
    <t>ESC8000 G4</t>
  </si>
  <si>
    <t>G3 High-density GPU server with hybrid computing power. ASUS-patented Adaptable Topology design.</t>
  </si>
  <si>
    <t>ESC8000 G3</t>
  </si>
  <si>
    <t>3th gen Everything you love about iPad ó the beautiful screen and fast</t>
  </si>
  <si>
    <t>Ipad Mini 3th gen</t>
  </si>
  <si>
    <t>4th gen The iPad Air is unbelievably thin and light. And yet it is so much more powerful and capable</t>
  </si>
  <si>
    <t>Ipad Air</t>
  </si>
  <si>
    <t>iPhone 8 introduces a glass design. The glass back enables easy wireless charging.</t>
  </si>
  <si>
    <t>Iphone 8</t>
  </si>
  <si>
    <t>Great connectivity of this device includes Bluetooth 4.2 version with A2DP</t>
  </si>
  <si>
    <t>Iphone 7</t>
  </si>
  <si>
    <t xml:space="preserve">The iPhone X display is so immersive the device itself disappears into the experience. </t>
  </si>
  <si>
    <t>Iphone X</t>
  </si>
  <si>
    <t>MacBook Air lasts up to an incredible 12 hours between charges So from your morning coffee till your evening commute;you can work unplugged. When itís time to kick back and relax;you can get up to 12 hours of iTunes movie playback.</t>
  </si>
  <si>
    <t xml:space="preserve">Macbook Air (2015) </t>
  </si>
  <si>
    <t>The ultimate pro notebook. MacBook Pro features faster processors ;upgraded memory;the Apple T2 chip;and a Retina display with True Tone technology.</t>
  </si>
  <si>
    <t>Macbook Pro (2017)</t>
  </si>
  <si>
    <t>descriptions</t>
  </si>
  <si>
    <t>product_name</t>
  </si>
  <si>
    <t>vendor_id</t>
  </si>
  <si>
    <t>Vendor id</t>
  </si>
  <si>
    <t>vendor_name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</si>
</sst>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0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0" fillId="33" borderId="0" xfId="0" applyFill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/m/yyyy"/>
    </dxf>
    <dxf>
      <numFmt numFmtId="19" formatCode="d/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1:K8" totalsRowShown="0">
  <tableColumns count="11">
    <tableColumn id="1" xr3:uid="{00000000-0010-0000-0000-000001000000}" name="order_id"/>
    <tableColumn id="2" xr3:uid="{00000000-0010-0000-0000-000002000000}" name="total_item"/>
    <tableColumn id="3" xr3:uid="{00000000-0010-0000-0000-000003000000}" name="shipping_fee"/>
    <tableColumn id="4" xr3:uid="{00000000-0010-0000-0000-000004000000}" name="tax "/>
    <tableColumn id="5" xr3:uid="{00000000-0010-0000-0000-000005000000}" name="total_cost"/>
    <tableColumn id="6" xr3:uid="{00000000-0010-0000-0000-000006000000}" name="order_date" dataDxfId="6"/>
    <tableColumn id="7" xr3:uid="{00000000-0010-0000-0000-000007000000}" name="delivery_date" dataDxfId="5"/>
    <tableColumn id="8" xr3:uid="{00000000-0010-0000-0000-000008000000}" name="ship_name "/>
    <tableColumn id="9" xr3:uid="{00000000-0010-0000-0000-000009000000}" name="ship_address "/>
    <tableColumn id="10" xr3:uid="{00000000-0010-0000-0000-00000A000000}" name="tracking_number"/>
    <tableColumn id="11" xr3:uid="{00000000-0010-0000-0000-00000B000000}" name="delivery_statu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la4" displayName="Tabla4" ref="A1:N31" totalsRowShown="0">
  <autoFilter ref="A1:N31" xr:uid="{00000000-0009-0000-0100-000004000000}"/>
  <tableColumns count="14">
    <tableColumn id="1" xr3:uid="{00000000-0010-0000-0100-000001000000}" name="order_id"/>
    <tableColumn id="2" xr3:uid="{00000000-0010-0000-0100-000002000000}" name="product_id"/>
    <tableColumn id="3" xr3:uid="{00000000-0010-0000-0100-000003000000}" name="option_id"/>
    <tableColumn id="4" xr3:uid="{00000000-0010-0000-0100-000004000000}" name="quantity"/>
    <tableColumn id="5" xr3:uid="{00000000-0010-0000-0100-000005000000}" name="total_item" dataDxfId="4">
      <calculatedColumnFormula>VLOOKUP($A2,Tabla1[],2,0)</calculatedColumnFormula>
    </tableColumn>
    <tableColumn id="6" xr3:uid="{00000000-0010-0000-0100-000006000000}" name="shipping_fee">
      <calculatedColumnFormula>VLOOKUP($A2,Tabla1[],3,0)</calculatedColumnFormula>
    </tableColumn>
    <tableColumn id="7" xr3:uid="{00000000-0010-0000-0100-000007000000}" name="tax ">
      <calculatedColumnFormula>VLOOKUP($A2,Tabla1[],2,0)</calculatedColumnFormula>
    </tableColumn>
    <tableColumn id="8" xr3:uid="{00000000-0010-0000-0100-000008000000}" name="total_cost">
      <calculatedColumnFormula>VLOOKUP($A2,Tabla1[],4,0)</calculatedColumnFormula>
    </tableColumn>
    <tableColumn id="9" xr3:uid="{00000000-0010-0000-0100-000009000000}" name="order_date">
      <calculatedColumnFormula>VLOOKUP($A2,Tabla1[],5,0)</calculatedColumnFormula>
    </tableColumn>
    <tableColumn id="10" xr3:uid="{00000000-0010-0000-0100-00000A000000}" name="delivery_date">
      <calculatedColumnFormula>VLOOKUP($A2,Tabla1[],6,0)</calculatedColumnFormula>
    </tableColumn>
    <tableColumn id="11" xr3:uid="{00000000-0010-0000-0100-00000B000000}" name="ship_name ">
      <calculatedColumnFormula>VLOOKUP($A2,Tabla1[],8,0)</calculatedColumnFormula>
    </tableColumn>
    <tableColumn id="12" xr3:uid="{00000000-0010-0000-0100-00000C000000}" name="ship_address ">
      <calculatedColumnFormula>VLOOKUP($A2,Tabla1[],9,0)</calculatedColumnFormula>
    </tableColumn>
    <tableColumn id="13" xr3:uid="{00000000-0010-0000-0100-00000D000000}" name="tracking_number">
      <calculatedColumnFormula>VLOOKUP($A2,Tabla1[],10,0)</calculatedColumnFormula>
    </tableColumn>
    <tableColumn id="14" xr3:uid="{00000000-0010-0000-0100-00000E000000}" name="delivery_status">
      <calculatedColumnFormula>VLOOKUP($A2,Tabla1[],11,0)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2000000}" name="Tabla6" displayName="Tabla6" ref="A1:C16" totalsRowShown="0">
  <autoFilter ref="A1:C16" xr:uid="{00000000-0009-0000-0100-000006000000}"/>
  <tableColumns count="3">
    <tableColumn id="1" xr3:uid="{00000000-0010-0000-0200-000001000000}" name="product_id"/>
    <tableColumn id="2" xr3:uid="{00000000-0010-0000-0200-000002000000}" name="product_name"/>
    <tableColumn id="3" xr3:uid="{00000000-0010-0000-0200-000003000000}" name="description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3000000}" name="Tabla46" displayName="Tabla46" ref="A1:O31" totalsRowShown="0">
  <autoFilter ref="A1:O31" xr:uid="{00000000-0009-0000-0100-000005000000}"/>
  <tableColumns count="15">
    <tableColumn id="1" xr3:uid="{00000000-0010-0000-0300-000001000000}" name="order_id"/>
    <tableColumn id="2" xr3:uid="{00000000-0010-0000-0300-000002000000}" name="product_id"/>
    <tableColumn id="3" xr3:uid="{00000000-0010-0000-0300-000003000000}" name="option_id"/>
    <tableColumn id="15" xr3:uid="{00000000-0010-0000-0300-00000F000000}" name="product_name" dataDxfId="3">
      <calculatedColumnFormula>VLOOKUP($B2,Tabla6[[#All],[product_id]:[product_name]],2,FALSE)</calculatedColumnFormula>
    </tableColumn>
    <tableColumn id="4" xr3:uid="{00000000-0010-0000-0300-000004000000}" name="quantity"/>
    <tableColumn id="5" xr3:uid="{00000000-0010-0000-0300-000005000000}" name="total_item">
      <calculatedColumnFormula>VLOOKUP(A2,Tabla1[],2,0)</calculatedColumnFormula>
    </tableColumn>
    <tableColumn id="6" xr3:uid="{00000000-0010-0000-0300-000006000000}" name="shipping_fee">
      <calculatedColumnFormula>VLOOKUP($A2,Tabla1[],3,0)</calculatedColumnFormula>
    </tableColumn>
    <tableColumn id="7" xr3:uid="{00000000-0010-0000-0300-000007000000}" name="tax ">
      <calculatedColumnFormula>VLOOKUP($A2,Tabla1[],2,0)</calculatedColumnFormula>
    </tableColumn>
    <tableColumn id="8" xr3:uid="{00000000-0010-0000-0300-000008000000}" name="total_cost">
      <calculatedColumnFormula>VLOOKUP($A2,Tabla1[],4,0)</calculatedColumnFormula>
    </tableColumn>
    <tableColumn id="9" xr3:uid="{00000000-0010-0000-0300-000009000000}" name="order_date">
      <calculatedColumnFormula>VLOOKUP($A2,Tabla1[],5,0)</calculatedColumnFormula>
    </tableColumn>
    <tableColumn id="10" xr3:uid="{00000000-0010-0000-0300-00000A000000}" name="delivery_date">
      <calculatedColumnFormula>VLOOKUP($A2,Tabla1[],6,0)</calculatedColumnFormula>
    </tableColumn>
    <tableColumn id="11" xr3:uid="{00000000-0010-0000-0300-00000B000000}" name="ship_name ">
      <calculatedColumnFormula>VLOOKUP($A2,Tabla1[],8,0)</calculatedColumnFormula>
    </tableColumn>
    <tableColumn id="12" xr3:uid="{00000000-0010-0000-0300-00000C000000}" name="ship_address ">
      <calculatedColumnFormula>VLOOKUP($A2,Tabla1[],9,0)</calculatedColumnFormula>
    </tableColumn>
    <tableColumn id="13" xr3:uid="{00000000-0010-0000-0300-00000D000000}" name="tracking_number">
      <calculatedColumnFormula>VLOOKUP($A2,Tabla1[],10,0)</calculatedColumnFormula>
    </tableColumn>
    <tableColumn id="14" xr3:uid="{00000000-0010-0000-0300-00000E000000}" name="delivery_status">
      <calculatedColumnFormula>VLOOKUP($A2,Tabla1[],11,0)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2297C10-DE1A-405D-A8BB-3EF8660C4B4F}" name="Tabla463" displayName="Tabla463" ref="A1:F31" totalsRowShown="0">
  <autoFilter ref="A1:F31" xr:uid="{00000000-0009-0000-0100-000005000000}"/>
  <tableColumns count="6">
    <tableColumn id="1" xr3:uid="{021F9F14-CFB6-4870-B0A0-B241D7338781}" name="order_id"/>
    <tableColumn id="2" xr3:uid="{87B6FBFC-46F0-40B6-9E93-1AE8CE9D1909}" name="product_id"/>
    <tableColumn id="3" xr3:uid="{C70EAEC9-1CD6-4938-A74D-182BB7819A0B}" name="option_id"/>
    <tableColumn id="15" xr3:uid="{7AD5C663-D560-4072-9CF7-E523033D5442}" name="product_name" dataDxfId="2">
      <calculatedColumnFormula>VLOOKUP($B2,Tabla6[[#All],[product_id]:[product_name]],2,FALSE)</calculatedColumnFormula>
    </tableColumn>
    <tableColumn id="4" xr3:uid="{35C0ADFE-62AF-483D-8148-113C86178840}" name="Vendor id" dataDxfId="1">
      <calculatedColumnFormula>VLOOKUP($B2,'vendor '!B$2:C$16,2,TRUE)</calculatedColumnFormula>
    </tableColumn>
    <tableColumn id="5" xr3:uid="{3C4AF8FA-78B1-45CB-B23A-E7125BDD0C64}" name="vendor_name" dataDxfId="0">
      <calculatedColumnFormula>HLOOKUP($E2,vendor_name!K$2:Q$3,2,FALSE)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0"/>
  </sheetPr>
  <dimension ref="A1:K8"/>
  <sheetViews>
    <sheetView workbookViewId="0">
      <pane ySplit="1" topLeftCell="A2" activePane="bottomLeft" state="frozen"/>
      <selection pane="bottomLeft" activeCell="E18" sqref="E18"/>
    </sheetView>
  </sheetViews>
  <sheetFormatPr baseColWidth="10" defaultRowHeight="14.4" x14ac:dyDescent="0.3"/>
  <cols>
    <col min="4" max="4" width="13.6640625" customWidth="1"/>
    <col min="7" max="7" width="12.21875" customWidth="1"/>
    <col min="8" max="8" width="14.33203125" customWidth="1"/>
    <col min="9" max="9" width="12.5546875" customWidth="1"/>
    <col min="10" max="10" width="14.21875" customWidth="1"/>
    <col min="11" max="11" width="17.33203125" customWidth="1"/>
    <col min="12" max="12" width="15.5546875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">
      <c r="A2">
        <v>1003</v>
      </c>
      <c r="B2">
        <v>9</v>
      </c>
      <c r="C2">
        <v>20</v>
      </c>
      <c r="D2" t="s">
        <v>11</v>
      </c>
      <c r="E2" t="s">
        <v>12</v>
      </c>
      <c r="F2" s="1">
        <v>43385</v>
      </c>
      <c r="G2" s="1">
        <v>43388</v>
      </c>
      <c r="H2" t="s">
        <v>13</v>
      </c>
      <c r="I2" t="s">
        <v>14</v>
      </c>
      <c r="J2" t="s">
        <v>15</v>
      </c>
      <c r="K2">
        <v>0</v>
      </c>
    </row>
    <row r="3" spans="1:11" x14ac:dyDescent="0.3">
      <c r="A3">
        <v>1002</v>
      </c>
      <c r="B3">
        <v>7</v>
      </c>
      <c r="C3">
        <v>10</v>
      </c>
      <c r="D3" t="s">
        <v>16</v>
      </c>
      <c r="E3" t="s">
        <v>17</v>
      </c>
      <c r="F3" s="1">
        <v>43387</v>
      </c>
      <c r="G3" s="1">
        <v>43390</v>
      </c>
      <c r="H3" t="s">
        <v>18</v>
      </c>
      <c r="I3" t="s">
        <v>19</v>
      </c>
      <c r="J3" t="s">
        <v>20</v>
      </c>
      <c r="K3">
        <v>1</v>
      </c>
    </row>
    <row r="4" spans="1:11" x14ac:dyDescent="0.3">
      <c r="A4">
        <v>1004</v>
      </c>
      <c r="B4">
        <v>6</v>
      </c>
      <c r="C4">
        <v>7</v>
      </c>
      <c r="D4" t="s">
        <v>11</v>
      </c>
      <c r="E4" t="s">
        <v>21</v>
      </c>
      <c r="F4" s="1">
        <v>43389</v>
      </c>
      <c r="G4" s="1">
        <v>43392</v>
      </c>
      <c r="H4" t="s">
        <v>22</v>
      </c>
      <c r="I4" t="s">
        <v>23</v>
      </c>
      <c r="J4" t="s">
        <v>24</v>
      </c>
      <c r="K4">
        <v>1</v>
      </c>
    </row>
    <row r="5" spans="1:11" x14ac:dyDescent="0.3">
      <c r="A5">
        <v>1001</v>
      </c>
      <c r="B5">
        <v>5</v>
      </c>
      <c r="C5">
        <v>8</v>
      </c>
      <c r="D5" t="s">
        <v>25</v>
      </c>
      <c r="E5" t="s">
        <v>26</v>
      </c>
      <c r="F5" s="1">
        <v>43388</v>
      </c>
      <c r="G5" s="1">
        <v>43391</v>
      </c>
      <c r="H5" t="s">
        <v>27</v>
      </c>
      <c r="I5" t="s">
        <v>28</v>
      </c>
      <c r="J5" t="s">
        <v>29</v>
      </c>
      <c r="K5">
        <v>0</v>
      </c>
    </row>
    <row r="6" spans="1:11" x14ac:dyDescent="0.3">
      <c r="A6">
        <v>1005</v>
      </c>
      <c r="B6">
        <v>5</v>
      </c>
      <c r="C6">
        <v>8</v>
      </c>
      <c r="D6" t="s">
        <v>11</v>
      </c>
      <c r="E6" t="s">
        <v>30</v>
      </c>
      <c r="F6" s="1">
        <v>43386</v>
      </c>
      <c r="G6" s="1">
        <v>43389</v>
      </c>
      <c r="H6" t="s">
        <v>31</v>
      </c>
      <c r="I6" t="s">
        <v>32</v>
      </c>
      <c r="J6" t="s">
        <v>33</v>
      </c>
      <c r="K6">
        <v>0</v>
      </c>
    </row>
    <row r="7" spans="1:11" x14ac:dyDescent="0.3">
      <c r="A7">
        <v>1000</v>
      </c>
      <c r="B7">
        <v>4</v>
      </c>
      <c r="C7">
        <v>7</v>
      </c>
      <c r="D7" t="s">
        <v>34</v>
      </c>
      <c r="E7" t="s">
        <v>35</v>
      </c>
      <c r="F7" s="1">
        <v>43390</v>
      </c>
      <c r="G7" s="1">
        <v>43393</v>
      </c>
      <c r="H7" t="s">
        <v>36</v>
      </c>
      <c r="I7" t="s">
        <v>37</v>
      </c>
      <c r="J7" t="s">
        <v>38</v>
      </c>
      <c r="K7">
        <v>1</v>
      </c>
    </row>
    <row r="8" spans="1:11" x14ac:dyDescent="0.3">
      <c r="A8">
        <v>1006</v>
      </c>
      <c r="B8">
        <v>3</v>
      </c>
      <c r="C8">
        <v>5</v>
      </c>
      <c r="D8" t="s">
        <v>39</v>
      </c>
      <c r="E8" t="s">
        <v>40</v>
      </c>
      <c r="F8" s="1">
        <v>43394</v>
      </c>
      <c r="G8" s="1">
        <v>43397</v>
      </c>
      <c r="H8" t="s">
        <v>41</v>
      </c>
      <c r="I8" t="s">
        <v>42</v>
      </c>
      <c r="J8" t="s">
        <v>43</v>
      </c>
      <c r="K8">
        <v>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1"/>
  <sheetViews>
    <sheetView workbookViewId="0">
      <selection activeCell="F20" sqref="F20"/>
    </sheetView>
  </sheetViews>
  <sheetFormatPr baseColWidth="10" defaultRowHeight="14.4" x14ac:dyDescent="0.3"/>
  <sheetData>
    <row r="1" spans="1:4" x14ac:dyDescent="0.3">
      <c r="A1" t="s">
        <v>0</v>
      </c>
      <c r="B1" t="s">
        <v>44</v>
      </c>
      <c r="C1" t="s">
        <v>45</v>
      </c>
      <c r="D1" t="s">
        <v>46</v>
      </c>
    </row>
    <row r="2" spans="1:4" x14ac:dyDescent="0.3">
      <c r="A2">
        <v>1000</v>
      </c>
      <c r="B2">
        <v>1200</v>
      </c>
      <c r="C2">
        <v>1201</v>
      </c>
      <c r="D2">
        <v>2</v>
      </c>
    </row>
    <row r="3" spans="1:4" x14ac:dyDescent="0.3">
      <c r="A3">
        <v>1000</v>
      </c>
      <c r="B3">
        <v>1200</v>
      </c>
      <c r="C3">
        <v>1202</v>
      </c>
      <c r="D3">
        <v>1</v>
      </c>
    </row>
    <row r="4" spans="1:4" x14ac:dyDescent="0.3">
      <c r="A4">
        <v>1000</v>
      </c>
      <c r="B4">
        <v>1300</v>
      </c>
      <c r="C4">
        <v>1301</v>
      </c>
      <c r="D4">
        <v>3</v>
      </c>
    </row>
    <row r="5" spans="1:4" x14ac:dyDescent="0.3">
      <c r="A5">
        <v>1000</v>
      </c>
      <c r="B5">
        <v>1300</v>
      </c>
      <c r="C5">
        <v>1302</v>
      </c>
      <c r="D5">
        <v>2</v>
      </c>
    </row>
    <row r="6" spans="1:4" x14ac:dyDescent="0.3">
      <c r="A6">
        <v>1001</v>
      </c>
      <c r="B6">
        <v>1400</v>
      </c>
      <c r="C6">
        <v>1401</v>
      </c>
      <c r="D6">
        <v>1</v>
      </c>
    </row>
    <row r="7" spans="1:4" x14ac:dyDescent="0.3">
      <c r="A7">
        <v>1001</v>
      </c>
      <c r="B7">
        <v>1400</v>
      </c>
      <c r="C7">
        <v>1402</v>
      </c>
      <c r="D7">
        <v>1</v>
      </c>
    </row>
    <row r="8" spans="1:4" x14ac:dyDescent="0.3">
      <c r="A8">
        <v>1001</v>
      </c>
      <c r="B8">
        <v>1500</v>
      </c>
      <c r="C8">
        <v>1501</v>
      </c>
      <c r="D8">
        <v>2</v>
      </c>
    </row>
    <row r="9" spans="1:4" x14ac:dyDescent="0.3">
      <c r="A9">
        <v>1001</v>
      </c>
      <c r="B9">
        <v>1500</v>
      </c>
      <c r="C9">
        <v>1502</v>
      </c>
      <c r="D9">
        <v>3</v>
      </c>
    </row>
    <row r="10" spans="1:4" x14ac:dyDescent="0.3">
      <c r="A10">
        <v>1002</v>
      </c>
      <c r="B10">
        <v>1600</v>
      </c>
      <c r="C10">
        <v>1601</v>
      </c>
      <c r="D10">
        <v>2</v>
      </c>
    </row>
    <row r="11" spans="1:4" x14ac:dyDescent="0.3">
      <c r="A11">
        <v>1002</v>
      </c>
      <c r="B11">
        <v>1600</v>
      </c>
      <c r="C11">
        <v>1602</v>
      </c>
      <c r="D11">
        <v>1</v>
      </c>
    </row>
    <row r="12" spans="1:4" x14ac:dyDescent="0.3">
      <c r="A12">
        <v>1002</v>
      </c>
      <c r="B12">
        <v>1700</v>
      </c>
      <c r="C12">
        <v>1701</v>
      </c>
      <c r="D12">
        <v>1</v>
      </c>
    </row>
    <row r="13" spans="1:4" x14ac:dyDescent="0.3">
      <c r="A13">
        <v>1002</v>
      </c>
      <c r="B13">
        <v>1700</v>
      </c>
      <c r="C13">
        <v>1702</v>
      </c>
      <c r="D13">
        <v>3</v>
      </c>
    </row>
    <row r="14" spans="1:4" x14ac:dyDescent="0.3">
      <c r="A14">
        <v>1003</v>
      </c>
      <c r="B14">
        <v>1800</v>
      </c>
      <c r="C14">
        <v>1801</v>
      </c>
      <c r="D14">
        <v>1</v>
      </c>
    </row>
    <row r="15" spans="1:4" x14ac:dyDescent="0.3">
      <c r="A15">
        <v>1003</v>
      </c>
      <c r="B15">
        <v>1800</v>
      </c>
      <c r="C15">
        <v>1802</v>
      </c>
      <c r="D15">
        <v>2</v>
      </c>
    </row>
    <row r="16" spans="1:4" x14ac:dyDescent="0.3">
      <c r="A16">
        <v>1003</v>
      </c>
      <c r="B16">
        <v>1900</v>
      </c>
      <c r="C16">
        <v>1901</v>
      </c>
      <c r="D16">
        <v>1</v>
      </c>
    </row>
    <row r="17" spans="1:4" x14ac:dyDescent="0.3">
      <c r="A17">
        <v>1003</v>
      </c>
      <c r="B17">
        <v>1900</v>
      </c>
      <c r="C17">
        <v>1902</v>
      </c>
      <c r="D17">
        <v>2</v>
      </c>
    </row>
    <row r="18" spans="1:4" x14ac:dyDescent="0.3">
      <c r="A18">
        <v>1004</v>
      </c>
      <c r="B18">
        <v>2000</v>
      </c>
      <c r="C18">
        <v>2001</v>
      </c>
      <c r="D18">
        <v>2</v>
      </c>
    </row>
    <row r="19" spans="1:4" x14ac:dyDescent="0.3">
      <c r="A19">
        <v>1004</v>
      </c>
      <c r="B19">
        <v>2000</v>
      </c>
      <c r="C19">
        <v>2002</v>
      </c>
      <c r="D19">
        <v>3</v>
      </c>
    </row>
    <row r="20" spans="1:4" x14ac:dyDescent="0.3">
      <c r="A20">
        <v>1004</v>
      </c>
      <c r="B20">
        <v>2100</v>
      </c>
      <c r="C20">
        <v>2101</v>
      </c>
      <c r="D20">
        <v>1</v>
      </c>
    </row>
    <row r="21" spans="1:4" x14ac:dyDescent="0.3">
      <c r="A21">
        <v>1004</v>
      </c>
      <c r="B21">
        <v>2100</v>
      </c>
      <c r="C21">
        <v>2102</v>
      </c>
      <c r="D21">
        <v>3</v>
      </c>
    </row>
    <row r="22" spans="1:4" x14ac:dyDescent="0.3">
      <c r="A22">
        <v>1004</v>
      </c>
      <c r="B22">
        <v>2200</v>
      </c>
      <c r="C22">
        <v>2201</v>
      </c>
      <c r="D22">
        <v>2</v>
      </c>
    </row>
    <row r="23" spans="1:4" x14ac:dyDescent="0.3">
      <c r="A23">
        <v>1004</v>
      </c>
      <c r="B23">
        <v>2200</v>
      </c>
      <c r="C23">
        <v>2202</v>
      </c>
      <c r="D23">
        <v>3</v>
      </c>
    </row>
    <row r="24" spans="1:4" x14ac:dyDescent="0.3">
      <c r="A24">
        <v>1005</v>
      </c>
      <c r="B24">
        <v>2300</v>
      </c>
      <c r="C24">
        <v>2301</v>
      </c>
      <c r="D24">
        <v>1</v>
      </c>
    </row>
    <row r="25" spans="1:4" x14ac:dyDescent="0.3">
      <c r="A25">
        <v>1005</v>
      </c>
      <c r="B25">
        <v>2300</v>
      </c>
      <c r="C25">
        <v>2302</v>
      </c>
      <c r="D25">
        <v>1</v>
      </c>
    </row>
    <row r="26" spans="1:4" x14ac:dyDescent="0.3">
      <c r="A26">
        <v>1005</v>
      </c>
      <c r="B26">
        <v>2400</v>
      </c>
      <c r="C26">
        <v>2401</v>
      </c>
      <c r="D26">
        <v>3</v>
      </c>
    </row>
    <row r="27" spans="1:4" x14ac:dyDescent="0.3">
      <c r="A27">
        <v>1006</v>
      </c>
      <c r="B27">
        <v>2400</v>
      </c>
      <c r="C27">
        <v>2402</v>
      </c>
      <c r="D27">
        <v>2</v>
      </c>
    </row>
    <row r="28" spans="1:4" x14ac:dyDescent="0.3">
      <c r="A28">
        <v>1006</v>
      </c>
      <c r="B28">
        <v>2500</v>
      </c>
      <c r="C28">
        <v>2501</v>
      </c>
      <c r="D28">
        <v>3</v>
      </c>
    </row>
    <row r="29" spans="1:4" x14ac:dyDescent="0.3">
      <c r="A29">
        <v>1006</v>
      </c>
      <c r="B29">
        <v>2500</v>
      </c>
      <c r="C29">
        <v>2502</v>
      </c>
      <c r="D29">
        <v>1</v>
      </c>
    </row>
    <row r="30" spans="1:4" x14ac:dyDescent="0.3">
      <c r="A30">
        <v>1006</v>
      </c>
      <c r="B30">
        <v>2600</v>
      </c>
      <c r="C30">
        <v>2601</v>
      </c>
      <c r="D30">
        <v>2</v>
      </c>
    </row>
    <row r="31" spans="1:4" x14ac:dyDescent="0.3">
      <c r="A31">
        <v>1006</v>
      </c>
      <c r="B31">
        <v>2600</v>
      </c>
      <c r="C31">
        <v>2602</v>
      </c>
      <c r="D31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/>
  </sheetPr>
  <dimension ref="A1:N31"/>
  <sheetViews>
    <sheetView workbookViewId="0">
      <selection activeCell="E2" sqref="E2"/>
    </sheetView>
  </sheetViews>
  <sheetFormatPr baseColWidth="10" defaultRowHeight="14.4" x14ac:dyDescent="0.3"/>
  <cols>
    <col min="2" max="2" width="12.109375" customWidth="1"/>
    <col min="6" max="6" width="13.6640625" customWidth="1"/>
    <col min="9" max="9" width="12.21875" customWidth="1"/>
    <col min="10" max="10" width="14.33203125" customWidth="1"/>
    <col min="11" max="11" width="12.5546875" customWidth="1"/>
    <col min="12" max="12" width="14.21875" customWidth="1"/>
    <col min="13" max="13" width="17.33203125" customWidth="1"/>
    <col min="14" max="14" width="15.5546875" customWidth="1"/>
  </cols>
  <sheetData>
    <row r="1" spans="1:14" x14ac:dyDescent="0.3">
      <c r="A1" t="s">
        <v>0</v>
      </c>
      <c r="B1" t="s">
        <v>44</v>
      </c>
      <c r="C1" t="s">
        <v>45</v>
      </c>
      <c r="D1" t="s">
        <v>46</v>
      </c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  <c r="N1" s="2" t="s">
        <v>10</v>
      </c>
    </row>
    <row r="2" spans="1:14" x14ac:dyDescent="0.3">
      <c r="A2">
        <v>1000</v>
      </c>
      <c r="B2">
        <v>1200</v>
      </c>
      <c r="C2">
        <v>1201</v>
      </c>
      <c r="D2">
        <v>2</v>
      </c>
      <c r="E2">
        <f>VLOOKUP($A2,Tabla1[],2,0)</f>
        <v>4</v>
      </c>
      <c r="F2">
        <f>VLOOKUP($A2,Tabla1[],3,0)</f>
        <v>7</v>
      </c>
      <c r="G2">
        <f>VLOOKUP($A2,Tabla1[],2,0)</f>
        <v>4</v>
      </c>
      <c r="H2" t="str">
        <f>VLOOKUP($A2,Tabla1[],4,0)</f>
        <v>0.0925</v>
      </c>
      <c r="I2" t="str">
        <f>VLOOKUP($A2,Tabla1[],5,0)</f>
        <v>50.02</v>
      </c>
      <c r="J2">
        <f>VLOOKUP($A2,Tabla1[],6,0)</f>
        <v>43390</v>
      </c>
      <c r="K2" t="str">
        <f>VLOOKUP($A2,Tabla1[],8,0)</f>
        <v>Anna Addison</v>
      </c>
      <c r="L2" t="str">
        <f>VLOOKUP($A2,Tabla1[],9,0)</f>
        <v>1325 Candy Rd, San Francisco, CA 96123</v>
      </c>
      <c r="M2" t="str">
        <f>VLOOKUP($A2,Tabla1[],10,0)</f>
        <v xml:space="preserve">ZW60001 </v>
      </c>
      <c r="N2">
        <f>VLOOKUP($A2,Tabla1[],11,0)</f>
        <v>1</v>
      </c>
    </row>
    <row r="3" spans="1:14" x14ac:dyDescent="0.3">
      <c r="A3">
        <v>1000</v>
      </c>
      <c r="B3">
        <v>1200</v>
      </c>
      <c r="C3">
        <v>1202</v>
      </c>
      <c r="D3">
        <v>1</v>
      </c>
      <c r="E3">
        <f>VLOOKUP($A3,Tabla1[],2,0)</f>
        <v>4</v>
      </c>
      <c r="F3">
        <f>VLOOKUP($A3,Tabla1[],3,0)</f>
        <v>7</v>
      </c>
      <c r="G3">
        <f>VLOOKUP($A3,Tabla1[],2,0)</f>
        <v>4</v>
      </c>
      <c r="H3" t="str">
        <f>VLOOKUP($A3,Tabla1[],4,0)</f>
        <v>0.0925</v>
      </c>
      <c r="I3" t="str">
        <f>VLOOKUP($A3,Tabla1[],5,0)</f>
        <v>50.02</v>
      </c>
      <c r="J3">
        <f>VLOOKUP($A3,Tabla1[],6,0)</f>
        <v>43390</v>
      </c>
      <c r="K3" t="str">
        <f>VLOOKUP($A3,Tabla1[],8,0)</f>
        <v>Anna Addison</v>
      </c>
      <c r="L3" t="str">
        <f>VLOOKUP($A3,Tabla1[],9,0)</f>
        <v>1325 Candy Rd, San Francisco, CA 96123</v>
      </c>
      <c r="M3" t="str">
        <f>VLOOKUP($A3,Tabla1[],10,0)</f>
        <v xml:space="preserve">ZW60001 </v>
      </c>
      <c r="N3">
        <f>VLOOKUP($A3,Tabla1[],11,0)</f>
        <v>1</v>
      </c>
    </row>
    <row r="4" spans="1:14" x14ac:dyDescent="0.3">
      <c r="A4">
        <v>1000</v>
      </c>
      <c r="B4">
        <v>1300</v>
      </c>
      <c r="C4">
        <v>1301</v>
      </c>
      <c r="D4">
        <v>3</v>
      </c>
      <c r="E4">
        <f>VLOOKUP($A4,Tabla1[],2,0)</f>
        <v>4</v>
      </c>
      <c r="F4">
        <f>VLOOKUP($A4,Tabla1[],3,0)</f>
        <v>7</v>
      </c>
      <c r="G4">
        <f>VLOOKUP($A4,Tabla1[],2,0)</f>
        <v>4</v>
      </c>
      <c r="H4" t="str">
        <f>VLOOKUP($A4,Tabla1[],4,0)</f>
        <v>0.0925</v>
      </c>
      <c r="I4" t="str">
        <f>VLOOKUP($A4,Tabla1[],5,0)</f>
        <v>50.02</v>
      </c>
      <c r="J4">
        <f>VLOOKUP($A4,Tabla1[],6,0)</f>
        <v>43390</v>
      </c>
      <c r="K4" t="str">
        <f>VLOOKUP($A4,Tabla1[],8,0)</f>
        <v>Anna Addison</v>
      </c>
      <c r="L4" t="str">
        <f>VLOOKUP($A4,Tabla1[],9,0)</f>
        <v>1325 Candy Rd, San Francisco, CA 96123</v>
      </c>
      <c r="M4" t="str">
        <f>VLOOKUP($A4,Tabla1[],10,0)</f>
        <v xml:space="preserve">ZW60001 </v>
      </c>
      <c r="N4">
        <f>VLOOKUP($A4,Tabla1[],11,0)</f>
        <v>1</v>
      </c>
    </row>
    <row r="5" spans="1:14" x14ac:dyDescent="0.3">
      <c r="A5">
        <v>1000</v>
      </c>
      <c r="B5">
        <v>1300</v>
      </c>
      <c r="C5">
        <v>1302</v>
      </c>
      <c r="D5">
        <v>2</v>
      </c>
      <c r="E5">
        <f>VLOOKUP($A5,Tabla1[],2,0)</f>
        <v>4</v>
      </c>
      <c r="F5">
        <f>VLOOKUP($A5,Tabla1[],3,0)</f>
        <v>7</v>
      </c>
      <c r="G5">
        <f>VLOOKUP($A5,Tabla1[],2,0)</f>
        <v>4</v>
      </c>
      <c r="H5" t="str">
        <f>VLOOKUP($A5,Tabla1[],4,0)</f>
        <v>0.0925</v>
      </c>
      <c r="I5" t="str">
        <f>VLOOKUP($A5,Tabla1[],5,0)</f>
        <v>50.02</v>
      </c>
      <c r="J5">
        <f>VLOOKUP($A5,Tabla1[],6,0)</f>
        <v>43390</v>
      </c>
      <c r="K5" t="str">
        <f>VLOOKUP($A5,Tabla1[],8,0)</f>
        <v>Anna Addison</v>
      </c>
      <c r="L5" t="str">
        <f>VLOOKUP($A5,Tabla1[],9,0)</f>
        <v>1325 Candy Rd, San Francisco, CA 96123</v>
      </c>
      <c r="M5" t="str">
        <f>VLOOKUP($A5,Tabla1[],10,0)</f>
        <v xml:space="preserve">ZW60001 </v>
      </c>
      <c r="N5">
        <f>VLOOKUP($A5,Tabla1[],11,0)</f>
        <v>1</v>
      </c>
    </row>
    <row r="6" spans="1:14" x14ac:dyDescent="0.3">
      <c r="A6">
        <v>1001</v>
      </c>
      <c r="B6">
        <v>1400</v>
      </c>
      <c r="C6">
        <v>1401</v>
      </c>
      <c r="D6">
        <v>1</v>
      </c>
      <c r="E6">
        <f>VLOOKUP($A6,Tabla1[],2,0)</f>
        <v>5</v>
      </c>
      <c r="F6">
        <f>VLOOKUP($A6,Tabla1[],3,0)</f>
        <v>8</v>
      </c>
      <c r="G6">
        <f>VLOOKUP($A6,Tabla1[],2,0)</f>
        <v>5</v>
      </c>
      <c r="H6" t="str">
        <f>VLOOKUP($A6,Tabla1[],4,0)</f>
        <v>0.06</v>
      </c>
      <c r="I6" t="str">
        <f>VLOOKUP($A6,Tabla1[],5,0)</f>
        <v>62.45</v>
      </c>
      <c r="J6">
        <f>VLOOKUP($A6,Tabla1[],6,0)</f>
        <v>43388</v>
      </c>
      <c r="K6" t="str">
        <f>VLOOKUP($A6,Tabla1[],8,0)</f>
        <v>Carol Campbell</v>
      </c>
      <c r="L6" t="str">
        <f>VLOOKUP($A6,Tabla1[],9,0)</f>
        <v>1931 Brown St, Gainesville, FL 85321</v>
      </c>
      <c r="M6" t="str">
        <f>VLOOKUP($A6,Tabla1[],10,0)</f>
        <v xml:space="preserve">AB61001 </v>
      </c>
      <c r="N6">
        <f>VLOOKUP($A6,Tabla1[],11,0)</f>
        <v>0</v>
      </c>
    </row>
    <row r="7" spans="1:14" x14ac:dyDescent="0.3">
      <c r="A7">
        <v>1001</v>
      </c>
      <c r="B7">
        <v>1400</v>
      </c>
      <c r="C7">
        <v>1402</v>
      </c>
      <c r="D7">
        <v>1</v>
      </c>
      <c r="E7">
        <f>VLOOKUP($A7,Tabla1[],2,0)</f>
        <v>5</v>
      </c>
      <c r="F7">
        <f>VLOOKUP($A7,Tabla1[],3,0)</f>
        <v>8</v>
      </c>
      <c r="G7">
        <f>VLOOKUP($A7,Tabla1[],2,0)</f>
        <v>5</v>
      </c>
      <c r="H7" t="str">
        <f>VLOOKUP($A7,Tabla1[],4,0)</f>
        <v>0.06</v>
      </c>
      <c r="I7" t="str">
        <f>VLOOKUP($A7,Tabla1[],5,0)</f>
        <v>62.45</v>
      </c>
      <c r="J7">
        <f>VLOOKUP($A7,Tabla1[],6,0)</f>
        <v>43388</v>
      </c>
      <c r="K7" t="str">
        <f>VLOOKUP($A7,Tabla1[],8,0)</f>
        <v>Carol Campbell</v>
      </c>
      <c r="L7" t="str">
        <f>VLOOKUP($A7,Tabla1[],9,0)</f>
        <v>1931 Brown St, Gainesville, FL 85321</v>
      </c>
      <c r="M7" t="str">
        <f>VLOOKUP($A7,Tabla1[],10,0)</f>
        <v xml:space="preserve">AB61001 </v>
      </c>
      <c r="N7">
        <f>VLOOKUP($A7,Tabla1[],11,0)</f>
        <v>0</v>
      </c>
    </row>
    <row r="8" spans="1:14" x14ac:dyDescent="0.3">
      <c r="A8">
        <v>1001</v>
      </c>
      <c r="B8">
        <v>1500</v>
      </c>
      <c r="C8">
        <v>1501</v>
      </c>
      <c r="D8">
        <v>2</v>
      </c>
      <c r="E8">
        <f>VLOOKUP($A8,Tabla1[],2,0)</f>
        <v>5</v>
      </c>
      <c r="F8">
        <f>VLOOKUP($A8,Tabla1[],3,0)</f>
        <v>8</v>
      </c>
      <c r="G8">
        <f>VLOOKUP($A8,Tabla1[],2,0)</f>
        <v>5</v>
      </c>
      <c r="H8" t="str">
        <f>VLOOKUP($A8,Tabla1[],4,0)</f>
        <v>0.06</v>
      </c>
      <c r="I8" t="str">
        <f>VLOOKUP($A8,Tabla1[],5,0)</f>
        <v>62.45</v>
      </c>
      <c r="J8">
        <f>VLOOKUP($A8,Tabla1[],6,0)</f>
        <v>43388</v>
      </c>
      <c r="K8" t="str">
        <f>VLOOKUP($A8,Tabla1[],8,0)</f>
        <v>Carol Campbell</v>
      </c>
      <c r="L8" t="str">
        <f>VLOOKUP($A8,Tabla1[],9,0)</f>
        <v>1931 Brown St, Gainesville, FL 85321</v>
      </c>
      <c r="M8" t="str">
        <f>VLOOKUP($A8,Tabla1[],10,0)</f>
        <v xml:space="preserve">AB61001 </v>
      </c>
      <c r="N8">
        <f>VLOOKUP($A8,Tabla1[],11,0)</f>
        <v>0</v>
      </c>
    </row>
    <row r="9" spans="1:14" x14ac:dyDescent="0.3">
      <c r="A9">
        <v>1001</v>
      </c>
      <c r="B9">
        <v>1500</v>
      </c>
      <c r="C9">
        <v>1502</v>
      </c>
      <c r="D9">
        <v>3</v>
      </c>
      <c r="E9">
        <f>VLOOKUP($A9,Tabla1[],2,0)</f>
        <v>5</v>
      </c>
      <c r="F9">
        <f>VLOOKUP($A9,Tabla1[],3,0)</f>
        <v>8</v>
      </c>
      <c r="G9">
        <f>VLOOKUP($A9,Tabla1[],2,0)</f>
        <v>5</v>
      </c>
      <c r="H9" t="str">
        <f>VLOOKUP($A9,Tabla1[],4,0)</f>
        <v>0.06</v>
      </c>
      <c r="I9" t="str">
        <f>VLOOKUP($A9,Tabla1[],5,0)</f>
        <v>62.45</v>
      </c>
      <c r="J9">
        <f>VLOOKUP($A9,Tabla1[],6,0)</f>
        <v>43388</v>
      </c>
      <c r="K9" t="str">
        <f>VLOOKUP($A9,Tabla1[],8,0)</f>
        <v>Carol Campbell</v>
      </c>
      <c r="L9" t="str">
        <f>VLOOKUP($A9,Tabla1[],9,0)</f>
        <v>1931 Brown St, Gainesville, FL 85321</v>
      </c>
      <c r="M9" t="str">
        <f>VLOOKUP($A9,Tabla1[],10,0)</f>
        <v xml:space="preserve">AB61001 </v>
      </c>
      <c r="N9">
        <f>VLOOKUP($A9,Tabla1[],11,0)</f>
        <v>0</v>
      </c>
    </row>
    <row r="10" spans="1:14" x14ac:dyDescent="0.3">
      <c r="A10">
        <v>1002</v>
      </c>
      <c r="B10">
        <v>1600</v>
      </c>
      <c r="C10">
        <v>1601</v>
      </c>
      <c r="D10">
        <v>2</v>
      </c>
      <c r="E10">
        <f>VLOOKUP($A10,Tabla1[],2,0)</f>
        <v>7</v>
      </c>
      <c r="F10">
        <f>VLOOKUP($A10,Tabla1[],3,0)</f>
        <v>10</v>
      </c>
      <c r="G10">
        <f>VLOOKUP($A10,Tabla1[],2,0)</f>
        <v>7</v>
      </c>
      <c r="H10" t="str">
        <f>VLOOKUP($A10,Tabla1[],4,0)</f>
        <v>0.087</v>
      </c>
      <c r="I10" t="str">
        <f>VLOOKUP($A10,Tabla1[],5,0)</f>
        <v>40.33</v>
      </c>
      <c r="J10">
        <f>VLOOKUP($A10,Tabla1[],6,0)</f>
        <v>43387</v>
      </c>
      <c r="K10" t="str">
        <f>VLOOKUP($A10,Tabla1[],8,0)</f>
        <v xml:space="preserve">Julia Jones </v>
      </c>
      <c r="L10" t="str">
        <f>VLOOKUP($A10,Tabla1[],9,0)</f>
        <v xml:space="preserve">1622 Seaside St, Seattle, WA 32569 </v>
      </c>
      <c r="M10" t="str">
        <f>VLOOKUP($A10,Tabla1[],10,0)</f>
        <v xml:space="preserve">CD62001 </v>
      </c>
      <c r="N10">
        <f>VLOOKUP($A10,Tabla1[],11,0)</f>
        <v>1</v>
      </c>
    </row>
    <row r="11" spans="1:14" x14ac:dyDescent="0.3">
      <c r="A11">
        <v>1002</v>
      </c>
      <c r="B11">
        <v>1600</v>
      </c>
      <c r="C11">
        <v>1602</v>
      </c>
      <c r="D11">
        <v>1</v>
      </c>
      <c r="E11">
        <f>VLOOKUP($A11,Tabla1[],2,0)</f>
        <v>7</v>
      </c>
      <c r="F11">
        <f>VLOOKUP($A11,Tabla1[],3,0)</f>
        <v>10</v>
      </c>
      <c r="G11">
        <f>VLOOKUP($A11,Tabla1[],2,0)</f>
        <v>7</v>
      </c>
      <c r="H11" t="str">
        <f>VLOOKUP($A11,Tabla1[],4,0)</f>
        <v>0.087</v>
      </c>
      <c r="I11" t="str">
        <f>VLOOKUP($A11,Tabla1[],5,0)</f>
        <v>40.33</v>
      </c>
      <c r="J11">
        <f>VLOOKUP($A11,Tabla1[],6,0)</f>
        <v>43387</v>
      </c>
      <c r="K11" t="str">
        <f>VLOOKUP($A11,Tabla1[],8,0)</f>
        <v xml:space="preserve">Julia Jones </v>
      </c>
      <c r="L11" t="str">
        <f>VLOOKUP($A11,Tabla1[],9,0)</f>
        <v xml:space="preserve">1622 Seaside St, Seattle, WA 32569 </v>
      </c>
      <c r="M11" t="str">
        <f>VLOOKUP($A11,Tabla1[],10,0)</f>
        <v xml:space="preserve">CD62001 </v>
      </c>
      <c r="N11">
        <f>VLOOKUP($A11,Tabla1[],11,0)</f>
        <v>1</v>
      </c>
    </row>
    <row r="12" spans="1:14" x14ac:dyDescent="0.3">
      <c r="A12">
        <v>1002</v>
      </c>
      <c r="B12">
        <v>1700</v>
      </c>
      <c r="C12">
        <v>1701</v>
      </c>
      <c r="D12">
        <v>1</v>
      </c>
      <c r="E12">
        <f>VLOOKUP($A12,Tabla1[],2,0)</f>
        <v>7</v>
      </c>
      <c r="F12">
        <f>VLOOKUP($A12,Tabla1[],3,0)</f>
        <v>10</v>
      </c>
      <c r="G12">
        <f>VLOOKUP($A12,Tabla1[],2,0)</f>
        <v>7</v>
      </c>
      <c r="H12" t="str">
        <f>VLOOKUP($A12,Tabla1[],4,0)</f>
        <v>0.087</v>
      </c>
      <c r="I12" t="str">
        <f>VLOOKUP($A12,Tabla1[],5,0)</f>
        <v>40.33</v>
      </c>
      <c r="J12">
        <f>VLOOKUP($A12,Tabla1[],6,0)</f>
        <v>43387</v>
      </c>
      <c r="K12" t="str">
        <f>VLOOKUP($A12,Tabla1[],8,0)</f>
        <v xml:space="preserve">Julia Jones </v>
      </c>
      <c r="L12" t="str">
        <f>VLOOKUP($A12,Tabla1[],9,0)</f>
        <v xml:space="preserve">1622 Seaside St, Seattle, WA 32569 </v>
      </c>
      <c r="M12" t="str">
        <f>VLOOKUP($A12,Tabla1[],10,0)</f>
        <v xml:space="preserve">CD62001 </v>
      </c>
      <c r="N12">
        <f>VLOOKUP($A12,Tabla1[],11,0)</f>
        <v>1</v>
      </c>
    </row>
    <row r="13" spans="1:14" x14ac:dyDescent="0.3">
      <c r="A13">
        <v>1002</v>
      </c>
      <c r="B13">
        <v>1700</v>
      </c>
      <c r="C13">
        <v>1702</v>
      </c>
      <c r="D13">
        <v>3</v>
      </c>
      <c r="E13">
        <f>VLOOKUP($A13,Tabla1[],2,0)</f>
        <v>7</v>
      </c>
      <c r="F13">
        <f>VLOOKUP($A13,Tabla1[],3,0)</f>
        <v>10</v>
      </c>
      <c r="G13">
        <f>VLOOKUP($A13,Tabla1[],2,0)</f>
        <v>7</v>
      </c>
      <c r="H13" t="str">
        <f>VLOOKUP($A13,Tabla1[],4,0)</f>
        <v>0.087</v>
      </c>
      <c r="I13" t="str">
        <f>VLOOKUP($A13,Tabla1[],5,0)</f>
        <v>40.33</v>
      </c>
      <c r="J13">
        <f>VLOOKUP($A13,Tabla1[],6,0)</f>
        <v>43387</v>
      </c>
      <c r="K13" t="str">
        <f>VLOOKUP($A13,Tabla1[],8,0)</f>
        <v xml:space="preserve">Julia Jones </v>
      </c>
      <c r="L13" t="str">
        <f>VLOOKUP($A13,Tabla1[],9,0)</f>
        <v xml:space="preserve">1622 Seaside St, Seattle, WA 32569 </v>
      </c>
      <c r="M13" t="str">
        <f>VLOOKUP($A13,Tabla1[],10,0)</f>
        <v xml:space="preserve">CD62001 </v>
      </c>
      <c r="N13">
        <f>VLOOKUP($A13,Tabla1[],11,0)</f>
        <v>1</v>
      </c>
    </row>
    <row r="14" spans="1:14" x14ac:dyDescent="0.3">
      <c r="A14">
        <v>1003</v>
      </c>
      <c r="B14">
        <v>1800</v>
      </c>
      <c r="C14">
        <v>1801</v>
      </c>
      <c r="D14">
        <v>1</v>
      </c>
      <c r="E14">
        <f>VLOOKUP($A14,Tabla1[],2,0)</f>
        <v>9</v>
      </c>
      <c r="F14">
        <f>VLOOKUP($A14,Tabla1[],3,0)</f>
        <v>20</v>
      </c>
      <c r="G14">
        <f>VLOOKUP($A14,Tabla1[],2,0)</f>
        <v>9</v>
      </c>
      <c r="H14" t="str">
        <f>VLOOKUP($A14,Tabla1[],4,0)</f>
        <v>0.0625</v>
      </c>
      <c r="I14" t="str">
        <f>VLOOKUP($A14,Tabla1[],5,0)</f>
        <v>70.98</v>
      </c>
      <c r="J14">
        <f>VLOOKUP($A14,Tabla1[],6,0)</f>
        <v>43385</v>
      </c>
      <c r="K14" t="str">
        <f>VLOOKUP($A14,Tabla1[],8,0)</f>
        <v xml:space="preserve">Irene Everly </v>
      </c>
      <c r="L14" t="str">
        <f>VLOOKUP($A14,Tabla1[],9,0)</f>
        <v>1756 East Dr, Houston, TX 28562</v>
      </c>
      <c r="M14" t="str">
        <f>VLOOKUP($A14,Tabla1[],10,0)</f>
        <v xml:space="preserve">KB63001 </v>
      </c>
      <c r="N14">
        <f>VLOOKUP($A14,Tabla1[],11,0)</f>
        <v>0</v>
      </c>
    </row>
    <row r="15" spans="1:14" x14ac:dyDescent="0.3">
      <c r="A15">
        <v>1003</v>
      </c>
      <c r="B15">
        <v>1800</v>
      </c>
      <c r="C15">
        <v>1802</v>
      </c>
      <c r="D15">
        <v>2</v>
      </c>
      <c r="E15">
        <f>VLOOKUP($A15,Tabla1[],2,0)</f>
        <v>9</v>
      </c>
      <c r="F15">
        <f>VLOOKUP($A15,Tabla1[],3,0)</f>
        <v>20</v>
      </c>
      <c r="G15">
        <f>VLOOKUP($A15,Tabla1[],2,0)</f>
        <v>9</v>
      </c>
      <c r="H15" t="str">
        <f>VLOOKUP($A15,Tabla1[],4,0)</f>
        <v>0.0625</v>
      </c>
      <c r="I15" t="str">
        <f>VLOOKUP($A15,Tabla1[],5,0)</f>
        <v>70.98</v>
      </c>
      <c r="J15">
        <f>VLOOKUP($A15,Tabla1[],6,0)</f>
        <v>43385</v>
      </c>
      <c r="K15" t="str">
        <f>VLOOKUP($A15,Tabla1[],8,0)</f>
        <v xml:space="preserve">Irene Everly </v>
      </c>
      <c r="L15" t="str">
        <f>VLOOKUP($A15,Tabla1[],9,0)</f>
        <v>1756 East Dr, Houston, TX 28562</v>
      </c>
      <c r="M15" t="str">
        <f>VLOOKUP($A15,Tabla1[],10,0)</f>
        <v xml:space="preserve">KB63001 </v>
      </c>
      <c r="N15">
        <f>VLOOKUP($A15,Tabla1[],11,0)</f>
        <v>0</v>
      </c>
    </row>
    <row r="16" spans="1:14" x14ac:dyDescent="0.3">
      <c r="A16">
        <v>1003</v>
      </c>
      <c r="B16">
        <v>1900</v>
      </c>
      <c r="C16">
        <v>1901</v>
      </c>
      <c r="D16">
        <v>1</v>
      </c>
      <c r="E16">
        <f>VLOOKUP($A16,Tabla1[],2,0)</f>
        <v>9</v>
      </c>
      <c r="F16">
        <f>VLOOKUP($A16,Tabla1[],3,0)</f>
        <v>20</v>
      </c>
      <c r="G16">
        <f>VLOOKUP($A16,Tabla1[],2,0)</f>
        <v>9</v>
      </c>
      <c r="H16" t="str">
        <f>VLOOKUP($A16,Tabla1[],4,0)</f>
        <v>0.0625</v>
      </c>
      <c r="I16" t="str">
        <f>VLOOKUP($A16,Tabla1[],5,0)</f>
        <v>70.98</v>
      </c>
      <c r="J16">
        <f>VLOOKUP($A16,Tabla1[],6,0)</f>
        <v>43385</v>
      </c>
      <c r="K16" t="str">
        <f>VLOOKUP($A16,Tabla1[],8,0)</f>
        <v xml:space="preserve">Irene Everly </v>
      </c>
      <c r="L16" t="str">
        <f>VLOOKUP($A16,Tabla1[],9,0)</f>
        <v>1756 East Dr, Houston, TX 28562</v>
      </c>
      <c r="M16" t="str">
        <f>VLOOKUP($A16,Tabla1[],10,0)</f>
        <v xml:space="preserve">KB63001 </v>
      </c>
      <c r="N16">
        <f>VLOOKUP($A16,Tabla1[],11,0)</f>
        <v>0</v>
      </c>
    </row>
    <row r="17" spans="1:14" x14ac:dyDescent="0.3">
      <c r="A17">
        <v>1003</v>
      </c>
      <c r="B17">
        <v>1900</v>
      </c>
      <c r="C17">
        <v>1902</v>
      </c>
      <c r="D17">
        <v>2</v>
      </c>
      <c r="E17">
        <f>VLOOKUP($A17,Tabla1[],2,0)</f>
        <v>9</v>
      </c>
      <c r="F17">
        <f>VLOOKUP($A17,Tabla1[],3,0)</f>
        <v>20</v>
      </c>
      <c r="G17">
        <f>VLOOKUP($A17,Tabla1[],2,0)</f>
        <v>9</v>
      </c>
      <c r="H17" t="str">
        <f>VLOOKUP($A17,Tabla1[],4,0)</f>
        <v>0.0625</v>
      </c>
      <c r="I17" t="str">
        <f>VLOOKUP($A17,Tabla1[],5,0)</f>
        <v>70.98</v>
      </c>
      <c r="J17">
        <f>VLOOKUP($A17,Tabla1[],6,0)</f>
        <v>43385</v>
      </c>
      <c r="K17" t="str">
        <f>VLOOKUP($A17,Tabla1[],8,0)</f>
        <v xml:space="preserve">Irene Everly </v>
      </c>
      <c r="L17" t="str">
        <f>VLOOKUP($A17,Tabla1[],9,0)</f>
        <v>1756 East Dr, Houston, TX 28562</v>
      </c>
      <c r="M17" t="str">
        <f>VLOOKUP($A17,Tabla1[],10,0)</f>
        <v xml:space="preserve">KB63001 </v>
      </c>
      <c r="N17">
        <f>VLOOKUP($A17,Tabla1[],11,0)</f>
        <v>0</v>
      </c>
    </row>
    <row r="18" spans="1:14" x14ac:dyDescent="0.3">
      <c r="A18">
        <v>1004</v>
      </c>
      <c r="B18">
        <v>2000</v>
      </c>
      <c r="C18">
        <v>2001</v>
      </c>
      <c r="D18">
        <v>2</v>
      </c>
      <c r="E18">
        <f>VLOOKUP($A18,Tabla1[],2,0)</f>
        <v>6</v>
      </c>
      <c r="F18">
        <f>VLOOKUP($A18,Tabla1[],3,0)</f>
        <v>7</v>
      </c>
      <c r="G18">
        <f>VLOOKUP($A18,Tabla1[],2,0)</f>
        <v>6</v>
      </c>
      <c r="H18" t="str">
        <f>VLOOKUP($A18,Tabla1[],4,0)</f>
        <v>0.0625</v>
      </c>
      <c r="I18" t="str">
        <f>VLOOKUP($A18,Tabla1[],5,0)</f>
        <v>30.45</v>
      </c>
      <c r="J18">
        <f>VLOOKUP($A18,Tabla1[],6,0)</f>
        <v>43389</v>
      </c>
      <c r="K18" t="str">
        <f>VLOOKUP($A18,Tabla1[],8,0)</f>
        <v>Rachel Rose</v>
      </c>
      <c r="L18" t="str">
        <f>VLOOKUP($A18,Tabla1[],9,0)</f>
        <v xml:space="preserve">1465 River Dr, Boston, MA 43625 </v>
      </c>
      <c r="M18" t="str">
        <f>VLOOKUP($A18,Tabla1[],10,0)</f>
        <v xml:space="preserve">IK64001 </v>
      </c>
      <c r="N18">
        <f>VLOOKUP($A18,Tabla1[],11,0)</f>
        <v>1</v>
      </c>
    </row>
    <row r="19" spans="1:14" x14ac:dyDescent="0.3">
      <c r="A19">
        <v>1004</v>
      </c>
      <c r="B19">
        <v>2000</v>
      </c>
      <c r="C19">
        <v>2002</v>
      </c>
      <c r="D19">
        <v>3</v>
      </c>
      <c r="E19">
        <f>VLOOKUP($A19,Tabla1[],2,0)</f>
        <v>6</v>
      </c>
      <c r="F19">
        <f>VLOOKUP($A19,Tabla1[],3,0)</f>
        <v>7</v>
      </c>
      <c r="G19">
        <f>VLOOKUP($A19,Tabla1[],2,0)</f>
        <v>6</v>
      </c>
      <c r="H19" t="str">
        <f>VLOOKUP($A19,Tabla1[],4,0)</f>
        <v>0.0625</v>
      </c>
      <c r="I19" t="str">
        <f>VLOOKUP($A19,Tabla1[],5,0)</f>
        <v>30.45</v>
      </c>
      <c r="J19">
        <f>VLOOKUP($A19,Tabla1[],6,0)</f>
        <v>43389</v>
      </c>
      <c r="K19" t="str">
        <f>VLOOKUP($A19,Tabla1[],8,0)</f>
        <v>Rachel Rose</v>
      </c>
      <c r="L19" t="str">
        <f>VLOOKUP($A19,Tabla1[],9,0)</f>
        <v xml:space="preserve">1465 River Dr, Boston, MA 43625 </v>
      </c>
      <c r="M19" t="str">
        <f>VLOOKUP($A19,Tabla1[],10,0)</f>
        <v xml:space="preserve">IK64001 </v>
      </c>
      <c r="N19">
        <f>VLOOKUP($A19,Tabla1[],11,0)</f>
        <v>1</v>
      </c>
    </row>
    <row r="20" spans="1:14" x14ac:dyDescent="0.3">
      <c r="A20">
        <v>1004</v>
      </c>
      <c r="B20">
        <v>2100</v>
      </c>
      <c r="C20">
        <v>2101</v>
      </c>
      <c r="D20">
        <v>1</v>
      </c>
      <c r="E20">
        <f>VLOOKUP($A20,Tabla1[],2,0)</f>
        <v>6</v>
      </c>
      <c r="F20">
        <f>VLOOKUP($A20,Tabla1[],3,0)</f>
        <v>7</v>
      </c>
      <c r="G20">
        <f>VLOOKUP($A20,Tabla1[],2,0)</f>
        <v>6</v>
      </c>
      <c r="H20" t="str">
        <f>VLOOKUP($A20,Tabla1[],4,0)</f>
        <v>0.0625</v>
      </c>
      <c r="I20" t="str">
        <f>VLOOKUP($A20,Tabla1[],5,0)</f>
        <v>30.45</v>
      </c>
      <c r="J20">
        <f>VLOOKUP($A20,Tabla1[],6,0)</f>
        <v>43389</v>
      </c>
      <c r="K20" t="str">
        <f>VLOOKUP($A20,Tabla1[],8,0)</f>
        <v>Rachel Rose</v>
      </c>
      <c r="L20" t="str">
        <f>VLOOKUP($A20,Tabla1[],9,0)</f>
        <v xml:space="preserve">1465 River Dr, Boston, MA 43625 </v>
      </c>
      <c r="M20" t="str">
        <f>VLOOKUP($A20,Tabla1[],10,0)</f>
        <v xml:space="preserve">IK64001 </v>
      </c>
      <c r="N20">
        <f>VLOOKUP($A20,Tabla1[],11,0)</f>
        <v>1</v>
      </c>
    </row>
    <row r="21" spans="1:14" x14ac:dyDescent="0.3">
      <c r="A21">
        <v>1004</v>
      </c>
      <c r="B21">
        <v>2100</v>
      </c>
      <c r="C21">
        <v>2102</v>
      </c>
      <c r="D21">
        <v>3</v>
      </c>
      <c r="E21">
        <f>VLOOKUP($A21,Tabla1[],2,0)</f>
        <v>6</v>
      </c>
      <c r="F21">
        <f>VLOOKUP($A21,Tabla1[],3,0)</f>
        <v>7</v>
      </c>
      <c r="G21">
        <f>VLOOKUP($A21,Tabla1[],2,0)</f>
        <v>6</v>
      </c>
      <c r="H21" t="str">
        <f>VLOOKUP($A21,Tabla1[],4,0)</f>
        <v>0.0625</v>
      </c>
      <c r="I21" t="str">
        <f>VLOOKUP($A21,Tabla1[],5,0)</f>
        <v>30.45</v>
      </c>
      <c r="J21">
        <f>VLOOKUP($A21,Tabla1[],6,0)</f>
        <v>43389</v>
      </c>
      <c r="K21" t="str">
        <f>VLOOKUP($A21,Tabla1[],8,0)</f>
        <v>Rachel Rose</v>
      </c>
      <c r="L21" t="str">
        <f>VLOOKUP($A21,Tabla1[],9,0)</f>
        <v xml:space="preserve">1465 River Dr, Boston, MA 43625 </v>
      </c>
      <c r="M21" t="str">
        <f>VLOOKUP($A21,Tabla1[],10,0)</f>
        <v xml:space="preserve">IK64001 </v>
      </c>
      <c r="N21">
        <f>VLOOKUP($A21,Tabla1[],11,0)</f>
        <v>1</v>
      </c>
    </row>
    <row r="22" spans="1:14" x14ac:dyDescent="0.3">
      <c r="A22">
        <v>1004</v>
      </c>
      <c r="B22">
        <v>2200</v>
      </c>
      <c r="C22">
        <v>2201</v>
      </c>
      <c r="D22">
        <v>2</v>
      </c>
      <c r="E22">
        <f>VLOOKUP($A22,Tabla1[],2,0)</f>
        <v>6</v>
      </c>
      <c r="F22">
        <f>VLOOKUP($A22,Tabla1[],3,0)</f>
        <v>7</v>
      </c>
      <c r="G22">
        <f>VLOOKUP($A22,Tabla1[],2,0)</f>
        <v>6</v>
      </c>
      <c r="H22" t="str">
        <f>VLOOKUP($A22,Tabla1[],4,0)</f>
        <v>0.0625</v>
      </c>
      <c r="I22" t="str">
        <f>VLOOKUP($A22,Tabla1[],5,0)</f>
        <v>30.45</v>
      </c>
      <c r="J22">
        <f>VLOOKUP($A22,Tabla1[],6,0)</f>
        <v>43389</v>
      </c>
      <c r="K22" t="str">
        <f>VLOOKUP($A22,Tabla1[],8,0)</f>
        <v>Rachel Rose</v>
      </c>
      <c r="L22" t="str">
        <f>VLOOKUP($A22,Tabla1[],9,0)</f>
        <v xml:space="preserve">1465 River Dr, Boston, MA 43625 </v>
      </c>
      <c r="M22" t="str">
        <f>VLOOKUP($A22,Tabla1[],10,0)</f>
        <v xml:space="preserve">IK64001 </v>
      </c>
      <c r="N22">
        <f>VLOOKUP($A22,Tabla1[],11,0)</f>
        <v>1</v>
      </c>
    </row>
    <row r="23" spans="1:14" x14ac:dyDescent="0.3">
      <c r="A23">
        <v>1004</v>
      </c>
      <c r="B23">
        <v>2200</v>
      </c>
      <c r="C23">
        <v>2202</v>
      </c>
      <c r="D23">
        <v>3</v>
      </c>
      <c r="E23">
        <f>VLOOKUP($A23,Tabla1[],2,0)</f>
        <v>6</v>
      </c>
      <c r="F23">
        <f>VLOOKUP($A23,Tabla1[],3,0)</f>
        <v>7</v>
      </c>
      <c r="G23">
        <f>VLOOKUP($A23,Tabla1[],2,0)</f>
        <v>6</v>
      </c>
      <c r="H23" t="str">
        <f>VLOOKUP($A23,Tabla1[],4,0)</f>
        <v>0.0625</v>
      </c>
      <c r="I23" t="str">
        <f>VLOOKUP($A23,Tabla1[],5,0)</f>
        <v>30.45</v>
      </c>
      <c r="J23">
        <f>VLOOKUP($A23,Tabla1[],6,0)</f>
        <v>43389</v>
      </c>
      <c r="K23" t="str">
        <f>VLOOKUP($A23,Tabla1[],8,0)</f>
        <v>Rachel Rose</v>
      </c>
      <c r="L23" t="str">
        <f>VLOOKUP($A23,Tabla1[],9,0)</f>
        <v xml:space="preserve">1465 River Dr, Boston, MA 43625 </v>
      </c>
      <c r="M23" t="str">
        <f>VLOOKUP($A23,Tabla1[],10,0)</f>
        <v xml:space="preserve">IK64001 </v>
      </c>
      <c r="N23">
        <f>VLOOKUP($A23,Tabla1[],11,0)</f>
        <v>1</v>
      </c>
    </row>
    <row r="24" spans="1:14" x14ac:dyDescent="0.3">
      <c r="A24">
        <v>1005</v>
      </c>
      <c r="B24">
        <v>2300</v>
      </c>
      <c r="C24">
        <v>2301</v>
      </c>
      <c r="D24">
        <v>1</v>
      </c>
      <c r="E24">
        <f>VLOOKUP($A24,Tabla1[],2,0)</f>
        <v>5</v>
      </c>
      <c r="F24">
        <f>VLOOKUP($A24,Tabla1[],3,0)</f>
        <v>8</v>
      </c>
      <c r="G24">
        <f>VLOOKUP($A24,Tabla1[],2,0)</f>
        <v>5</v>
      </c>
      <c r="H24" t="str">
        <f>VLOOKUP($A24,Tabla1[],4,0)</f>
        <v>0.0625</v>
      </c>
      <c r="I24" t="str">
        <f>VLOOKUP($A24,Tabla1[],5,0)</f>
        <v>100.2</v>
      </c>
      <c r="J24">
        <f>VLOOKUP($A24,Tabla1[],6,0)</f>
        <v>43386</v>
      </c>
      <c r="K24" t="str">
        <f>VLOOKUP($A24,Tabla1[],8,0)</f>
        <v>Sophie Sutton</v>
      </c>
      <c r="L24" t="str">
        <f>VLOOKUP($A24,Tabla1[],9,0)</f>
        <v>1896 West Dr, Portland, OR 65842</v>
      </c>
      <c r="M24" t="str">
        <f>VLOOKUP($A24,Tabla1[],10,0)</f>
        <v xml:space="preserve">OP65001 </v>
      </c>
      <c r="N24">
        <f>VLOOKUP($A24,Tabla1[],11,0)</f>
        <v>0</v>
      </c>
    </row>
    <row r="25" spans="1:14" x14ac:dyDescent="0.3">
      <c r="A25">
        <v>1005</v>
      </c>
      <c r="B25">
        <v>2300</v>
      </c>
      <c r="C25">
        <v>2302</v>
      </c>
      <c r="D25">
        <v>1</v>
      </c>
      <c r="E25">
        <f>VLOOKUP($A25,Tabla1[],2,0)</f>
        <v>5</v>
      </c>
      <c r="F25">
        <f>VLOOKUP($A25,Tabla1[],3,0)</f>
        <v>8</v>
      </c>
      <c r="G25">
        <f>VLOOKUP($A25,Tabla1[],2,0)</f>
        <v>5</v>
      </c>
      <c r="H25" t="str">
        <f>VLOOKUP($A25,Tabla1[],4,0)</f>
        <v>0.0625</v>
      </c>
      <c r="I25" t="str">
        <f>VLOOKUP($A25,Tabla1[],5,0)</f>
        <v>100.2</v>
      </c>
      <c r="J25">
        <f>VLOOKUP($A25,Tabla1[],6,0)</f>
        <v>43386</v>
      </c>
      <c r="K25" t="str">
        <f>VLOOKUP($A25,Tabla1[],8,0)</f>
        <v>Sophie Sutton</v>
      </c>
      <c r="L25" t="str">
        <f>VLOOKUP($A25,Tabla1[],9,0)</f>
        <v>1896 West Dr, Portland, OR 65842</v>
      </c>
      <c r="M25" t="str">
        <f>VLOOKUP($A25,Tabla1[],10,0)</f>
        <v xml:space="preserve">OP65001 </v>
      </c>
      <c r="N25">
        <f>VLOOKUP($A25,Tabla1[],11,0)</f>
        <v>0</v>
      </c>
    </row>
    <row r="26" spans="1:14" x14ac:dyDescent="0.3">
      <c r="A26">
        <v>1005</v>
      </c>
      <c r="B26">
        <v>2400</v>
      </c>
      <c r="C26">
        <v>2401</v>
      </c>
      <c r="D26">
        <v>3</v>
      </c>
      <c r="E26">
        <f>VLOOKUP($A26,Tabla1[],2,0)</f>
        <v>5</v>
      </c>
      <c r="F26">
        <f>VLOOKUP($A26,Tabla1[],3,0)</f>
        <v>8</v>
      </c>
      <c r="G26">
        <f>VLOOKUP($A26,Tabla1[],2,0)</f>
        <v>5</v>
      </c>
      <c r="H26" t="str">
        <f>VLOOKUP($A26,Tabla1[],4,0)</f>
        <v>0.0625</v>
      </c>
      <c r="I26" t="str">
        <f>VLOOKUP($A26,Tabla1[],5,0)</f>
        <v>100.2</v>
      </c>
      <c r="J26">
        <f>VLOOKUP($A26,Tabla1[],6,0)</f>
        <v>43386</v>
      </c>
      <c r="K26" t="str">
        <f>VLOOKUP($A26,Tabla1[],8,0)</f>
        <v>Sophie Sutton</v>
      </c>
      <c r="L26" t="str">
        <f>VLOOKUP($A26,Tabla1[],9,0)</f>
        <v>1896 West Dr, Portland, OR 65842</v>
      </c>
      <c r="M26" t="str">
        <f>VLOOKUP($A26,Tabla1[],10,0)</f>
        <v xml:space="preserve">OP65001 </v>
      </c>
      <c r="N26">
        <f>VLOOKUP($A26,Tabla1[],11,0)</f>
        <v>0</v>
      </c>
    </row>
    <row r="27" spans="1:14" x14ac:dyDescent="0.3">
      <c r="A27">
        <v>1006</v>
      </c>
      <c r="B27">
        <v>2400</v>
      </c>
      <c r="C27">
        <v>2402</v>
      </c>
      <c r="D27">
        <v>2</v>
      </c>
      <c r="E27">
        <f>VLOOKUP($A27,Tabla1[],2,0)</f>
        <v>3</v>
      </c>
      <c r="F27">
        <f>VLOOKUP($A27,Tabla1[],3,0)</f>
        <v>5</v>
      </c>
      <c r="G27">
        <f>VLOOKUP($A27,Tabla1[],2,0)</f>
        <v>3</v>
      </c>
      <c r="H27" t="str">
        <f>VLOOKUP($A27,Tabla1[],4,0)</f>
        <v>0.1025</v>
      </c>
      <c r="I27" t="str">
        <f>VLOOKUP($A27,Tabla1[],5,0)</f>
        <v>58.52</v>
      </c>
      <c r="J27">
        <f>VLOOKUP($A27,Tabla1[],6,0)</f>
        <v>43394</v>
      </c>
      <c r="K27" t="str">
        <f>VLOOKUP($A27,Tabla1[],8,0)</f>
        <v>Wendy West</v>
      </c>
      <c r="L27" t="str">
        <f>VLOOKUP($A27,Tabla1[],9,0)</f>
        <v>1252 Vine St, Chicago, IL 73215</v>
      </c>
      <c r="M27" t="str">
        <f>VLOOKUP($A27,Tabla1[],10,0)</f>
        <v xml:space="preserve">XH66001 </v>
      </c>
      <c r="N27">
        <f>VLOOKUP($A27,Tabla1[],11,0)</f>
        <v>1</v>
      </c>
    </row>
    <row r="28" spans="1:14" x14ac:dyDescent="0.3">
      <c r="A28">
        <v>1006</v>
      </c>
      <c r="B28">
        <v>2500</v>
      </c>
      <c r="C28">
        <v>2501</v>
      </c>
      <c r="D28">
        <v>3</v>
      </c>
      <c r="E28">
        <f>VLOOKUP($A28,Tabla1[],2,0)</f>
        <v>3</v>
      </c>
      <c r="F28">
        <f>VLOOKUP($A28,Tabla1[],3,0)</f>
        <v>5</v>
      </c>
      <c r="G28">
        <f>VLOOKUP($A28,Tabla1[],2,0)</f>
        <v>3</v>
      </c>
      <c r="H28" t="str">
        <f>VLOOKUP($A28,Tabla1[],4,0)</f>
        <v>0.1025</v>
      </c>
      <c r="I28" t="str">
        <f>VLOOKUP($A28,Tabla1[],5,0)</f>
        <v>58.52</v>
      </c>
      <c r="J28">
        <f>VLOOKUP($A28,Tabla1[],6,0)</f>
        <v>43394</v>
      </c>
      <c r="K28" t="str">
        <f>VLOOKUP($A28,Tabla1[],8,0)</f>
        <v>Wendy West</v>
      </c>
      <c r="L28" t="str">
        <f>VLOOKUP($A28,Tabla1[],9,0)</f>
        <v>1252 Vine St, Chicago, IL 73215</v>
      </c>
      <c r="M28" t="str">
        <f>VLOOKUP($A28,Tabla1[],10,0)</f>
        <v xml:space="preserve">XH66001 </v>
      </c>
      <c r="N28">
        <f>VLOOKUP($A28,Tabla1[],11,0)</f>
        <v>1</v>
      </c>
    </row>
    <row r="29" spans="1:14" x14ac:dyDescent="0.3">
      <c r="A29">
        <v>1006</v>
      </c>
      <c r="B29">
        <v>2500</v>
      </c>
      <c r="C29">
        <v>2502</v>
      </c>
      <c r="D29">
        <v>1</v>
      </c>
      <c r="E29">
        <f>VLOOKUP($A29,Tabla1[],2,0)</f>
        <v>3</v>
      </c>
      <c r="F29">
        <f>VLOOKUP($A29,Tabla1[],3,0)</f>
        <v>5</v>
      </c>
      <c r="G29">
        <f>VLOOKUP($A29,Tabla1[],2,0)</f>
        <v>3</v>
      </c>
      <c r="H29" t="str">
        <f>VLOOKUP($A29,Tabla1[],4,0)</f>
        <v>0.1025</v>
      </c>
      <c r="I29" t="str">
        <f>VLOOKUP($A29,Tabla1[],5,0)</f>
        <v>58.52</v>
      </c>
      <c r="J29">
        <f>VLOOKUP($A29,Tabla1[],6,0)</f>
        <v>43394</v>
      </c>
      <c r="K29" t="str">
        <f>VLOOKUP($A29,Tabla1[],8,0)</f>
        <v>Wendy West</v>
      </c>
      <c r="L29" t="str">
        <f>VLOOKUP($A29,Tabla1[],9,0)</f>
        <v>1252 Vine St, Chicago, IL 73215</v>
      </c>
      <c r="M29" t="str">
        <f>VLOOKUP($A29,Tabla1[],10,0)</f>
        <v xml:space="preserve">XH66001 </v>
      </c>
      <c r="N29">
        <f>VLOOKUP($A29,Tabla1[],11,0)</f>
        <v>1</v>
      </c>
    </row>
    <row r="30" spans="1:14" x14ac:dyDescent="0.3">
      <c r="A30">
        <v>1006</v>
      </c>
      <c r="B30">
        <v>2600</v>
      </c>
      <c r="C30">
        <v>2601</v>
      </c>
      <c r="D30">
        <v>2</v>
      </c>
      <c r="E30">
        <f>VLOOKUP($A30,Tabla1[],2,0)</f>
        <v>3</v>
      </c>
      <c r="F30">
        <f>VLOOKUP($A30,Tabla1[],3,0)</f>
        <v>5</v>
      </c>
      <c r="G30">
        <f>VLOOKUP($A30,Tabla1[],2,0)</f>
        <v>3</v>
      </c>
      <c r="H30" t="str">
        <f>VLOOKUP($A30,Tabla1[],4,0)</f>
        <v>0.1025</v>
      </c>
      <c r="I30" t="str">
        <f>VLOOKUP($A30,Tabla1[],5,0)</f>
        <v>58.52</v>
      </c>
      <c r="J30">
        <f>VLOOKUP($A30,Tabla1[],6,0)</f>
        <v>43394</v>
      </c>
      <c r="K30" t="str">
        <f>VLOOKUP($A30,Tabla1[],8,0)</f>
        <v>Wendy West</v>
      </c>
      <c r="L30" t="str">
        <f>VLOOKUP($A30,Tabla1[],9,0)</f>
        <v>1252 Vine St, Chicago, IL 73215</v>
      </c>
      <c r="M30" t="str">
        <f>VLOOKUP($A30,Tabla1[],10,0)</f>
        <v xml:space="preserve">XH66001 </v>
      </c>
      <c r="N30">
        <f>VLOOKUP($A30,Tabla1[],11,0)</f>
        <v>1</v>
      </c>
    </row>
    <row r="31" spans="1:14" x14ac:dyDescent="0.3">
      <c r="A31">
        <v>1006</v>
      </c>
      <c r="B31">
        <v>2600</v>
      </c>
      <c r="C31">
        <v>2602</v>
      </c>
      <c r="D31">
        <v>1</v>
      </c>
      <c r="E31">
        <f>VLOOKUP($A31,Tabla1[],2,0)</f>
        <v>3</v>
      </c>
      <c r="F31">
        <f>VLOOKUP($A31,Tabla1[],3,0)</f>
        <v>5</v>
      </c>
      <c r="G31">
        <f>VLOOKUP($A31,Tabla1[],2,0)</f>
        <v>3</v>
      </c>
      <c r="H31" t="str">
        <f>VLOOKUP($A31,Tabla1[],4,0)</f>
        <v>0.1025</v>
      </c>
      <c r="I31" t="str">
        <f>VLOOKUP($A31,Tabla1[],5,0)</f>
        <v>58.52</v>
      </c>
      <c r="J31">
        <f>VLOOKUP($A31,Tabla1[],6,0)</f>
        <v>43394</v>
      </c>
      <c r="K31" t="str">
        <f>VLOOKUP($A31,Tabla1[],8,0)</f>
        <v>Wendy West</v>
      </c>
      <c r="L31" t="str">
        <f>VLOOKUP($A31,Tabla1[],9,0)</f>
        <v>1252 Vine St, Chicago, IL 73215</v>
      </c>
      <c r="M31" t="str">
        <f>VLOOKUP($A31,Tabla1[],10,0)</f>
        <v xml:space="preserve">XH66001 </v>
      </c>
      <c r="N31">
        <f>VLOOKUP($A31,Tabla1[],11,0)</f>
        <v>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6"/>
  <sheetViews>
    <sheetView workbookViewId="0">
      <selection activeCell="B2" sqref="A2:B15"/>
    </sheetView>
  </sheetViews>
  <sheetFormatPr baseColWidth="10" defaultRowHeight="14.4" x14ac:dyDescent="0.3"/>
  <cols>
    <col min="1" max="1" width="12.109375" customWidth="1"/>
    <col min="2" max="2" width="21.44140625" customWidth="1"/>
    <col min="3" max="3" width="87.21875" customWidth="1"/>
  </cols>
  <sheetData>
    <row r="1" spans="1:3" x14ac:dyDescent="0.3">
      <c r="A1" t="s">
        <v>44</v>
      </c>
      <c r="B1" t="s">
        <v>96</v>
      </c>
      <c r="C1" t="s">
        <v>95</v>
      </c>
    </row>
    <row r="2" spans="1:3" x14ac:dyDescent="0.3">
      <c r="A2">
        <v>1200</v>
      </c>
      <c r="B2" t="s">
        <v>94</v>
      </c>
      <c r="C2" t="s">
        <v>93</v>
      </c>
    </row>
    <row r="3" spans="1:3" x14ac:dyDescent="0.3">
      <c r="A3">
        <v>1300</v>
      </c>
      <c r="B3" t="s">
        <v>92</v>
      </c>
      <c r="C3" t="s">
        <v>91</v>
      </c>
    </row>
    <row r="4" spans="1:3" x14ac:dyDescent="0.3">
      <c r="A4">
        <v>1400</v>
      </c>
      <c r="B4" t="s">
        <v>90</v>
      </c>
      <c r="C4" t="s">
        <v>89</v>
      </c>
    </row>
    <row r="5" spans="1:3" x14ac:dyDescent="0.3">
      <c r="A5">
        <v>1500</v>
      </c>
      <c r="B5" t="s">
        <v>88</v>
      </c>
      <c r="C5" t="s">
        <v>87</v>
      </c>
    </row>
    <row r="6" spans="1:3" x14ac:dyDescent="0.3">
      <c r="A6">
        <v>1600</v>
      </c>
      <c r="B6" t="s">
        <v>86</v>
      </c>
      <c r="C6" t="s">
        <v>85</v>
      </c>
    </row>
    <row r="7" spans="1:3" x14ac:dyDescent="0.3">
      <c r="A7">
        <v>1700</v>
      </c>
      <c r="B7" t="s">
        <v>84</v>
      </c>
      <c r="C7" t="s">
        <v>83</v>
      </c>
    </row>
    <row r="8" spans="1:3" x14ac:dyDescent="0.3">
      <c r="A8">
        <v>1800</v>
      </c>
      <c r="B8" t="s">
        <v>82</v>
      </c>
      <c r="C8" t="s">
        <v>81</v>
      </c>
    </row>
    <row r="9" spans="1:3" x14ac:dyDescent="0.3">
      <c r="A9">
        <v>1900</v>
      </c>
      <c r="B9" t="s">
        <v>80</v>
      </c>
      <c r="C9" t="s">
        <v>79</v>
      </c>
    </row>
    <row r="10" spans="1:3" x14ac:dyDescent="0.3">
      <c r="A10">
        <v>2000</v>
      </c>
      <c r="B10" t="s">
        <v>78</v>
      </c>
      <c r="C10" t="s">
        <v>77</v>
      </c>
    </row>
    <row r="11" spans="1:3" x14ac:dyDescent="0.3">
      <c r="A11">
        <v>2100</v>
      </c>
      <c r="B11" t="s">
        <v>76</v>
      </c>
      <c r="C11" t="s">
        <v>75</v>
      </c>
    </row>
    <row r="12" spans="1:3" x14ac:dyDescent="0.3">
      <c r="A12">
        <v>2200</v>
      </c>
      <c r="B12" t="s">
        <v>74</v>
      </c>
      <c r="C12" t="s">
        <v>73</v>
      </c>
    </row>
    <row r="13" spans="1:3" x14ac:dyDescent="0.3">
      <c r="A13">
        <v>2300</v>
      </c>
      <c r="B13" t="s">
        <v>72</v>
      </c>
      <c r="C13" t="s">
        <v>71</v>
      </c>
    </row>
    <row r="14" spans="1:3" x14ac:dyDescent="0.3">
      <c r="A14">
        <v>2400</v>
      </c>
      <c r="B14" t="s">
        <v>70</v>
      </c>
      <c r="C14" t="s">
        <v>69</v>
      </c>
    </row>
    <row r="15" spans="1:3" x14ac:dyDescent="0.3">
      <c r="A15">
        <v>2500</v>
      </c>
      <c r="B15" t="s">
        <v>68</v>
      </c>
      <c r="C15" t="s">
        <v>67</v>
      </c>
    </row>
    <row r="16" spans="1:3" x14ac:dyDescent="0.3">
      <c r="A16">
        <v>2600</v>
      </c>
      <c r="B16" t="s">
        <v>66</v>
      </c>
      <c r="C16" t="s">
        <v>65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/>
  </sheetPr>
  <dimension ref="A1:O31"/>
  <sheetViews>
    <sheetView zoomScaleNormal="100" workbookViewId="0">
      <selection activeCell="D22" sqref="D22"/>
    </sheetView>
  </sheetViews>
  <sheetFormatPr baseColWidth="10" defaultRowHeight="14.4" x14ac:dyDescent="0.3"/>
  <cols>
    <col min="2" max="2" width="12.109375" customWidth="1"/>
    <col min="4" max="4" width="18.109375" customWidth="1"/>
    <col min="6" max="6" width="13.6640625" customWidth="1"/>
    <col min="9" max="9" width="12.21875" customWidth="1"/>
    <col min="10" max="10" width="14.33203125" customWidth="1"/>
    <col min="11" max="11" width="12.5546875" customWidth="1"/>
    <col min="12" max="12" width="14.21875" customWidth="1"/>
    <col min="13" max="13" width="17.33203125" customWidth="1"/>
    <col min="14" max="14" width="15.5546875" customWidth="1"/>
  </cols>
  <sheetData>
    <row r="1" spans="1:15" x14ac:dyDescent="0.3">
      <c r="A1" t="s">
        <v>0</v>
      </c>
      <c r="B1" t="s">
        <v>44</v>
      </c>
      <c r="C1" t="s">
        <v>45</v>
      </c>
      <c r="D1" s="2" t="s">
        <v>96</v>
      </c>
      <c r="E1" t="s">
        <v>46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6</v>
      </c>
      <c r="L1" s="2" t="s">
        <v>7</v>
      </c>
      <c r="M1" s="2" t="s">
        <v>8</v>
      </c>
      <c r="N1" s="2" t="s">
        <v>9</v>
      </c>
      <c r="O1" s="2" t="s">
        <v>10</v>
      </c>
    </row>
    <row r="2" spans="1:15" x14ac:dyDescent="0.3">
      <c r="A2">
        <v>1000</v>
      </c>
      <c r="B2">
        <v>1200</v>
      </c>
      <c r="C2">
        <v>1201</v>
      </c>
      <c r="D2" t="str">
        <f>VLOOKUP($B2,Tabla6[[#All],[product_id]:[product_name]],2,FALSE)</f>
        <v>Macbook Pro (2017)</v>
      </c>
      <c r="E2">
        <v>0</v>
      </c>
      <c r="F2">
        <f>VLOOKUP($A2,Tabla1[],2,0)</f>
        <v>4</v>
      </c>
      <c r="G2">
        <f>VLOOKUP($A2,Tabla1[],3,0)</f>
        <v>7</v>
      </c>
      <c r="H2">
        <f>VLOOKUP($A2,Tabla1[],2,0)</f>
        <v>4</v>
      </c>
      <c r="I2" t="str">
        <f>VLOOKUP($A2,Tabla1[],4,0)</f>
        <v>0.0925</v>
      </c>
      <c r="J2" t="str">
        <f>VLOOKUP($A2,Tabla1[],5,0)</f>
        <v>50.02</v>
      </c>
      <c r="K2">
        <f>VLOOKUP($A2,Tabla1[],6,0)</f>
        <v>43390</v>
      </c>
      <c r="L2" t="str">
        <f>VLOOKUP($A2,Tabla1[],8,0)</f>
        <v>Anna Addison</v>
      </c>
      <c r="M2" t="str">
        <f>VLOOKUP($A2,Tabla1[],9,0)</f>
        <v>1325 Candy Rd, San Francisco, CA 96123</v>
      </c>
      <c r="N2" t="str">
        <f>VLOOKUP($A2,Tabla1[],10,0)</f>
        <v xml:space="preserve">ZW60001 </v>
      </c>
      <c r="O2">
        <f>VLOOKUP($A2,Tabla1[],11,0)</f>
        <v>1</v>
      </c>
    </row>
    <row r="3" spans="1:15" x14ac:dyDescent="0.3">
      <c r="A3">
        <v>1000</v>
      </c>
      <c r="B3">
        <v>1200</v>
      </c>
      <c r="C3">
        <v>1202</v>
      </c>
      <c r="D3" t="str">
        <f>VLOOKUP($B3,Tabla6[[#All],[product_id]:[product_name]],2,FALSE)</f>
        <v>Macbook Pro (2017)</v>
      </c>
      <c r="E3">
        <v>1</v>
      </c>
      <c r="F3">
        <f>VLOOKUP(A3,Tabla1[],2,0)</f>
        <v>4</v>
      </c>
      <c r="G3">
        <f>VLOOKUP($A3,Tabla1[],3,0)</f>
        <v>7</v>
      </c>
      <c r="H3">
        <f>VLOOKUP($A3,Tabla1[],2,0)</f>
        <v>4</v>
      </c>
      <c r="I3" t="str">
        <f>VLOOKUP($A3,Tabla1[],4,0)</f>
        <v>0.0925</v>
      </c>
      <c r="J3" t="str">
        <f>VLOOKUP($A3,Tabla1[],5,0)</f>
        <v>50.02</v>
      </c>
      <c r="K3">
        <f>VLOOKUP($A3,Tabla1[],6,0)</f>
        <v>43390</v>
      </c>
      <c r="L3" t="str">
        <f>VLOOKUP($A3,Tabla1[],8,0)</f>
        <v>Anna Addison</v>
      </c>
      <c r="M3" t="str">
        <f>VLOOKUP($A3,Tabla1[],9,0)</f>
        <v>1325 Candy Rd, San Francisco, CA 96123</v>
      </c>
      <c r="N3" t="str">
        <f>VLOOKUP($A3,Tabla1[],10,0)</f>
        <v xml:space="preserve">ZW60001 </v>
      </c>
      <c r="O3">
        <f>VLOOKUP($A3,Tabla1[],11,0)</f>
        <v>1</v>
      </c>
    </row>
    <row r="4" spans="1:15" x14ac:dyDescent="0.3">
      <c r="A4">
        <v>1000</v>
      </c>
      <c r="B4">
        <v>1300</v>
      </c>
      <c r="C4">
        <v>1301</v>
      </c>
      <c r="D4" t="str">
        <f>VLOOKUP($B4,Tabla6[[#All],[product_id]:[product_name]],2,FALSE)</f>
        <v xml:space="preserve">Macbook Air (2015) </v>
      </c>
      <c r="E4">
        <v>3</v>
      </c>
      <c r="F4">
        <f>VLOOKUP(A4,Tabla1[],2,0)</f>
        <v>4</v>
      </c>
      <c r="G4">
        <f>VLOOKUP($A4,Tabla1[],3,0)</f>
        <v>7</v>
      </c>
      <c r="H4">
        <f>VLOOKUP($A4,Tabla1[],2,0)</f>
        <v>4</v>
      </c>
      <c r="I4" t="str">
        <f>VLOOKUP($A4,Tabla1[],4,0)</f>
        <v>0.0925</v>
      </c>
      <c r="J4" t="str">
        <f>VLOOKUP($A4,Tabla1[],5,0)</f>
        <v>50.02</v>
      </c>
      <c r="K4">
        <f>VLOOKUP($A4,Tabla1[],6,0)</f>
        <v>43390</v>
      </c>
      <c r="L4" t="str">
        <f>VLOOKUP($A4,Tabla1[],8,0)</f>
        <v>Anna Addison</v>
      </c>
      <c r="M4" t="str">
        <f>VLOOKUP($A4,Tabla1[],9,0)</f>
        <v>1325 Candy Rd, San Francisco, CA 96123</v>
      </c>
      <c r="N4" t="str">
        <f>VLOOKUP($A4,Tabla1[],10,0)</f>
        <v xml:space="preserve">ZW60001 </v>
      </c>
      <c r="O4">
        <f>VLOOKUP($A4,Tabla1[],11,0)</f>
        <v>1</v>
      </c>
    </row>
    <row r="5" spans="1:15" x14ac:dyDescent="0.3">
      <c r="A5">
        <v>1000</v>
      </c>
      <c r="B5">
        <v>1300</v>
      </c>
      <c r="C5">
        <v>1302</v>
      </c>
      <c r="D5" t="str">
        <f>VLOOKUP($B5,Tabla6[[#All],[product_id]:[product_name]],2,FALSE)</f>
        <v xml:space="preserve">Macbook Air (2015) </v>
      </c>
      <c r="E5">
        <v>2</v>
      </c>
      <c r="F5">
        <f>VLOOKUP(A5,Tabla1[],2,0)</f>
        <v>4</v>
      </c>
      <c r="G5">
        <f>VLOOKUP($A5,Tabla1[],3,0)</f>
        <v>7</v>
      </c>
      <c r="H5">
        <f>VLOOKUP($A5,Tabla1[],2,0)</f>
        <v>4</v>
      </c>
      <c r="I5" t="str">
        <f>VLOOKUP($A5,Tabla1[],4,0)</f>
        <v>0.0925</v>
      </c>
      <c r="J5" t="str">
        <f>VLOOKUP($A5,Tabla1[],5,0)</f>
        <v>50.02</v>
      </c>
      <c r="K5">
        <f>VLOOKUP($A5,Tabla1[],6,0)</f>
        <v>43390</v>
      </c>
      <c r="L5" t="str">
        <f>VLOOKUP($A5,Tabla1[],8,0)</f>
        <v>Anna Addison</v>
      </c>
      <c r="M5" t="str">
        <f>VLOOKUP($A5,Tabla1[],9,0)</f>
        <v>1325 Candy Rd, San Francisco, CA 96123</v>
      </c>
      <c r="N5" t="str">
        <f>VLOOKUP($A5,Tabla1[],10,0)</f>
        <v xml:space="preserve">ZW60001 </v>
      </c>
      <c r="O5">
        <f>VLOOKUP($A5,Tabla1[],11,0)</f>
        <v>1</v>
      </c>
    </row>
    <row r="6" spans="1:15" x14ac:dyDescent="0.3">
      <c r="A6">
        <v>1001</v>
      </c>
      <c r="B6">
        <v>1400</v>
      </c>
      <c r="C6">
        <v>1401</v>
      </c>
      <c r="D6" t="str">
        <f>VLOOKUP($B6,Tabla6[[#All],[product_id]:[product_name]],2,FALSE)</f>
        <v>Iphone X</v>
      </c>
      <c r="E6">
        <v>1</v>
      </c>
      <c r="F6">
        <f>VLOOKUP(A6,Tabla1[],2,0)</f>
        <v>5</v>
      </c>
      <c r="G6">
        <f>VLOOKUP($A6,Tabla1[],3,0)</f>
        <v>8</v>
      </c>
      <c r="H6">
        <f>VLOOKUP($A6,Tabla1[],2,0)</f>
        <v>5</v>
      </c>
      <c r="I6" t="str">
        <f>VLOOKUP($A6,Tabla1[],4,0)</f>
        <v>0.06</v>
      </c>
      <c r="J6" t="str">
        <f>VLOOKUP($A6,Tabla1[],5,0)</f>
        <v>62.45</v>
      </c>
      <c r="K6">
        <f>VLOOKUP($A6,Tabla1[],6,0)</f>
        <v>43388</v>
      </c>
      <c r="L6" t="str">
        <f>VLOOKUP($A6,Tabla1[],8,0)</f>
        <v>Carol Campbell</v>
      </c>
      <c r="M6" t="str">
        <f>VLOOKUP($A6,Tabla1[],9,0)</f>
        <v>1931 Brown St, Gainesville, FL 85321</v>
      </c>
      <c r="N6" t="str">
        <f>VLOOKUP($A6,Tabla1[],10,0)</f>
        <v xml:space="preserve">AB61001 </v>
      </c>
      <c r="O6">
        <f>VLOOKUP($A6,Tabla1[],11,0)</f>
        <v>0</v>
      </c>
    </row>
    <row r="7" spans="1:15" x14ac:dyDescent="0.3">
      <c r="A7">
        <v>1001</v>
      </c>
      <c r="B7">
        <v>1400</v>
      </c>
      <c r="C7">
        <v>1402</v>
      </c>
      <c r="D7" t="str">
        <f>VLOOKUP($B7,Tabla6[[#All],[product_id]:[product_name]],2,FALSE)</f>
        <v>Iphone X</v>
      </c>
      <c r="E7">
        <v>1</v>
      </c>
      <c r="F7">
        <f>VLOOKUP(A7,Tabla1[],2,0)</f>
        <v>5</v>
      </c>
      <c r="G7">
        <f>VLOOKUP($A7,Tabla1[],3,0)</f>
        <v>8</v>
      </c>
      <c r="H7">
        <f>VLOOKUP($A7,Tabla1[],2,0)</f>
        <v>5</v>
      </c>
      <c r="I7" t="str">
        <f>VLOOKUP($A7,Tabla1[],4,0)</f>
        <v>0.06</v>
      </c>
      <c r="J7" t="str">
        <f>VLOOKUP($A7,Tabla1[],5,0)</f>
        <v>62.45</v>
      </c>
      <c r="K7">
        <f>VLOOKUP($A7,Tabla1[],6,0)</f>
        <v>43388</v>
      </c>
      <c r="L7" t="str">
        <f>VLOOKUP($A7,Tabla1[],8,0)</f>
        <v>Carol Campbell</v>
      </c>
      <c r="M7" t="str">
        <f>VLOOKUP($A7,Tabla1[],9,0)</f>
        <v>1931 Brown St, Gainesville, FL 85321</v>
      </c>
      <c r="N7" t="str">
        <f>VLOOKUP($A7,Tabla1[],10,0)</f>
        <v xml:space="preserve">AB61001 </v>
      </c>
      <c r="O7">
        <f>VLOOKUP($A7,Tabla1[],11,0)</f>
        <v>0</v>
      </c>
    </row>
    <row r="8" spans="1:15" x14ac:dyDescent="0.3">
      <c r="A8">
        <v>1001</v>
      </c>
      <c r="B8">
        <v>1500</v>
      </c>
      <c r="C8">
        <v>1501</v>
      </c>
      <c r="D8" t="str">
        <f>VLOOKUP($B8,Tabla6[[#All],[product_id]:[product_name]],2,FALSE)</f>
        <v>Iphone 7</v>
      </c>
      <c r="E8">
        <v>2</v>
      </c>
      <c r="F8">
        <f>VLOOKUP(A8,Tabla1[],2,0)</f>
        <v>5</v>
      </c>
      <c r="G8">
        <f>VLOOKUP($A8,Tabla1[],3,0)</f>
        <v>8</v>
      </c>
      <c r="H8">
        <f>VLOOKUP($A8,Tabla1[],2,0)</f>
        <v>5</v>
      </c>
      <c r="I8" t="str">
        <f>VLOOKUP($A8,Tabla1[],4,0)</f>
        <v>0.06</v>
      </c>
      <c r="J8" t="str">
        <f>VLOOKUP($A8,Tabla1[],5,0)</f>
        <v>62.45</v>
      </c>
      <c r="K8">
        <f>VLOOKUP($A8,Tabla1[],6,0)</f>
        <v>43388</v>
      </c>
      <c r="L8" t="str">
        <f>VLOOKUP($A8,Tabla1[],8,0)</f>
        <v>Carol Campbell</v>
      </c>
      <c r="M8" t="str">
        <f>VLOOKUP($A8,Tabla1[],9,0)</f>
        <v>1931 Brown St, Gainesville, FL 85321</v>
      </c>
      <c r="N8" t="str">
        <f>VLOOKUP($A8,Tabla1[],10,0)</f>
        <v xml:space="preserve">AB61001 </v>
      </c>
      <c r="O8">
        <f>VLOOKUP($A8,Tabla1[],11,0)</f>
        <v>0</v>
      </c>
    </row>
    <row r="9" spans="1:15" x14ac:dyDescent="0.3">
      <c r="A9">
        <v>1001</v>
      </c>
      <c r="B9">
        <v>1500</v>
      </c>
      <c r="C9">
        <v>1502</v>
      </c>
      <c r="D9" t="str">
        <f>VLOOKUP($B9,Tabla6[[#All],[product_id]:[product_name]],2,FALSE)</f>
        <v>Iphone 7</v>
      </c>
      <c r="E9">
        <v>3</v>
      </c>
      <c r="F9">
        <f>VLOOKUP(A9,Tabla1[],2,0)</f>
        <v>5</v>
      </c>
      <c r="G9">
        <f>VLOOKUP($A9,Tabla1[],3,0)</f>
        <v>8</v>
      </c>
      <c r="H9">
        <f>VLOOKUP($A9,Tabla1[],2,0)</f>
        <v>5</v>
      </c>
      <c r="I9" t="str">
        <f>VLOOKUP($A9,Tabla1[],4,0)</f>
        <v>0.06</v>
      </c>
      <c r="J9" t="str">
        <f>VLOOKUP($A9,Tabla1[],5,0)</f>
        <v>62.45</v>
      </c>
      <c r="K9">
        <f>VLOOKUP($A9,Tabla1[],6,0)</f>
        <v>43388</v>
      </c>
      <c r="L9" t="str">
        <f>VLOOKUP($A9,Tabla1[],8,0)</f>
        <v>Carol Campbell</v>
      </c>
      <c r="M9" t="str">
        <f>VLOOKUP($A9,Tabla1[],9,0)</f>
        <v>1931 Brown St, Gainesville, FL 85321</v>
      </c>
      <c r="N9" t="str">
        <f>VLOOKUP($A9,Tabla1[],10,0)</f>
        <v xml:space="preserve">AB61001 </v>
      </c>
      <c r="O9">
        <f>VLOOKUP($A9,Tabla1[],11,0)</f>
        <v>0</v>
      </c>
    </row>
    <row r="10" spans="1:15" x14ac:dyDescent="0.3">
      <c r="A10">
        <v>1002</v>
      </c>
      <c r="B10">
        <v>1600</v>
      </c>
      <c r="C10">
        <v>1601</v>
      </c>
      <c r="D10" t="str">
        <f>VLOOKUP($B10,Tabla6[[#All],[product_id]:[product_name]],2,FALSE)</f>
        <v>Iphone 8</v>
      </c>
      <c r="E10">
        <v>2</v>
      </c>
      <c r="F10">
        <f>VLOOKUP(A10,Tabla1[],2,0)</f>
        <v>7</v>
      </c>
      <c r="G10">
        <f>VLOOKUP($A10,Tabla1[],3,0)</f>
        <v>10</v>
      </c>
      <c r="H10">
        <f>VLOOKUP($A10,Tabla1[],2,0)</f>
        <v>7</v>
      </c>
      <c r="I10" t="str">
        <f>VLOOKUP($A10,Tabla1[],4,0)</f>
        <v>0.087</v>
      </c>
      <c r="J10" t="str">
        <f>VLOOKUP($A10,Tabla1[],5,0)</f>
        <v>40.33</v>
      </c>
      <c r="K10">
        <f>VLOOKUP($A10,Tabla1[],6,0)</f>
        <v>43387</v>
      </c>
      <c r="L10" t="str">
        <f>VLOOKUP($A10,Tabla1[],8,0)</f>
        <v xml:space="preserve">Julia Jones </v>
      </c>
      <c r="M10" t="str">
        <f>VLOOKUP($A10,Tabla1[],9,0)</f>
        <v xml:space="preserve">1622 Seaside St, Seattle, WA 32569 </v>
      </c>
      <c r="N10" t="str">
        <f>VLOOKUP($A10,Tabla1[],10,0)</f>
        <v xml:space="preserve">CD62001 </v>
      </c>
      <c r="O10">
        <f>VLOOKUP($A10,Tabla1[],11,0)</f>
        <v>1</v>
      </c>
    </row>
    <row r="11" spans="1:15" x14ac:dyDescent="0.3">
      <c r="A11">
        <v>1002</v>
      </c>
      <c r="B11">
        <v>1600</v>
      </c>
      <c r="C11">
        <v>1602</v>
      </c>
      <c r="D11" t="str">
        <f>VLOOKUP($B11,Tabla6[[#All],[product_id]:[product_name]],2,FALSE)</f>
        <v>Iphone 8</v>
      </c>
      <c r="E11">
        <v>1</v>
      </c>
      <c r="F11">
        <f>VLOOKUP(A11,Tabla1[],2,0)</f>
        <v>7</v>
      </c>
      <c r="G11">
        <f>VLOOKUP($A11,Tabla1[],3,0)</f>
        <v>10</v>
      </c>
      <c r="H11">
        <f>VLOOKUP($A11,Tabla1[],2,0)</f>
        <v>7</v>
      </c>
      <c r="I11" t="str">
        <f>VLOOKUP($A11,Tabla1[],4,0)</f>
        <v>0.087</v>
      </c>
      <c r="J11" t="str">
        <f>VLOOKUP($A11,Tabla1[],5,0)</f>
        <v>40.33</v>
      </c>
      <c r="K11">
        <f>VLOOKUP($A11,Tabla1[],6,0)</f>
        <v>43387</v>
      </c>
      <c r="L11" t="str">
        <f>VLOOKUP($A11,Tabla1[],8,0)</f>
        <v xml:space="preserve">Julia Jones </v>
      </c>
      <c r="M11" t="str">
        <f>VLOOKUP($A11,Tabla1[],9,0)</f>
        <v xml:space="preserve">1622 Seaside St, Seattle, WA 32569 </v>
      </c>
      <c r="N11" t="str">
        <f>VLOOKUP($A11,Tabla1[],10,0)</f>
        <v xml:space="preserve">CD62001 </v>
      </c>
      <c r="O11">
        <f>VLOOKUP($A11,Tabla1[],11,0)</f>
        <v>1</v>
      </c>
    </row>
    <row r="12" spans="1:15" x14ac:dyDescent="0.3">
      <c r="A12">
        <v>1002</v>
      </c>
      <c r="B12">
        <v>1700</v>
      </c>
      <c r="C12">
        <v>1701</v>
      </c>
      <c r="D12" t="str">
        <f>VLOOKUP($B12,Tabla6[[#All],[product_id]:[product_name]],2,FALSE)</f>
        <v>Ipad Air</v>
      </c>
      <c r="E12">
        <v>1</v>
      </c>
      <c r="F12">
        <f>VLOOKUP(A12,Tabla1[],2,0)</f>
        <v>7</v>
      </c>
      <c r="G12">
        <f>VLOOKUP($A12,Tabla1[],3,0)</f>
        <v>10</v>
      </c>
      <c r="H12">
        <f>VLOOKUP($A12,Tabla1[],2,0)</f>
        <v>7</v>
      </c>
      <c r="I12" t="str">
        <f>VLOOKUP($A12,Tabla1[],4,0)</f>
        <v>0.087</v>
      </c>
      <c r="J12" t="str">
        <f>VLOOKUP($A12,Tabla1[],5,0)</f>
        <v>40.33</v>
      </c>
      <c r="K12">
        <f>VLOOKUP($A12,Tabla1[],6,0)</f>
        <v>43387</v>
      </c>
      <c r="L12" t="str">
        <f>VLOOKUP($A12,Tabla1[],8,0)</f>
        <v xml:space="preserve">Julia Jones </v>
      </c>
      <c r="M12" t="str">
        <f>VLOOKUP($A12,Tabla1[],9,0)</f>
        <v xml:space="preserve">1622 Seaside St, Seattle, WA 32569 </v>
      </c>
      <c r="N12" t="str">
        <f>VLOOKUP($A12,Tabla1[],10,0)</f>
        <v xml:space="preserve">CD62001 </v>
      </c>
      <c r="O12">
        <f>VLOOKUP($A12,Tabla1[],11,0)</f>
        <v>1</v>
      </c>
    </row>
    <row r="13" spans="1:15" x14ac:dyDescent="0.3">
      <c r="A13">
        <v>1002</v>
      </c>
      <c r="B13">
        <v>1700</v>
      </c>
      <c r="C13">
        <v>1702</v>
      </c>
      <c r="D13" t="str">
        <f>VLOOKUP($B13,Tabla6[[#All],[product_id]:[product_name]],2,FALSE)</f>
        <v>Ipad Air</v>
      </c>
      <c r="E13">
        <v>3</v>
      </c>
      <c r="F13">
        <f>VLOOKUP(A13,Tabla1[],2,0)</f>
        <v>7</v>
      </c>
      <c r="G13">
        <f>VLOOKUP($A13,Tabla1[],3,0)</f>
        <v>10</v>
      </c>
      <c r="H13">
        <f>VLOOKUP($A13,Tabla1[],2,0)</f>
        <v>7</v>
      </c>
      <c r="I13" t="str">
        <f>VLOOKUP($A13,Tabla1[],4,0)</f>
        <v>0.087</v>
      </c>
      <c r="J13" t="str">
        <f>VLOOKUP($A13,Tabla1[],5,0)</f>
        <v>40.33</v>
      </c>
      <c r="K13">
        <f>VLOOKUP($A13,Tabla1[],6,0)</f>
        <v>43387</v>
      </c>
      <c r="L13" t="str">
        <f>VLOOKUP($A13,Tabla1[],8,0)</f>
        <v xml:space="preserve">Julia Jones </v>
      </c>
      <c r="M13" t="str">
        <f>VLOOKUP($A13,Tabla1[],9,0)</f>
        <v xml:space="preserve">1622 Seaside St, Seattle, WA 32569 </v>
      </c>
      <c r="N13" t="str">
        <f>VLOOKUP($A13,Tabla1[],10,0)</f>
        <v xml:space="preserve">CD62001 </v>
      </c>
      <c r="O13">
        <f>VLOOKUP($A13,Tabla1[],11,0)</f>
        <v>1</v>
      </c>
    </row>
    <row r="14" spans="1:15" x14ac:dyDescent="0.3">
      <c r="A14">
        <v>1003</v>
      </c>
      <c r="B14">
        <v>1800</v>
      </c>
      <c r="C14">
        <v>1801</v>
      </c>
      <c r="D14" t="str">
        <f>VLOOKUP($B14,Tabla6[[#All],[product_id]:[product_name]],2,FALSE)</f>
        <v>Ipad Mini 3th gen</v>
      </c>
      <c r="E14">
        <v>1</v>
      </c>
      <c r="F14">
        <f>VLOOKUP(A14,Tabla1[],2,0)</f>
        <v>9</v>
      </c>
      <c r="G14">
        <f>VLOOKUP($A14,Tabla1[],3,0)</f>
        <v>20</v>
      </c>
      <c r="H14">
        <f>VLOOKUP($A14,Tabla1[],2,0)</f>
        <v>9</v>
      </c>
      <c r="I14" t="str">
        <f>VLOOKUP($A14,Tabla1[],4,0)</f>
        <v>0.0625</v>
      </c>
      <c r="J14" t="str">
        <f>VLOOKUP($A14,Tabla1[],5,0)</f>
        <v>70.98</v>
      </c>
      <c r="K14">
        <f>VLOOKUP($A14,Tabla1[],6,0)</f>
        <v>43385</v>
      </c>
      <c r="L14" t="str">
        <f>VLOOKUP($A14,Tabla1[],8,0)</f>
        <v xml:space="preserve">Irene Everly </v>
      </c>
      <c r="M14" t="str">
        <f>VLOOKUP($A14,Tabla1[],9,0)</f>
        <v>1756 East Dr, Houston, TX 28562</v>
      </c>
      <c r="N14" t="str">
        <f>VLOOKUP($A14,Tabla1[],10,0)</f>
        <v xml:space="preserve">KB63001 </v>
      </c>
      <c r="O14">
        <f>VLOOKUP($A14,Tabla1[],11,0)</f>
        <v>0</v>
      </c>
    </row>
    <row r="15" spans="1:15" x14ac:dyDescent="0.3">
      <c r="A15">
        <v>1003</v>
      </c>
      <c r="B15">
        <v>1800</v>
      </c>
      <c r="C15">
        <v>1802</v>
      </c>
      <c r="D15" t="str">
        <f>VLOOKUP($B15,Tabla6[[#All],[product_id]:[product_name]],2,FALSE)</f>
        <v>Ipad Mini 3th gen</v>
      </c>
      <c r="E15">
        <v>2</v>
      </c>
      <c r="F15">
        <f>VLOOKUP(A15,Tabla1[],2,0)</f>
        <v>9</v>
      </c>
      <c r="G15">
        <f>VLOOKUP($A15,Tabla1[],3,0)</f>
        <v>20</v>
      </c>
      <c r="H15">
        <f>VLOOKUP($A15,Tabla1[],2,0)</f>
        <v>9</v>
      </c>
      <c r="I15" t="str">
        <f>VLOOKUP($A15,Tabla1[],4,0)</f>
        <v>0.0625</v>
      </c>
      <c r="J15" t="str">
        <f>VLOOKUP($A15,Tabla1[],5,0)</f>
        <v>70.98</v>
      </c>
      <c r="K15">
        <f>VLOOKUP($A15,Tabla1[],6,0)</f>
        <v>43385</v>
      </c>
      <c r="L15" t="str">
        <f>VLOOKUP($A15,Tabla1[],8,0)</f>
        <v xml:space="preserve">Irene Everly </v>
      </c>
      <c r="M15" t="str">
        <f>VLOOKUP($A15,Tabla1[],9,0)</f>
        <v>1756 East Dr, Houston, TX 28562</v>
      </c>
      <c r="N15" t="str">
        <f>VLOOKUP($A15,Tabla1[],10,0)</f>
        <v xml:space="preserve">KB63001 </v>
      </c>
      <c r="O15">
        <f>VLOOKUP($A15,Tabla1[],11,0)</f>
        <v>0</v>
      </c>
    </row>
    <row r="16" spans="1:15" x14ac:dyDescent="0.3">
      <c r="A16">
        <v>1003</v>
      </c>
      <c r="B16">
        <v>1900</v>
      </c>
      <c r="C16">
        <v>1901</v>
      </c>
      <c r="D16" t="str">
        <f>VLOOKUP($B16,Tabla6[[#All],[product_id]:[product_name]],2,FALSE)</f>
        <v>ESC8000 G3</v>
      </c>
      <c r="E16">
        <v>1</v>
      </c>
      <c r="F16">
        <f>VLOOKUP(A16,Tabla1[],2,0)</f>
        <v>9</v>
      </c>
      <c r="G16">
        <f>VLOOKUP($A16,Tabla1[],3,0)</f>
        <v>20</v>
      </c>
      <c r="H16">
        <f>VLOOKUP($A16,Tabla1[],2,0)</f>
        <v>9</v>
      </c>
      <c r="I16" t="str">
        <f>VLOOKUP($A16,Tabla1[],4,0)</f>
        <v>0.0625</v>
      </c>
      <c r="J16" t="str">
        <f>VLOOKUP($A16,Tabla1[],5,0)</f>
        <v>70.98</v>
      </c>
      <c r="K16">
        <f>VLOOKUP($A16,Tabla1[],6,0)</f>
        <v>43385</v>
      </c>
      <c r="L16" t="str">
        <f>VLOOKUP($A16,Tabla1[],8,0)</f>
        <v xml:space="preserve">Irene Everly </v>
      </c>
      <c r="M16" t="str">
        <f>VLOOKUP($A16,Tabla1[],9,0)</f>
        <v>1756 East Dr, Houston, TX 28562</v>
      </c>
      <c r="N16" t="str">
        <f>VLOOKUP($A16,Tabla1[],10,0)</f>
        <v xml:space="preserve">KB63001 </v>
      </c>
      <c r="O16">
        <f>VLOOKUP($A16,Tabla1[],11,0)</f>
        <v>0</v>
      </c>
    </row>
    <row r="17" spans="1:15" x14ac:dyDescent="0.3">
      <c r="A17">
        <v>1003</v>
      </c>
      <c r="B17">
        <v>1900</v>
      </c>
      <c r="C17">
        <v>1902</v>
      </c>
      <c r="D17" t="str">
        <f>VLOOKUP($B17,Tabla6[[#All],[product_id]:[product_name]],2,FALSE)</f>
        <v>ESC8000 G3</v>
      </c>
      <c r="E17">
        <v>2</v>
      </c>
      <c r="F17">
        <f>VLOOKUP(A17,Tabla1[],2,0)</f>
        <v>9</v>
      </c>
      <c r="G17">
        <f>VLOOKUP($A17,Tabla1[],3,0)</f>
        <v>20</v>
      </c>
      <c r="H17">
        <f>VLOOKUP($A17,Tabla1[],2,0)</f>
        <v>9</v>
      </c>
      <c r="I17" t="str">
        <f>VLOOKUP($A17,Tabla1[],4,0)</f>
        <v>0.0625</v>
      </c>
      <c r="J17" t="str">
        <f>VLOOKUP($A17,Tabla1[],5,0)</f>
        <v>70.98</v>
      </c>
      <c r="K17">
        <f>VLOOKUP($A17,Tabla1[],6,0)</f>
        <v>43385</v>
      </c>
      <c r="L17" t="str">
        <f>VLOOKUP($A17,Tabla1[],8,0)</f>
        <v xml:space="preserve">Irene Everly </v>
      </c>
      <c r="M17" t="str">
        <f>VLOOKUP($A17,Tabla1[],9,0)</f>
        <v>1756 East Dr, Houston, TX 28562</v>
      </c>
      <c r="N17" t="str">
        <f>VLOOKUP($A17,Tabla1[],10,0)</f>
        <v xml:space="preserve">KB63001 </v>
      </c>
      <c r="O17">
        <f>VLOOKUP($A17,Tabla1[],11,0)</f>
        <v>0</v>
      </c>
    </row>
    <row r="18" spans="1:15" x14ac:dyDescent="0.3">
      <c r="A18">
        <v>1004</v>
      </c>
      <c r="B18">
        <v>2000</v>
      </c>
      <c r="C18">
        <v>2001</v>
      </c>
      <c r="D18" t="str">
        <f>VLOOKUP($B18,Tabla6[[#All],[product_id]:[product_name]],2,FALSE)</f>
        <v>ESC8000 G4</v>
      </c>
      <c r="E18">
        <v>2</v>
      </c>
      <c r="F18">
        <f>VLOOKUP(A18,Tabla1[],2,0)</f>
        <v>6</v>
      </c>
      <c r="G18">
        <f>VLOOKUP($A18,Tabla1[],3,0)</f>
        <v>7</v>
      </c>
      <c r="H18">
        <f>VLOOKUP($A18,Tabla1[],2,0)</f>
        <v>6</v>
      </c>
      <c r="I18" t="str">
        <f>VLOOKUP($A18,Tabla1[],4,0)</f>
        <v>0.0625</v>
      </c>
      <c r="J18" t="str">
        <f>VLOOKUP($A18,Tabla1[],5,0)</f>
        <v>30.45</v>
      </c>
      <c r="K18">
        <f>VLOOKUP($A18,Tabla1[],6,0)</f>
        <v>43389</v>
      </c>
      <c r="L18" t="str">
        <f>VLOOKUP($A18,Tabla1[],8,0)</f>
        <v>Rachel Rose</v>
      </c>
      <c r="M18" t="str">
        <f>VLOOKUP($A18,Tabla1[],9,0)</f>
        <v xml:space="preserve">1465 River Dr, Boston, MA 43625 </v>
      </c>
      <c r="N18" t="str">
        <f>VLOOKUP($A18,Tabla1[],10,0)</f>
        <v xml:space="preserve">IK64001 </v>
      </c>
      <c r="O18">
        <f>VLOOKUP($A18,Tabla1[],11,0)</f>
        <v>1</v>
      </c>
    </row>
    <row r="19" spans="1:15" x14ac:dyDescent="0.3">
      <c r="A19">
        <v>1004</v>
      </c>
      <c r="B19">
        <v>2000</v>
      </c>
      <c r="C19">
        <v>2002</v>
      </c>
      <c r="D19" t="str">
        <f>VLOOKUP($B19,Tabla6[[#All],[product_id]:[product_name]],2,FALSE)</f>
        <v>ESC8000 G4</v>
      </c>
      <c r="E19">
        <v>3</v>
      </c>
      <c r="F19">
        <f>VLOOKUP(A19,Tabla1[],2,0)</f>
        <v>6</v>
      </c>
      <c r="G19">
        <f>VLOOKUP($A19,Tabla1[],3,0)</f>
        <v>7</v>
      </c>
      <c r="H19">
        <f>VLOOKUP($A19,Tabla1[],2,0)</f>
        <v>6</v>
      </c>
      <c r="I19" t="str">
        <f>VLOOKUP($A19,Tabla1[],4,0)</f>
        <v>0.0625</v>
      </c>
      <c r="J19" t="str">
        <f>VLOOKUP($A19,Tabla1[],5,0)</f>
        <v>30.45</v>
      </c>
      <c r="K19">
        <f>VLOOKUP($A19,Tabla1[],6,0)</f>
        <v>43389</v>
      </c>
      <c r="L19" t="str">
        <f>VLOOKUP($A19,Tabla1[],8,0)</f>
        <v>Rachel Rose</v>
      </c>
      <c r="M19" t="str">
        <f>VLOOKUP($A19,Tabla1[],9,0)</f>
        <v xml:space="preserve">1465 River Dr, Boston, MA 43625 </v>
      </c>
      <c r="N19" t="str">
        <f>VLOOKUP($A19,Tabla1[],10,0)</f>
        <v xml:space="preserve">IK64001 </v>
      </c>
      <c r="O19">
        <f>VLOOKUP($A19,Tabla1[],11,0)</f>
        <v>1</v>
      </c>
    </row>
    <row r="20" spans="1:15" x14ac:dyDescent="0.3">
      <c r="A20">
        <v>1004</v>
      </c>
      <c r="B20">
        <v>2100</v>
      </c>
      <c r="C20">
        <v>2101</v>
      </c>
      <c r="D20" t="str">
        <f>VLOOKUP($B20,Tabla6[[#All],[product_id]:[product_name]],2,FALSE)</f>
        <v>XPS 13 - 5080</v>
      </c>
      <c r="E20">
        <v>1</v>
      </c>
      <c r="F20">
        <f>VLOOKUP(A20,Tabla1[],2,0)</f>
        <v>6</v>
      </c>
      <c r="G20">
        <f>VLOOKUP($A20,Tabla1[],3,0)</f>
        <v>7</v>
      </c>
      <c r="H20">
        <f>VLOOKUP($A20,Tabla1[],2,0)</f>
        <v>6</v>
      </c>
      <c r="I20" t="str">
        <f>VLOOKUP($A20,Tabla1[],4,0)</f>
        <v>0.0625</v>
      </c>
      <c r="J20" t="str">
        <f>VLOOKUP($A20,Tabla1[],5,0)</f>
        <v>30.45</v>
      </c>
      <c r="K20">
        <f>VLOOKUP($A20,Tabla1[],6,0)</f>
        <v>43389</v>
      </c>
      <c r="L20" t="str">
        <f>VLOOKUP($A20,Tabla1[],8,0)</f>
        <v>Rachel Rose</v>
      </c>
      <c r="M20" t="str">
        <f>VLOOKUP($A20,Tabla1[],9,0)</f>
        <v xml:space="preserve">1465 River Dr, Boston, MA 43625 </v>
      </c>
      <c r="N20" t="str">
        <f>VLOOKUP($A20,Tabla1[],10,0)</f>
        <v xml:space="preserve">IK64001 </v>
      </c>
      <c r="O20">
        <f>VLOOKUP($A20,Tabla1[],11,0)</f>
        <v>1</v>
      </c>
    </row>
    <row r="21" spans="1:15" x14ac:dyDescent="0.3">
      <c r="A21">
        <v>1004</v>
      </c>
      <c r="B21">
        <v>2100</v>
      </c>
      <c r="C21">
        <v>2102</v>
      </c>
      <c r="D21" t="str">
        <f>VLOOKUP($B21,Tabla6[[#All],[product_id]:[product_name]],2,FALSE)</f>
        <v>XPS 13 - 5080</v>
      </c>
      <c r="E21">
        <v>3</v>
      </c>
      <c r="F21">
        <f>VLOOKUP(A21,Tabla1[],2,0)</f>
        <v>6</v>
      </c>
      <c r="G21">
        <f>VLOOKUP($A21,Tabla1[],3,0)</f>
        <v>7</v>
      </c>
      <c r="H21">
        <f>VLOOKUP($A21,Tabla1[],2,0)</f>
        <v>6</v>
      </c>
      <c r="I21" t="str">
        <f>VLOOKUP($A21,Tabla1[],4,0)</f>
        <v>0.0625</v>
      </c>
      <c r="J21" t="str">
        <f>VLOOKUP($A21,Tabla1[],5,0)</f>
        <v>30.45</v>
      </c>
      <c r="K21">
        <f>VLOOKUP($A21,Tabla1[],6,0)</f>
        <v>43389</v>
      </c>
      <c r="L21" t="str">
        <f>VLOOKUP($A21,Tabla1[],8,0)</f>
        <v>Rachel Rose</v>
      </c>
      <c r="M21" t="str">
        <f>VLOOKUP($A21,Tabla1[],9,0)</f>
        <v xml:space="preserve">1465 River Dr, Boston, MA 43625 </v>
      </c>
      <c r="N21" t="str">
        <f>VLOOKUP($A21,Tabla1[],10,0)</f>
        <v xml:space="preserve">IK64001 </v>
      </c>
      <c r="O21">
        <f>VLOOKUP($A21,Tabla1[],11,0)</f>
        <v>1</v>
      </c>
    </row>
    <row r="22" spans="1:15" x14ac:dyDescent="0.3">
      <c r="A22">
        <v>1004</v>
      </c>
      <c r="B22">
        <v>2200</v>
      </c>
      <c r="C22">
        <v>2201</v>
      </c>
      <c r="D22" t="str">
        <f>VLOOKUP($B22,Tabla6[[#All],[product_id]:[product_name]],2,FALSE)</f>
        <v>XPS 15 - 5070</v>
      </c>
      <c r="E22">
        <v>2</v>
      </c>
      <c r="F22">
        <f>VLOOKUP(A22,Tabla1[],2,0)</f>
        <v>6</v>
      </c>
      <c r="G22">
        <f>VLOOKUP($A22,Tabla1[],3,0)</f>
        <v>7</v>
      </c>
      <c r="H22">
        <f>VLOOKUP($A22,Tabla1[],2,0)</f>
        <v>6</v>
      </c>
      <c r="I22" t="str">
        <f>VLOOKUP($A22,Tabla1[],4,0)</f>
        <v>0.0625</v>
      </c>
      <c r="J22" t="str">
        <f>VLOOKUP($A22,Tabla1[],5,0)</f>
        <v>30.45</v>
      </c>
      <c r="K22">
        <f>VLOOKUP($A22,Tabla1[],6,0)</f>
        <v>43389</v>
      </c>
      <c r="L22" t="str">
        <f>VLOOKUP($A22,Tabla1[],8,0)</f>
        <v>Rachel Rose</v>
      </c>
      <c r="M22" t="str">
        <f>VLOOKUP($A22,Tabla1[],9,0)</f>
        <v xml:space="preserve">1465 River Dr, Boston, MA 43625 </v>
      </c>
      <c r="N22" t="str">
        <f>VLOOKUP($A22,Tabla1[],10,0)</f>
        <v xml:space="preserve">IK64001 </v>
      </c>
      <c r="O22">
        <f>VLOOKUP($A22,Tabla1[],11,0)</f>
        <v>1</v>
      </c>
    </row>
    <row r="23" spans="1:15" x14ac:dyDescent="0.3">
      <c r="A23">
        <v>1004</v>
      </c>
      <c r="B23">
        <v>2200</v>
      </c>
      <c r="C23">
        <v>2202</v>
      </c>
      <c r="D23" t="str">
        <f>VLOOKUP($B23,Tabla6[[#All],[product_id]:[product_name]],2,FALSE)</f>
        <v>XPS 15 - 5070</v>
      </c>
      <c r="E23">
        <v>3</v>
      </c>
      <c r="F23">
        <f>VLOOKUP(A23,Tabla1[],2,0)</f>
        <v>6</v>
      </c>
      <c r="G23">
        <f>VLOOKUP($A23,Tabla1[],3,0)</f>
        <v>7</v>
      </c>
      <c r="H23">
        <f>VLOOKUP($A23,Tabla1[],2,0)</f>
        <v>6</v>
      </c>
      <c r="I23" t="str">
        <f>VLOOKUP($A23,Tabla1[],4,0)</f>
        <v>0.0625</v>
      </c>
      <c r="J23" t="str">
        <f>VLOOKUP($A23,Tabla1[],5,0)</f>
        <v>30.45</v>
      </c>
      <c r="K23">
        <f>VLOOKUP($A23,Tabla1[],6,0)</f>
        <v>43389</v>
      </c>
      <c r="L23" t="str">
        <f>VLOOKUP($A23,Tabla1[],8,0)</f>
        <v>Rachel Rose</v>
      </c>
      <c r="M23" t="str">
        <f>VLOOKUP($A23,Tabla1[],9,0)</f>
        <v xml:space="preserve">1465 River Dr, Boston, MA 43625 </v>
      </c>
      <c r="N23" t="str">
        <f>VLOOKUP($A23,Tabla1[],10,0)</f>
        <v xml:space="preserve">IK64001 </v>
      </c>
      <c r="O23">
        <f>VLOOKUP($A23,Tabla1[],11,0)</f>
        <v>1</v>
      </c>
    </row>
    <row r="24" spans="1:15" x14ac:dyDescent="0.3">
      <c r="A24">
        <v>1005</v>
      </c>
      <c r="B24">
        <v>2300</v>
      </c>
      <c r="C24">
        <v>2301</v>
      </c>
      <c r="D24" t="str">
        <f>VLOOKUP($B24,Tabla6[[#All],[product_id]:[product_name]],2,FALSE)</f>
        <v>Monoprice Ultra Slim Series High Speed HDMI Cable</v>
      </c>
      <c r="E24">
        <v>1</v>
      </c>
      <c r="F24">
        <f>VLOOKUP(A24,Tabla1[],2,0)</f>
        <v>5</v>
      </c>
      <c r="G24">
        <f>VLOOKUP($A24,Tabla1[],3,0)</f>
        <v>8</v>
      </c>
      <c r="H24">
        <f>VLOOKUP($A24,Tabla1[],2,0)</f>
        <v>5</v>
      </c>
      <c r="I24" t="str">
        <f>VLOOKUP($A24,Tabla1[],4,0)</f>
        <v>0.0625</v>
      </c>
      <c r="J24" t="str">
        <f>VLOOKUP($A24,Tabla1[],5,0)</f>
        <v>100.2</v>
      </c>
      <c r="K24">
        <f>VLOOKUP($A24,Tabla1[],6,0)</f>
        <v>43386</v>
      </c>
      <c r="L24" t="str">
        <f>VLOOKUP($A24,Tabla1[],8,0)</f>
        <v>Sophie Sutton</v>
      </c>
      <c r="M24" t="str">
        <f>VLOOKUP($A24,Tabla1[],9,0)</f>
        <v>1896 West Dr, Portland, OR 65842</v>
      </c>
      <c r="N24" t="str">
        <f>VLOOKUP($A24,Tabla1[],10,0)</f>
        <v xml:space="preserve">OP65001 </v>
      </c>
      <c r="O24">
        <f>VLOOKUP($A24,Tabla1[],11,0)</f>
        <v>0</v>
      </c>
    </row>
    <row r="25" spans="1:15" x14ac:dyDescent="0.3">
      <c r="A25">
        <v>1005</v>
      </c>
      <c r="B25">
        <v>2300</v>
      </c>
      <c r="C25">
        <v>2302</v>
      </c>
      <c r="D25" t="str">
        <f>VLOOKUP($B25,Tabla6[[#All],[product_id]:[product_name]],2,FALSE)</f>
        <v>Monoprice Ultra Slim Series High Speed HDMI Cable</v>
      </c>
      <c r="E25">
        <v>1</v>
      </c>
      <c r="F25">
        <f>VLOOKUP(A25,Tabla1[],2,0)</f>
        <v>5</v>
      </c>
      <c r="G25">
        <f>VLOOKUP($A25,Tabla1[],3,0)</f>
        <v>8</v>
      </c>
      <c r="H25">
        <f>VLOOKUP($A25,Tabla1[],2,0)</f>
        <v>5</v>
      </c>
      <c r="I25" t="str">
        <f>VLOOKUP($A25,Tabla1[],4,0)</f>
        <v>0.0625</v>
      </c>
      <c r="J25" t="str">
        <f>VLOOKUP($A25,Tabla1[],5,0)</f>
        <v>100.2</v>
      </c>
      <c r="K25">
        <f>VLOOKUP($A25,Tabla1[],6,0)</f>
        <v>43386</v>
      </c>
      <c r="L25" t="str">
        <f>VLOOKUP($A25,Tabla1[],8,0)</f>
        <v>Sophie Sutton</v>
      </c>
      <c r="M25" t="str">
        <f>VLOOKUP($A25,Tabla1[],9,0)</f>
        <v>1896 West Dr, Portland, OR 65842</v>
      </c>
      <c r="N25" t="str">
        <f>VLOOKUP($A25,Tabla1[],10,0)</f>
        <v xml:space="preserve">OP65001 </v>
      </c>
      <c r="O25">
        <f>VLOOKUP($A25,Tabla1[],11,0)</f>
        <v>0</v>
      </c>
    </row>
    <row r="26" spans="1:15" x14ac:dyDescent="0.3">
      <c r="A26">
        <v>1005</v>
      </c>
      <c r="B26">
        <v>2400</v>
      </c>
      <c r="C26">
        <v>2401</v>
      </c>
      <c r="D26" t="str">
        <f>VLOOKUP($B26,Tabla6[[#All],[product_id]:[product_name]],2,FALSE)</f>
        <v>Monoprice Ultra Slim Series High Speed HDMI Cable - 4K</v>
      </c>
      <c r="E26">
        <v>3</v>
      </c>
      <c r="F26">
        <f>VLOOKUP(A26,Tabla1[],2,0)</f>
        <v>5</v>
      </c>
      <c r="G26">
        <f>VLOOKUP($A26,Tabla1[],3,0)</f>
        <v>8</v>
      </c>
      <c r="H26">
        <f>VLOOKUP($A26,Tabla1[],2,0)</f>
        <v>5</v>
      </c>
      <c r="I26" t="str">
        <f>VLOOKUP($A26,Tabla1[],4,0)</f>
        <v>0.0625</v>
      </c>
      <c r="J26" t="str">
        <f>VLOOKUP($A26,Tabla1[],5,0)</f>
        <v>100.2</v>
      </c>
      <c r="K26">
        <f>VLOOKUP($A26,Tabla1[],6,0)</f>
        <v>43386</v>
      </c>
      <c r="L26" t="str">
        <f>VLOOKUP($A26,Tabla1[],8,0)</f>
        <v>Sophie Sutton</v>
      </c>
      <c r="M26" t="str">
        <f>VLOOKUP($A26,Tabla1[],9,0)</f>
        <v>1896 West Dr, Portland, OR 65842</v>
      </c>
      <c r="N26" t="str">
        <f>VLOOKUP($A26,Tabla1[],10,0)</f>
        <v xml:space="preserve">OP65001 </v>
      </c>
      <c r="O26">
        <f>VLOOKUP($A26,Tabla1[],11,0)</f>
        <v>0</v>
      </c>
    </row>
    <row r="27" spans="1:15" x14ac:dyDescent="0.3">
      <c r="A27">
        <v>1006</v>
      </c>
      <c r="B27">
        <v>2400</v>
      </c>
      <c r="C27">
        <v>2402</v>
      </c>
      <c r="D27" t="str">
        <f>VLOOKUP($B27,Tabla6[[#All],[product_id]:[product_name]],2,FALSE)</f>
        <v>Monoprice Ultra Slim Series High Speed HDMI Cable - 4K</v>
      </c>
      <c r="E27">
        <v>2</v>
      </c>
      <c r="F27">
        <f>VLOOKUP(A27,Tabla1[],2,0)</f>
        <v>3</v>
      </c>
      <c r="G27">
        <f>VLOOKUP($A27,Tabla1[],3,0)</f>
        <v>5</v>
      </c>
      <c r="H27">
        <f>VLOOKUP($A27,Tabla1[],2,0)</f>
        <v>3</v>
      </c>
      <c r="I27" t="str">
        <f>VLOOKUP($A27,Tabla1[],4,0)</f>
        <v>0.1025</v>
      </c>
      <c r="J27" t="str">
        <f>VLOOKUP($A27,Tabla1[],5,0)</f>
        <v>58.52</v>
      </c>
      <c r="K27">
        <f>VLOOKUP($A27,Tabla1[],6,0)</f>
        <v>43394</v>
      </c>
      <c r="L27" t="str">
        <f>VLOOKUP($A27,Tabla1[],8,0)</f>
        <v>Wendy West</v>
      </c>
      <c r="M27" t="str">
        <f>VLOOKUP($A27,Tabla1[],9,0)</f>
        <v>1252 Vine St, Chicago, IL 73215</v>
      </c>
      <c r="N27" t="str">
        <f>VLOOKUP($A27,Tabla1[],10,0)</f>
        <v xml:space="preserve">XH66001 </v>
      </c>
      <c r="O27">
        <f>VLOOKUP($A27,Tabla1[],11,0)</f>
        <v>1</v>
      </c>
    </row>
    <row r="28" spans="1:15" x14ac:dyDescent="0.3">
      <c r="A28">
        <v>1006</v>
      </c>
      <c r="B28">
        <v>2500</v>
      </c>
      <c r="C28">
        <v>2501</v>
      </c>
      <c r="D28" t="str">
        <f>VLOOKUP($B28,Tabla6[[#All],[product_id]:[product_name]],2,FALSE)</f>
        <v>Avantree HT3189 Wireless Headphones</v>
      </c>
      <c r="E28">
        <v>3</v>
      </c>
      <c r="F28">
        <f>VLOOKUP(A28,Tabla1[],2,0)</f>
        <v>3</v>
      </c>
      <c r="G28">
        <f>VLOOKUP($A28,Tabla1[],3,0)</f>
        <v>5</v>
      </c>
      <c r="H28">
        <f>VLOOKUP($A28,Tabla1[],2,0)</f>
        <v>3</v>
      </c>
      <c r="I28" t="str">
        <f>VLOOKUP($A28,Tabla1[],4,0)</f>
        <v>0.1025</v>
      </c>
      <c r="J28" t="str">
        <f>VLOOKUP($A28,Tabla1[],5,0)</f>
        <v>58.52</v>
      </c>
      <c r="K28">
        <f>VLOOKUP($A28,Tabla1[],6,0)</f>
        <v>43394</v>
      </c>
      <c r="L28" t="str">
        <f>VLOOKUP($A28,Tabla1[],8,0)</f>
        <v>Wendy West</v>
      </c>
      <c r="M28" t="str">
        <f>VLOOKUP($A28,Tabla1[],9,0)</f>
        <v>1252 Vine St, Chicago, IL 73215</v>
      </c>
      <c r="N28" t="str">
        <f>VLOOKUP($A28,Tabla1[],10,0)</f>
        <v xml:space="preserve">XH66001 </v>
      </c>
      <c r="O28">
        <f>VLOOKUP($A28,Tabla1[],11,0)</f>
        <v>1</v>
      </c>
    </row>
    <row r="29" spans="1:15" x14ac:dyDescent="0.3">
      <c r="A29">
        <v>1006</v>
      </c>
      <c r="B29">
        <v>2500</v>
      </c>
      <c r="C29">
        <v>2502</v>
      </c>
      <c r="D29" t="str">
        <f>VLOOKUP($B29,Tabla6[[#All],[product_id]:[product_name]],2,FALSE)</f>
        <v>Avantree HT3189 Wireless Headphones</v>
      </c>
      <c r="E29">
        <v>1</v>
      </c>
      <c r="F29">
        <f>VLOOKUP(A29,Tabla1[],2,0)</f>
        <v>3</v>
      </c>
      <c r="G29">
        <f>VLOOKUP($A29,Tabla1[],3,0)</f>
        <v>5</v>
      </c>
      <c r="H29">
        <f>VLOOKUP($A29,Tabla1[],2,0)</f>
        <v>3</v>
      </c>
      <c r="I29" t="str">
        <f>VLOOKUP($A29,Tabla1[],4,0)</f>
        <v>0.1025</v>
      </c>
      <c r="J29" t="str">
        <f>VLOOKUP($A29,Tabla1[],5,0)</f>
        <v>58.52</v>
      </c>
      <c r="K29">
        <f>VLOOKUP($A29,Tabla1[],6,0)</f>
        <v>43394</v>
      </c>
      <c r="L29" t="str">
        <f>VLOOKUP($A29,Tabla1[],8,0)</f>
        <v>Wendy West</v>
      </c>
      <c r="M29" t="str">
        <f>VLOOKUP($A29,Tabla1[],9,0)</f>
        <v>1252 Vine St, Chicago, IL 73215</v>
      </c>
      <c r="N29" t="str">
        <f>VLOOKUP($A29,Tabla1[],10,0)</f>
        <v xml:space="preserve">XH66001 </v>
      </c>
      <c r="O29">
        <f>VLOOKUP($A29,Tabla1[],11,0)</f>
        <v>1</v>
      </c>
    </row>
    <row r="30" spans="1:15" x14ac:dyDescent="0.3">
      <c r="A30">
        <v>1006</v>
      </c>
      <c r="B30">
        <v>2600</v>
      </c>
      <c r="C30">
        <v>2601</v>
      </c>
      <c r="D30" t="str">
        <f>VLOOKUP($B30,Tabla6[[#All],[product_id]:[product_name]],2,FALSE)</f>
        <v>COWIN E7 PRO</v>
      </c>
      <c r="E30">
        <v>2</v>
      </c>
      <c r="F30">
        <f>VLOOKUP(A30,Tabla1[],2,0)</f>
        <v>3</v>
      </c>
      <c r="G30">
        <f>VLOOKUP($A30,Tabla1[],3,0)</f>
        <v>5</v>
      </c>
      <c r="H30">
        <f>VLOOKUP($A30,Tabla1[],2,0)</f>
        <v>3</v>
      </c>
      <c r="I30" t="str">
        <f>VLOOKUP($A30,Tabla1[],4,0)</f>
        <v>0.1025</v>
      </c>
      <c r="J30" t="str">
        <f>VLOOKUP($A30,Tabla1[],5,0)</f>
        <v>58.52</v>
      </c>
      <c r="K30">
        <f>VLOOKUP($A30,Tabla1[],6,0)</f>
        <v>43394</v>
      </c>
      <c r="L30" t="str">
        <f>VLOOKUP($A30,Tabla1[],8,0)</f>
        <v>Wendy West</v>
      </c>
      <c r="M30" t="str">
        <f>VLOOKUP($A30,Tabla1[],9,0)</f>
        <v>1252 Vine St, Chicago, IL 73215</v>
      </c>
      <c r="N30" t="str">
        <f>VLOOKUP($A30,Tabla1[],10,0)</f>
        <v xml:space="preserve">XH66001 </v>
      </c>
      <c r="O30">
        <f>VLOOKUP($A30,Tabla1[],11,0)</f>
        <v>1</v>
      </c>
    </row>
    <row r="31" spans="1:15" x14ac:dyDescent="0.3">
      <c r="A31">
        <v>1006</v>
      </c>
      <c r="B31">
        <v>2600</v>
      </c>
      <c r="C31">
        <v>2602</v>
      </c>
      <c r="D31" t="str">
        <f>VLOOKUP($B31,Tabla6[[#All],[product_id]:[product_name]],2,FALSE)</f>
        <v>COWIN E7 PRO</v>
      </c>
      <c r="E31">
        <v>1</v>
      </c>
      <c r="F31">
        <f>VLOOKUP(A31,Tabla1[],2,0)</f>
        <v>3</v>
      </c>
      <c r="G31">
        <f>VLOOKUP($A31,Tabla1[],3,0)</f>
        <v>5</v>
      </c>
      <c r="H31">
        <f>VLOOKUP($A31,Tabla1[],2,0)</f>
        <v>3</v>
      </c>
      <c r="I31" t="str">
        <f>VLOOKUP($A31,Tabla1[],4,0)</f>
        <v>0.1025</v>
      </c>
      <c r="J31" t="str">
        <f>VLOOKUP($A31,Tabla1[],5,0)</f>
        <v>58.52</v>
      </c>
      <c r="K31">
        <f>VLOOKUP($A31,Tabla1[],6,0)</f>
        <v>43394</v>
      </c>
      <c r="L31" t="str">
        <f>VLOOKUP($A31,Tabla1[],8,0)</f>
        <v>Wendy West</v>
      </c>
      <c r="M31" t="str">
        <f>VLOOKUP($A31,Tabla1[],9,0)</f>
        <v>1252 Vine St, Chicago, IL 73215</v>
      </c>
      <c r="N31" t="str">
        <f>VLOOKUP($A31,Tabla1[],10,0)</f>
        <v xml:space="preserve">XH66001 </v>
      </c>
      <c r="O31">
        <f>VLOOKUP($A31,Tabla1[],11,0)</f>
        <v>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759CE-3D7A-4E41-8CB7-9AEB44FF99D8}">
  <dimension ref="A1:C16"/>
  <sheetViews>
    <sheetView workbookViewId="0">
      <selection sqref="A1:C16"/>
    </sheetView>
  </sheetViews>
  <sheetFormatPr baseColWidth="10" defaultRowHeight="14.4" x14ac:dyDescent="0.3"/>
  <sheetData>
    <row r="1" spans="1:3" x14ac:dyDescent="0.3">
      <c r="A1" t="s">
        <v>97</v>
      </c>
      <c r="B1" t="s">
        <v>44</v>
      </c>
      <c r="C1" t="s">
        <v>97</v>
      </c>
    </row>
    <row r="2" spans="1:3" x14ac:dyDescent="0.3">
      <c r="A2">
        <v>5000</v>
      </c>
      <c r="B2">
        <v>1200</v>
      </c>
      <c r="C2">
        <v>5000</v>
      </c>
    </row>
    <row r="3" spans="1:3" x14ac:dyDescent="0.3">
      <c r="A3">
        <v>5000</v>
      </c>
      <c r="B3">
        <v>1300</v>
      </c>
      <c r="C3">
        <v>5000</v>
      </c>
    </row>
    <row r="4" spans="1:3" x14ac:dyDescent="0.3">
      <c r="A4">
        <v>5100</v>
      </c>
      <c r="B4">
        <v>1400</v>
      </c>
      <c r="C4">
        <v>5100</v>
      </c>
    </row>
    <row r="5" spans="1:3" x14ac:dyDescent="0.3">
      <c r="A5">
        <v>5100</v>
      </c>
      <c r="B5">
        <v>1500</v>
      </c>
      <c r="C5">
        <v>5100</v>
      </c>
    </row>
    <row r="6" spans="1:3" x14ac:dyDescent="0.3">
      <c r="A6">
        <v>5100</v>
      </c>
      <c r="B6">
        <v>1600</v>
      </c>
      <c r="C6">
        <v>5100</v>
      </c>
    </row>
    <row r="7" spans="1:3" x14ac:dyDescent="0.3">
      <c r="A7">
        <v>5200</v>
      </c>
      <c r="B7">
        <v>1700</v>
      </c>
      <c r="C7">
        <v>5200</v>
      </c>
    </row>
    <row r="8" spans="1:3" x14ac:dyDescent="0.3">
      <c r="A8">
        <v>5200</v>
      </c>
      <c r="B8">
        <v>1800</v>
      </c>
      <c r="C8">
        <v>5200</v>
      </c>
    </row>
    <row r="9" spans="1:3" x14ac:dyDescent="0.3">
      <c r="A9">
        <v>5300</v>
      </c>
      <c r="B9">
        <v>1900</v>
      </c>
      <c r="C9">
        <v>5300</v>
      </c>
    </row>
    <row r="10" spans="1:3" x14ac:dyDescent="0.3">
      <c r="A10">
        <v>5300</v>
      </c>
      <c r="B10">
        <v>2000</v>
      </c>
      <c r="C10">
        <v>5300</v>
      </c>
    </row>
    <row r="11" spans="1:3" x14ac:dyDescent="0.3">
      <c r="A11">
        <v>5400</v>
      </c>
      <c r="B11">
        <v>2100</v>
      </c>
      <c r="C11">
        <v>5400</v>
      </c>
    </row>
    <row r="12" spans="1:3" x14ac:dyDescent="0.3">
      <c r="A12">
        <v>5400</v>
      </c>
      <c r="B12">
        <v>2200</v>
      </c>
      <c r="C12">
        <v>5400</v>
      </c>
    </row>
    <row r="13" spans="1:3" x14ac:dyDescent="0.3">
      <c r="A13">
        <v>5500</v>
      </c>
      <c r="B13">
        <v>2300</v>
      </c>
      <c r="C13">
        <v>5500</v>
      </c>
    </row>
    <row r="14" spans="1:3" x14ac:dyDescent="0.3">
      <c r="A14">
        <v>5500</v>
      </c>
      <c r="B14">
        <v>2400</v>
      </c>
      <c r="C14">
        <v>5500</v>
      </c>
    </row>
    <row r="15" spans="1:3" x14ac:dyDescent="0.3">
      <c r="A15">
        <v>5600</v>
      </c>
      <c r="B15">
        <v>2500</v>
      </c>
      <c r="C15">
        <v>5600</v>
      </c>
    </row>
    <row r="16" spans="1:3" x14ac:dyDescent="0.3">
      <c r="A16">
        <v>5600</v>
      </c>
      <c r="B16">
        <v>2600</v>
      </c>
      <c r="C16">
        <v>5600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8"/>
  <sheetViews>
    <sheetView workbookViewId="0">
      <selection activeCell="O9" sqref="O9"/>
    </sheetView>
  </sheetViews>
  <sheetFormatPr baseColWidth="10" defaultRowHeight="14.4" x14ac:dyDescent="0.3"/>
  <sheetData>
    <row r="1" spans="1:17" x14ac:dyDescent="0.3">
      <c r="A1" t="s">
        <v>47</v>
      </c>
      <c r="B1" t="s">
        <v>48</v>
      </c>
      <c r="C1" t="s">
        <v>49</v>
      </c>
      <c r="D1" t="s">
        <v>50</v>
      </c>
    </row>
    <row r="2" spans="1:17" x14ac:dyDescent="0.3">
      <c r="A2">
        <v>5000</v>
      </c>
      <c r="B2" t="s">
        <v>51</v>
      </c>
      <c r="C2">
        <v>2569561656</v>
      </c>
      <c r="D2" t="s">
        <v>52</v>
      </c>
      <c r="J2" t="s">
        <v>47</v>
      </c>
      <c r="K2">
        <v>5000</v>
      </c>
      <c r="L2">
        <v>5100</v>
      </c>
      <c r="M2">
        <v>5200</v>
      </c>
      <c r="N2">
        <v>5300</v>
      </c>
      <c r="O2">
        <v>5400</v>
      </c>
      <c r="P2">
        <v>5500</v>
      </c>
      <c r="Q2">
        <v>5600</v>
      </c>
    </row>
    <row r="3" spans="1:17" x14ac:dyDescent="0.3">
      <c r="A3">
        <v>5100</v>
      </c>
      <c r="B3" t="s">
        <v>53</v>
      </c>
      <c r="C3">
        <v>6165486561</v>
      </c>
      <c r="D3" t="s">
        <v>54</v>
      </c>
      <c r="J3" t="s">
        <v>48</v>
      </c>
      <c r="K3" t="s">
        <v>51</v>
      </c>
      <c r="L3" t="s">
        <v>53</v>
      </c>
      <c r="M3" t="s">
        <v>55</v>
      </c>
      <c r="N3" t="s">
        <v>57</v>
      </c>
      <c r="O3" t="s">
        <v>59</v>
      </c>
      <c r="P3" t="s">
        <v>61</v>
      </c>
      <c r="Q3" t="s">
        <v>63</v>
      </c>
    </row>
    <row r="4" spans="1:17" x14ac:dyDescent="0.3">
      <c r="A4">
        <v>5200</v>
      </c>
      <c r="B4" t="s">
        <v>55</v>
      </c>
      <c r="C4">
        <v>3215689466</v>
      </c>
      <c r="D4" t="s">
        <v>56</v>
      </c>
      <c r="J4" t="s">
        <v>49</v>
      </c>
      <c r="K4">
        <v>2569561656</v>
      </c>
      <c r="L4">
        <v>6165486561</v>
      </c>
      <c r="M4">
        <v>3215689466</v>
      </c>
      <c r="N4">
        <v>9568484613</v>
      </c>
      <c r="O4">
        <v>8465473132</v>
      </c>
      <c r="P4">
        <v>3189831684</v>
      </c>
      <c r="Q4">
        <v>4846531876</v>
      </c>
    </row>
    <row r="5" spans="1:17" x14ac:dyDescent="0.3">
      <c r="A5">
        <v>5300</v>
      </c>
      <c r="B5" t="s">
        <v>57</v>
      </c>
      <c r="C5">
        <v>9568484613</v>
      </c>
      <c r="D5" t="s">
        <v>58</v>
      </c>
      <c r="J5" t="s">
        <v>50</v>
      </c>
      <c r="K5" t="s">
        <v>52</v>
      </c>
      <c r="L5" t="s">
        <v>54</v>
      </c>
      <c r="M5" t="s">
        <v>56</v>
      </c>
      <c r="N5" t="s">
        <v>58</v>
      </c>
      <c r="O5" t="s">
        <v>60</v>
      </c>
      <c r="P5" t="s">
        <v>62</v>
      </c>
      <c r="Q5" t="s">
        <v>64</v>
      </c>
    </row>
    <row r="6" spans="1:17" x14ac:dyDescent="0.3">
      <c r="A6">
        <v>5400</v>
      </c>
      <c r="B6" t="s">
        <v>59</v>
      </c>
      <c r="C6">
        <v>8465473132</v>
      </c>
      <c r="D6" t="s">
        <v>60</v>
      </c>
    </row>
    <row r="7" spans="1:17" x14ac:dyDescent="0.3">
      <c r="A7">
        <v>5500</v>
      </c>
      <c r="B7" t="s">
        <v>61</v>
      </c>
      <c r="C7">
        <v>3189831684</v>
      </c>
      <c r="D7" t="s">
        <v>62</v>
      </c>
    </row>
    <row r="8" spans="1:17" x14ac:dyDescent="0.3">
      <c r="A8">
        <v>5600</v>
      </c>
      <c r="B8" t="s">
        <v>63</v>
      </c>
      <c r="C8">
        <v>4846531876</v>
      </c>
      <c r="D8" t="s">
        <v>64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0AB35-ADE1-4A67-94D4-FC59107A0F53}">
  <sheetPr>
    <tabColor theme="9"/>
  </sheetPr>
  <dimension ref="A1:F31"/>
  <sheetViews>
    <sheetView tabSelected="1" zoomScaleNormal="100" workbookViewId="0">
      <selection activeCell="F9" sqref="F9"/>
    </sheetView>
  </sheetViews>
  <sheetFormatPr baseColWidth="10" defaultRowHeight="14.4" x14ac:dyDescent="0.3"/>
  <cols>
    <col min="2" max="2" width="12.109375" customWidth="1"/>
    <col min="4" max="4" width="18.109375" customWidth="1"/>
    <col min="5" max="5" width="16.44140625" customWidth="1"/>
    <col min="6" max="6" width="20.33203125" customWidth="1"/>
  </cols>
  <sheetData>
    <row r="1" spans="1:6" x14ac:dyDescent="0.3">
      <c r="A1" t="s">
        <v>0</v>
      </c>
      <c r="B1" t="s">
        <v>44</v>
      </c>
      <c r="C1" t="s">
        <v>45</v>
      </c>
      <c r="D1" s="2" t="s">
        <v>96</v>
      </c>
      <c r="E1" s="2" t="s">
        <v>98</v>
      </c>
      <c r="F1" s="2" t="s">
        <v>99</v>
      </c>
    </row>
    <row r="2" spans="1:6" x14ac:dyDescent="0.3">
      <c r="A2">
        <v>1000</v>
      </c>
      <c r="B2">
        <v>1200</v>
      </c>
      <c r="C2">
        <v>1201</v>
      </c>
      <c r="D2" t="str">
        <f>VLOOKUP($B2,Tabla6[[#All],[product_id]:[product_name]],2,FALSE)</f>
        <v>Macbook Pro (2017)</v>
      </c>
      <c r="E2">
        <f>VLOOKUP($B2,'vendor '!B$2:C$16,2,TRUE)</f>
        <v>5000</v>
      </c>
      <c r="F2" t="str">
        <f>HLOOKUP($E2,vendor_name!K$2:Q$3,2,FALSE)</f>
        <v xml:space="preserve">Apple </v>
      </c>
    </row>
    <row r="3" spans="1:6" x14ac:dyDescent="0.3">
      <c r="A3">
        <v>1000</v>
      </c>
      <c r="B3">
        <v>1200</v>
      </c>
      <c r="C3">
        <v>1202</v>
      </c>
      <c r="D3" t="str">
        <f>VLOOKUP($B3,Tabla6[[#All],[product_id]:[product_name]],2,FALSE)</f>
        <v>Macbook Pro (2017)</v>
      </c>
      <c r="E3">
        <f>VLOOKUP($B3,'vendor '!B$2:C$16,2,TRUE)</f>
        <v>5000</v>
      </c>
      <c r="F3" t="str">
        <f>HLOOKUP($E3,vendor_name!K$2:Q$3,2,FALSE)</f>
        <v xml:space="preserve">Apple </v>
      </c>
    </row>
    <row r="4" spans="1:6" x14ac:dyDescent="0.3">
      <c r="A4">
        <v>1000</v>
      </c>
      <c r="B4">
        <v>1300</v>
      </c>
      <c r="C4">
        <v>1301</v>
      </c>
      <c r="D4" t="str">
        <f>VLOOKUP($B4,Tabla6[[#All],[product_id]:[product_name]],2,FALSE)</f>
        <v xml:space="preserve">Macbook Air (2015) </v>
      </c>
      <c r="E4">
        <f>VLOOKUP($B4,'vendor '!B$2:C$16,2,TRUE)</f>
        <v>5000</v>
      </c>
      <c r="F4" t="str">
        <f>HLOOKUP($E4,vendor_name!K$2:Q$3,2,FALSE)</f>
        <v xml:space="preserve">Apple </v>
      </c>
    </row>
    <row r="5" spans="1:6" x14ac:dyDescent="0.3">
      <c r="A5">
        <v>1000</v>
      </c>
      <c r="B5">
        <v>1300</v>
      </c>
      <c r="C5">
        <v>1302</v>
      </c>
      <c r="D5" t="str">
        <f>VLOOKUP($B5,Tabla6[[#All],[product_id]:[product_name]],2,FALSE)</f>
        <v xml:space="preserve">Macbook Air (2015) </v>
      </c>
      <c r="E5">
        <f>VLOOKUP($B5,'vendor '!B$2:C$16,2,TRUE)</f>
        <v>5000</v>
      </c>
      <c r="F5" t="str">
        <f>HLOOKUP($E5,vendor_name!K$2:Q$3,2,FALSE)</f>
        <v xml:space="preserve">Apple </v>
      </c>
    </row>
    <row r="6" spans="1:6" x14ac:dyDescent="0.3">
      <c r="A6">
        <v>1001</v>
      </c>
      <c r="B6">
        <v>1400</v>
      </c>
      <c r="C6">
        <v>1401</v>
      </c>
      <c r="D6" t="str">
        <f>VLOOKUP($B6,Tabla6[[#All],[product_id]:[product_name]],2,FALSE)</f>
        <v>Iphone X</v>
      </c>
      <c r="E6">
        <f>VLOOKUP($B6,'vendor '!B$2:C$16,2,TRUE)</f>
        <v>5100</v>
      </c>
      <c r="F6" t="str">
        <f>HLOOKUP($E6,vendor_name!K$2:Q$3,2,FALSE)</f>
        <v xml:space="preserve"> Microsoft </v>
      </c>
    </row>
    <row r="7" spans="1:6" x14ac:dyDescent="0.3">
      <c r="A7">
        <v>1001</v>
      </c>
      <c r="B7">
        <v>1400</v>
      </c>
      <c r="C7">
        <v>1402</v>
      </c>
      <c r="D7" t="str">
        <f>VLOOKUP($B7,Tabla6[[#All],[product_id]:[product_name]],2,FALSE)</f>
        <v>Iphone X</v>
      </c>
      <c r="E7">
        <f>VLOOKUP($B7,'vendor '!B$2:C$16,2,TRUE)</f>
        <v>5100</v>
      </c>
      <c r="F7" t="str">
        <f>HLOOKUP($E7,vendor_name!K$2:Q$3,2,FALSE)</f>
        <v xml:space="preserve"> Microsoft </v>
      </c>
    </row>
    <row r="8" spans="1:6" x14ac:dyDescent="0.3">
      <c r="A8">
        <v>1001</v>
      </c>
      <c r="B8">
        <v>1500</v>
      </c>
      <c r="C8">
        <v>1501</v>
      </c>
      <c r="D8" t="str">
        <f>VLOOKUP($B8,Tabla6[[#All],[product_id]:[product_name]],2,FALSE)</f>
        <v>Iphone 7</v>
      </c>
      <c r="E8">
        <f>VLOOKUP($B8,'vendor '!B$2:C$16,2,TRUE)</f>
        <v>5100</v>
      </c>
      <c r="F8" t="str">
        <f>HLOOKUP($E8,vendor_name!K$2:Q$3,2,FALSE)</f>
        <v xml:space="preserve"> Microsoft </v>
      </c>
    </row>
    <row r="9" spans="1:6" x14ac:dyDescent="0.3">
      <c r="A9">
        <v>1001</v>
      </c>
      <c r="B9">
        <v>1500</v>
      </c>
      <c r="C9">
        <v>1502</v>
      </c>
      <c r="D9" t="str">
        <f>VLOOKUP($B9,Tabla6[[#All],[product_id]:[product_name]],2,FALSE)</f>
        <v>Iphone 7</v>
      </c>
      <c r="E9">
        <f>VLOOKUP($B9,'vendor '!B$2:C$16,2,TRUE)</f>
        <v>5100</v>
      </c>
      <c r="F9" t="str">
        <f>HLOOKUP($E9,vendor_name!K$2:Q$3,2,FALSE)</f>
        <v xml:space="preserve"> Microsoft </v>
      </c>
    </row>
    <row r="10" spans="1:6" x14ac:dyDescent="0.3">
      <c r="A10">
        <v>1002</v>
      </c>
      <c r="B10">
        <v>1600</v>
      </c>
      <c r="C10">
        <v>1601</v>
      </c>
      <c r="D10" t="str">
        <f>VLOOKUP($B10,Tabla6[[#All],[product_id]:[product_name]],2,FALSE)</f>
        <v>Iphone 8</v>
      </c>
      <c r="E10">
        <f>VLOOKUP($B10,'vendor '!B$2:C$16,2,TRUE)</f>
        <v>5100</v>
      </c>
      <c r="F10" t="str">
        <f>HLOOKUP($E10,vendor_name!K$2:Q$3,2,FALSE)</f>
        <v xml:space="preserve"> Microsoft </v>
      </c>
    </row>
    <row r="11" spans="1:6" x14ac:dyDescent="0.3">
      <c r="A11">
        <v>1002</v>
      </c>
      <c r="B11">
        <v>1600</v>
      </c>
      <c r="C11">
        <v>1602</v>
      </c>
      <c r="D11" t="str">
        <f>VLOOKUP($B11,Tabla6[[#All],[product_id]:[product_name]],2,FALSE)</f>
        <v>Iphone 8</v>
      </c>
      <c r="E11">
        <f>VLOOKUP($B11,'vendor '!B$2:C$16,2,TRUE)</f>
        <v>5100</v>
      </c>
      <c r="F11" t="str">
        <f>HLOOKUP($E11,vendor_name!K$2:Q$3,2,FALSE)</f>
        <v xml:space="preserve"> Microsoft </v>
      </c>
    </row>
    <row r="12" spans="1:6" x14ac:dyDescent="0.3">
      <c r="A12">
        <v>1002</v>
      </c>
      <c r="B12">
        <v>1700</v>
      </c>
      <c r="C12">
        <v>1701</v>
      </c>
      <c r="D12" t="str">
        <f>VLOOKUP($B12,Tabla6[[#All],[product_id]:[product_name]],2,FALSE)</f>
        <v>Ipad Air</v>
      </c>
      <c r="E12">
        <f>VLOOKUP($B12,'vendor '!B$2:C$16,2,TRUE)</f>
        <v>5200</v>
      </c>
      <c r="F12" t="str">
        <f>HLOOKUP($E12,vendor_name!K$2:Q$3,2,FALSE)</f>
        <v xml:space="preserve">Lenovo </v>
      </c>
    </row>
    <row r="13" spans="1:6" x14ac:dyDescent="0.3">
      <c r="A13">
        <v>1002</v>
      </c>
      <c r="B13">
        <v>1700</v>
      </c>
      <c r="C13">
        <v>1702</v>
      </c>
      <c r="D13" t="str">
        <f>VLOOKUP($B13,Tabla6[[#All],[product_id]:[product_name]],2,FALSE)</f>
        <v>Ipad Air</v>
      </c>
      <c r="E13">
        <f>VLOOKUP($B13,'vendor '!B$2:C$16,2,TRUE)</f>
        <v>5200</v>
      </c>
      <c r="F13" t="str">
        <f>HLOOKUP($E13,vendor_name!K$2:Q$3,2,FALSE)</f>
        <v xml:space="preserve">Lenovo </v>
      </c>
    </row>
    <row r="14" spans="1:6" x14ac:dyDescent="0.3">
      <c r="A14">
        <v>1003</v>
      </c>
      <c r="B14">
        <v>1800</v>
      </c>
      <c r="C14">
        <v>1801</v>
      </c>
      <c r="D14" t="str">
        <f>VLOOKUP($B14,Tabla6[[#All],[product_id]:[product_name]],2,FALSE)</f>
        <v>Ipad Mini 3th gen</v>
      </c>
      <c r="E14">
        <f>VLOOKUP($B14,'vendor '!B$2:C$16,2,TRUE)</f>
        <v>5200</v>
      </c>
      <c r="F14" t="str">
        <f>HLOOKUP($E14,vendor_name!K$2:Q$3,2,FALSE)</f>
        <v xml:space="preserve">Lenovo </v>
      </c>
    </row>
    <row r="15" spans="1:6" x14ac:dyDescent="0.3">
      <c r="A15">
        <v>1003</v>
      </c>
      <c r="B15">
        <v>1800</v>
      </c>
      <c r="C15">
        <v>1802</v>
      </c>
      <c r="D15" t="str">
        <f>VLOOKUP($B15,Tabla6[[#All],[product_id]:[product_name]],2,FALSE)</f>
        <v>Ipad Mini 3th gen</v>
      </c>
      <c r="E15">
        <f>VLOOKUP($B15,'vendor '!B$2:C$16,2,TRUE)</f>
        <v>5200</v>
      </c>
      <c r="F15" t="str">
        <f>HLOOKUP($E15,vendor_name!K$2:Q$3,2,FALSE)</f>
        <v xml:space="preserve">Lenovo </v>
      </c>
    </row>
    <row r="16" spans="1:6" x14ac:dyDescent="0.3">
      <c r="A16">
        <v>1003</v>
      </c>
      <c r="B16">
        <v>1900</v>
      </c>
      <c r="C16">
        <v>1901</v>
      </c>
      <c r="D16" t="str">
        <f>VLOOKUP($B16,Tabla6[[#All],[product_id]:[product_name]],2,FALSE)</f>
        <v>ESC8000 G3</v>
      </c>
      <c r="E16">
        <f>VLOOKUP($B16,'vendor '!B$2:C$16,2,TRUE)</f>
        <v>5300</v>
      </c>
      <c r="F16" t="str">
        <f>HLOOKUP($E16,vendor_name!K$2:Q$3,2,FALSE)</f>
        <v xml:space="preserve">Asus </v>
      </c>
    </row>
    <row r="17" spans="1:6" x14ac:dyDescent="0.3">
      <c r="A17">
        <v>1003</v>
      </c>
      <c r="B17">
        <v>1900</v>
      </c>
      <c r="C17">
        <v>1902</v>
      </c>
      <c r="D17" t="str">
        <f>VLOOKUP($B17,Tabla6[[#All],[product_id]:[product_name]],2,FALSE)</f>
        <v>ESC8000 G3</v>
      </c>
      <c r="E17">
        <f>VLOOKUP($B17,'vendor '!B$2:C$16,2,TRUE)</f>
        <v>5300</v>
      </c>
      <c r="F17" t="str">
        <f>HLOOKUP($E17,vendor_name!K$2:Q$3,2,FALSE)</f>
        <v xml:space="preserve">Asus </v>
      </c>
    </row>
    <row r="18" spans="1:6" x14ac:dyDescent="0.3">
      <c r="A18">
        <v>1004</v>
      </c>
      <c r="B18">
        <v>2000</v>
      </c>
      <c r="C18">
        <v>2001</v>
      </c>
      <c r="D18" t="str">
        <f>VLOOKUP($B18,Tabla6[[#All],[product_id]:[product_name]],2,FALSE)</f>
        <v>ESC8000 G4</v>
      </c>
      <c r="E18">
        <f>VLOOKUP($B18,'vendor '!B$2:C$16,2,TRUE)</f>
        <v>5300</v>
      </c>
      <c r="F18" t="str">
        <f>HLOOKUP($E18,vendor_name!K$2:Q$3,2,FALSE)</f>
        <v xml:space="preserve">Asus </v>
      </c>
    </row>
    <row r="19" spans="1:6" x14ac:dyDescent="0.3">
      <c r="A19">
        <v>1004</v>
      </c>
      <c r="B19">
        <v>2000</v>
      </c>
      <c r="C19">
        <v>2002</v>
      </c>
      <c r="D19" t="str">
        <f>VLOOKUP($B19,Tabla6[[#All],[product_id]:[product_name]],2,FALSE)</f>
        <v>ESC8000 G4</v>
      </c>
      <c r="E19">
        <f>VLOOKUP($B19,'vendor '!B$2:C$16,2,TRUE)</f>
        <v>5300</v>
      </c>
      <c r="F19" t="str">
        <f>HLOOKUP($E19,vendor_name!K$2:Q$3,2,FALSE)</f>
        <v xml:space="preserve">Asus </v>
      </c>
    </row>
    <row r="20" spans="1:6" x14ac:dyDescent="0.3">
      <c r="A20">
        <v>1004</v>
      </c>
      <c r="B20">
        <v>2100</v>
      </c>
      <c r="C20">
        <v>2101</v>
      </c>
      <c r="D20" t="str">
        <f>VLOOKUP($B20,Tabla6[[#All],[product_id]:[product_name]],2,FALSE)</f>
        <v>XPS 13 - 5080</v>
      </c>
      <c r="E20">
        <f>VLOOKUP($B20,'vendor '!B$2:C$16,2,TRUE)</f>
        <v>5400</v>
      </c>
      <c r="F20" t="str">
        <f>HLOOKUP($E20,vendor_name!K$2:Q$3,2,FALSE)</f>
        <v xml:space="preserve">Dell </v>
      </c>
    </row>
    <row r="21" spans="1:6" x14ac:dyDescent="0.3">
      <c r="A21">
        <v>1004</v>
      </c>
      <c r="B21">
        <v>2100</v>
      </c>
      <c r="C21">
        <v>2102</v>
      </c>
      <c r="D21" t="str">
        <f>VLOOKUP($B21,Tabla6[[#All],[product_id]:[product_name]],2,FALSE)</f>
        <v>XPS 13 - 5080</v>
      </c>
      <c r="E21">
        <f>VLOOKUP($B21,'vendor '!B$2:C$16,2,TRUE)</f>
        <v>5400</v>
      </c>
      <c r="F21" t="str">
        <f>HLOOKUP($E21,vendor_name!K$2:Q$3,2,FALSE)</f>
        <v xml:space="preserve">Dell </v>
      </c>
    </row>
    <row r="22" spans="1:6" x14ac:dyDescent="0.3">
      <c r="A22">
        <v>1004</v>
      </c>
      <c r="B22">
        <v>2200</v>
      </c>
      <c r="C22">
        <v>2201</v>
      </c>
      <c r="D22" t="str">
        <f>VLOOKUP($B22,Tabla6[[#All],[product_id]:[product_name]],2,FALSE)</f>
        <v>XPS 15 - 5070</v>
      </c>
      <c r="E22">
        <f>VLOOKUP($B22,'vendor '!B$2:C$16,2,TRUE)</f>
        <v>5400</v>
      </c>
      <c r="F22" t="str">
        <f>HLOOKUP($E22,vendor_name!K$2:Q$3,2,FALSE)</f>
        <v xml:space="preserve">Dell </v>
      </c>
    </row>
    <row r="23" spans="1:6" x14ac:dyDescent="0.3">
      <c r="A23">
        <v>1004</v>
      </c>
      <c r="B23">
        <v>2200</v>
      </c>
      <c r="C23">
        <v>2202</v>
      </c>
      <c r="D23" t="str">
        <f>VLOOKUP($B23,Tabla6[[#All],[product_id]:[product_name]],2,FALSE)</f>
        <v>XPS 15 - 5070</v>
      </c>
      <c r="E23">
        <f>VLOOKUP($B23,'vendor '!B$2:C$16,2,TRUE)</f>
        <v>5400</v>
      </c>
      <c r="F23" t="str">
        <f>HLOOKUP($E23,vendor_name!K$2:Q$3,2,FALSE)</f>
        <v xml:space="preserve">Dell </v>
      </c>
    </row>
    <row r="24" spans="1:6" x14ac:dyDescent="0.3">
      <c r="A24">
        <v>1005</v>
      </c>
      <c r="B24">
        <v>2300</v>
      </c>
      <c r="C24">
        <v>2301</v>
      </c>
      <c r="D24" t="str">
        <f>VLOOKUP($B24,Tabla6[[#All],[product_id]:[product_name]],2,FALSE)</f>
        <v>Monoprice Ultra Slim Series High Speed HDMI Cable</v>
      </c>
      <c r="E24">
        <f>VLOOKUP($B24,'vendor '!B$2:C$16,2,TRUE)</f>
        <v>5500</v>
      </c>
      <c r="F24" t="str">
        <f>HLOOKUP($E24,vendor_name!K$2:Q$3,2,FALSE)</f>
        <v xml:space="preserve">Monoprice </v>
      </c>
    </row>
    <row r="25" spans="1:6" x14ac:dyDescent="0.3">
      <c r="A25">
        <v>1005</v>
      </c>
      <c r="B25">
        <v>2300</v>
      </c>
      <c r="C25">
        <v>2302</v>
      </c>
      <c r="D25" t="str">
        <f>VLOOKUP($B25,Tabla6[[#All],[product_id]:[product_name]],2,FALSE)</f>
        <v>Monoprice Ultra Slim Series High Speed HDMI Cable</v>
      </c>
      <c r="E25">
        <f>VLOOKUP($B25,'vendor '!B$2:C$16,2,TRUE)</f>
        <v>5500</v>
      </c>
      <c r="F25" t="str">
        <f>HLOOKUP($E25,vendor_name!K$2:Q$3,2,FALSE)</f>
        <v xml:space="preserve">Monoprice </v>
      </c>
    </row>
    <row r="26" spans="1:6" x14ac:dyDescent="0.3">
      <c r="A26">
        <v>1005</v>
      </c>
      <c r="B26">
        <v>2400</v>
      </c>
      <c r="C26">
        <v>2401</v>
      </c>
      <c r="D26" t="str">
        <f>VLOOKUP($B26,Tabla6[[#All],[product_id]:[product_name]],2,FALSE)</f>
        <v>Monoprice Ultra Slim Series High Speed HDMI Cable - 4K</v>
      </c>
      <c r="E26">
        <f>VLOOKUP($B26,'vendor '!B$2:C$16,2,TRUE)</f>
        <v>5500</v>
      </c>
      <c r="F26" t="str">
        <f>HLOOKUP($E26,vendor_name!K$2:Q$3,2,FALSE)</f>
        <v xml:space="preserve">Monoprice </v>
      </c>
    </row>
    <row r="27" spans="1:6" x14ac:dyDescent="0.3">
      <c r="A27">
        <v>1006</v>
      </c>
      <c r="B27">
        <v>2400</v>
      </c>
      <c r="C27">
        <v>2402</v>
      </c>
      <c r="D27" t="str">
        <f>VLOOKUP($B27,Tabla6[[#All],[product_id]:[product_name]],2,FALSE)</f>
        <v>Monoprice Ultra Slim Series High Speed HDMI Cable - 4K</v>
      </c>
      <c r="E27">
        <f>VLOOKUP($B27,'vendor '!B$2:C$16,2,TRUE)</f>
        <v>5500</v>
      </c>
      <c r="F27" t="str">
        <f>HLOOKUP($E27,vendor_name!K$2:Q$3,2,FALSE)</f>
        <v xml:space="preserve">Monoprice </v>
      </c>
    </row>
    <row r="28" spans="1:6" x14ac:dyDescent="0.3">
      <c r="A28">
        <v>1006</v>
      </c>
      <c r="B28">
        <v>2500</v>
      </c>
      <c r="C28">
        <v>2501</v>
      </c>
      <c r="D28" t="str">
        <f>VLOOKUP($B28,Tabla6[[#All],[product_id]:[product_name]],2,FALSE)</f>
        <v>Avantree HT3189 Wireless Headphones</v>
      </c>
      <c r="E28">
        <f>VLOOKUP($B28,'vendor '!B$2:C$16,2,TRUE)</f>
        <v>5600</v>
      </c>
      <c r="F28" t="str">
        <f>HLOOKUP($E28,vendor_name!K$2:Q$3,2,FALSE)</f>
        <v xml:space="preserve">Sony </v>
      </c>
    </row>
    <row r="29" spans="1:6" x14ac:dyDescent="0.3">
      <c r="A29">
        <v>1006</v>
      </c>
      <c r="B29">
        <v>2500</v>
      </c>
      <c r="C29">
        <v>2502</v>
      </c>
      <c r="D29" t="str">
        <f>VLOOKUP($B29,Tabla6[[#All],[product_id]:[product_name]],2,FALSE)</f>
        <v>Avantree HT3189 Wireless Headphones</v>
      </c>
      <c r="E29">
        <f>VLOOKUP($B29,'vendor '!B$2:C$16,2,TRUE)</f>
        <v>5600</v>
      </c>
      <c r="F29" t="str">
        <f>HLOOKUP($E29,vendor_name!K$2:Q$3,2,FALSE)</f>
        <v xml:space="preserve">Sony </v>
      </c>
    </row>
    <row r="30" spans="1:6" x14ac:dyDescent="0.3">
      <c r="A30">
        <v>1006</v>
      </c>
      <c r="B30">
        <v>2600</v>
      </c>
      <c r="C30">
        <v>2601</v>
      </c>
      <c r="D30" t="str">
        <f>VLOOKUP($B30,Tabla6[[#All],[product_id]:[product_name]],2,FALSE)</f>
        <v>COWIN E7 PRO</v>
      </c>
      <c r="E30">
        <f>VLOOKUP($B30,'vendor '!B$2:C$16,2,TRUE)</f>
        <v>5600</v>
      </c>
      <c r="F30" t="str">
        <f>HLOOKUP($E30,vendor_name!K$2:Q$3,2,FALSE)</f>
        <v xml:space="preserve">Sony </v>
      </c>
    </row>
    <row r="31" spans="1:6" x14ac:dyDescent="0.3">
      <c r="A31">
        <v>1006</v>
      </c>
      <c r="B31">
        <v>2600</v>
      </c>
      <c r="C31">
        <v>2602</v>
      </c>
      <c r="D31" t="str">
        <f>VLOOKUP($B31,Tabla6[[#All],[product_id]:[product_name]],2,FALSE)</f>
        <v>COWIN E7 PRO</v>
      </c>
      <c r="E31">
        <f>VLOOKUP($B31,'vendor '!B$2:C$16,2,TRUE)</f>
        <v>5600</v>
      </c>
      <c r="F31" t="str">
        <f>HLOOKUP($E31,vendor_name!K$2:Q$3,2,FALSE)</f>
        <v xml:space="preserve">Sony 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order</vt:lpstr>
      <vt:lpstr>product_id </vt:lpstr>
      <vt:lpstr>product_id_extender</vt:lpstr>
      <vt:lpstr>products_list</vt:lpstr>
      <vt:lpstr>product_name</vt:lpstr>
      <vt:lpstr>vendor </vt:lpstr>
      <vt:lpstr>vendor_name</vt:lpstr>
      <vt:lpstr>Vendedor_date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Alexis Pavlik</dc:creator>
  <cp:lastModifiedBy>Alexis Pavlik</cp:lastModifiedBy>
  <dcterms:created xsi:type="dcterms:W3CDTF">2022-01-20T16:31:14Z</dcterms:created>
  <dcterms:modified xsi:type="dcterms:W3CDTF">2022-01-21T03:28:17Z</dcterms:modified>
</cp:coreProperties>
</file>