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25f5880a4afaadf/Documents/ACCT 284/"/>
    </mc:Choice>
  </mc:AlternateContent>
  <xr:revisionPtr revIDLastSave="35" documentId="8_{E4E39152-A9EF-469B-8907-D5CB391C6E96}" xr6:coauthVersionLast="47" xr6:coauthVersionMax="47" xr10:uidLastSave="{40CD1A07-E217-4B61-BB59-4F3C57367CA3}"/>
  <bookViews>
    <workbookView xWindow="-108" yWindow="-108" windowWidth="23256" windowHeight="12456" firstSheet="1" activeTab="1" xr2:uid="{00000000-000D-0000-FFFF-FFFF00000000}"/>
  </bookViews>
  <sheets>
    <sheet name="RATIO Calculations" sheetId="3" r:id="rId1"/>
    <sheet name="Horizontal Analysis" sheetId="4" r:id="rId2"/>
    <sheet name="Vertical Analysis" sheetId="5" r:id="rId3"/>
  </sheets>
  <definedNames>
    <definedName name="SPWS_WBID">"A6D87C29-AC69-41FD-B308-B2952EB9EACC"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5" l="1"/>
  <c r="E35" i="5"/>
  <c r="E34" i="5"/>
  <c r="E33" i="5"/>
  <c r="E32" i="5"/>
  <c r="E31" i="5"/>
  <c r="E28" i="5"/>
  <c r="E27" i="5"/>
  <c r="E26" i="5"/>
  <c r="C28" i="5"/>
  <c r="C27" i="5"/>
  <c r="C26" i="5"/>
  <c r="C36" i="5"/>
  <c r="C35" i="5"/>
  <c r="C34" i="5"/>
  <c r="C33" i="5"/>
  <c r="C32" i="5"/>
  <c r="C31" i="5"/>
  <c r="E78" i="5"/>
  <c r="E77" i="5"/>
  <c r="E76" i="5"/>
  <c r="E75" i="5"/>
  <c r="E74" i="5"/>
  <c r="E69" i="5"/>
  <c r="E70" i="5"/>
  <c r="E71" i="5"/>
  <c r="C71" i="5"/>
  <c r="C70" i="5"/>
  <c r="C69" i="5"/>
  <c r="C74" i="5"/>
  <c r="C75" i="5"/>
  <c r="C76" i="5"/>
  <c r="C77" i="5"/>
  <c r="C78" i="5"/>
  <c r="E72" i="5"/>
  <c r="C72" i="5"/>
  <c r="E29" i="5"/>
  <c r="C29" i="5"/>
  <c r="E50" i="5"/>
  <c r="E51" i="5"/>
  <c r="E52" i="5"/>
  <c r="E53" i="5"/>
  <c r="E54" i="5"/>
  <c r="E55" i="5"/>
  <c r="E56" i="5"/>
  <c r="E57" i="5"/>
  <c r="E58" i="5"/>
  <c r="E49" i="5"/>
  <c r="C50" i="5"/>
  <c r="C51" i="5"/>
  <c r="C52" i="5"/>
  <c r="C53" i="5"/>
  <c r="C54" i="5"/>
  <c r="C55" i="5"/>
  <c r="C56" i="5"/>
  <c r="C57" i="5"/>
  <c r="C58" i="5"/>
  <c r="C49" i="5"/>
  <c r="E7" i="5"/>
  <c r="E8" i="5"/>
  <c r="E9" i="5"/>
  <c r="E10" i="5"/>
  <c r="E11" i="5"/>
  <c r="E12" i="5"/>
  <c r="E13" i="5"/>
  <c r="E14" i="5"/>
  <c r="E15" i="5"/>
  <c r="E6" i="5"/>
  <c r="C7" i="5"/>
  <c r="C8" i="5"/>
  <c r="C9" i="5"/>
  <c r="C10" i="5"/>
  <c r="C11" i="5"/>
  <c r="C12" i="5"/>
  <c r="C13" i="5"/>
  <c r="C14" i="5"/>
  <c r="C15" i="5"/>
  <c r="C6" i="5"/>
  <c r="D6" i="4"/>
  <c r="B69" i="5"/>
  <c r="D58" i="5"/>
  <c r="B58" i="5"/>
  <c r="D57" i="5"/>
  <c r="B57" i="5"/>
  <c r="D56" i="5"/>
  <c r="B56" i="5"/>
  <c r="D55" i="5"/>
  <c r="B55" i="5"/>
  <c r="B52" i="5"/>
  <c r="B51" i="5"/>
  <c r="B50" i="5"/>
  <c r="B49" i="5"/>
  <c r="D36" i="5"/>
  <c r="D32" i="5"/>
  <c r="D31" i="5"/>
  <c r="B35" i="5"/>
  <c r="B34" i="5"/>
  <c r="B36" i="5" s="1"/>
  <c r="B31" i="5"/>
  <c r="B29" i="5"/>
  <c r="B27" i="5"/>
  <c r="B26" i="5"/>
  <c r="D15" i="5"/>
  <c r="D14" i="5"/>
  <c r="D13" i="5"/>
  <c r="B15" i="5"/>
  <c r="B14" i="5"/>
  <c r="B13" i="5"/>
  <c r="D12" i="5"/>
  <c r="B12" i="5"/>
  <c r="D11" i="5"/>
  <c r="B11" i="5"/>
  <c r="D10" i="5"/>
  <c r="B10" i="5"/>
  <c r="D9" i="5"/>
  <c r="B9" i="5"/>
  <c r="D8" i="5"/>
  <c r="B8" i="5"/>
  <c r="D7" i="5"/>
  <c r="B7" i="5"/>
  <c r="D6" i="5"/>
  <c r="B6" i="5"/>
  <c r="D7" i="4"/>
  <c r="D8" i="4"/>
  <c r="D9" i="4"/>
  <c r="D10" i="4"/>
  <c r="D11" i="4"/>
  <c r="D12" i="4"/>
  <c r="D13" i="4"/>
  <c r="D14" i="4"/>
  <c r="D15" i="4"/>
  <c r="D26" i="4"/>
  <c r="D27" i="4"/>
  <c r="D28" i="4"/>
  <c r="D29" i="4"/>
  <c r="D30" i="4"/>
  <c r="D31" i="4"/>
  <c r="D32" i="4"/>
  <c r="D33" i="4"/>
  <c r="D34" i="4"/>
  <c r="D25" i="4"/>
  <c r="F49" i="3"/>
  <c r="F47" i="3"/>
  <c r="F43" i="3"/>
  <c r="F45" i="3" s="1"/>
  <c r="F39" i="3"/>
  <c r="F41" i="3" s="1"/>
  <c r="F37" i="3"/>
  <c r="F35" i="3"/>
  <c r="F33" i="3"/>
  <c r="F31" i="3"/>
  <c r="F29" i="3"/>
  <c r="F27" i="3"/>
  <c r="B49" i="3"/>
  <c r="B47" i="3"/>
  <c r="B45" i="3"/>
  <c r="B43" i="3"/>
  <c r="B41" i="3"/>
  <c r="B39" i="3"/>
  <c r="B37" i="3"/>
  <c r="B35" i="3"/>
  <c r="B33" i="3"/>
  <c r="B31" i="3"/>
  <c r="B29" i="3"/>
  <c r="B27" i="3"/>
  <c r="E22" i="3"/>
  <c r="A22" i="3"/>
</calcChain>
</file>

<file path=xl/sharedStrings.xml><?xml version="1.0" encoding="utf-8"?>
<sst xmlns="http://schemas.openxmlformats.org/spreadsheetml/2006/main" count="163" uniqueCount="78">
  <si>
    <t>PEPSI CO</t>
  </si>
  <si>
    <t>COCA COLA COMPANY</t>
  </si>
  <si>
    <t>INPUT Financial Information</t>
  </si>
  <si>
    <t xml:space="preserve">INPUT Financial Information </t>
  </si>
  <si>
    <t>Total Assets</t>
  </si>
  <si>
    <t>Current Assets</t>
  </si>
  <si>
    <t>Net Accounts Receivable</t>
  </si>
  <si>
    <t>Inventory</t>
  </si>
  <si>
    <t>Net Fixed Assets</t>
  </si>
  <si>
    <t>Total Liabilities</t>
  </si>
  <si>
    <t>Current Liabilities</t>
  </si>
  <si>
    <t>Stockholder's Equity</t>
  </si>
  <si>
    <t>Net Sales</t>
  </si>
  <si>
    <t>Cost of Goods Sold</t>
  </si>
  <si>
    <t>Gross Profit</t>
  </si>
  <si>
    <t>Net Income</t>
  </si>
  <si>
    <t>EPS</t>
  </si>
  <si>
    <t>Market Price</t>
  </si>
  <si>
    <t>Project Part 1 Calculations</t>
  </si>
  <si>
    <t>Net Profit Margin</t>
  </si>
  <si>
    <t>Gross Profit Percentage</t>
  </si>
  <si>
    <t>Fixed Asset Turnover</t>
  </si>
  <si>
    <t>Return on Equity</t>
  </si>
  <si>
    <t>Earnings Per Share</t>
  </si>
  <si>
    <t>Price Earnings Ratio</t>
  </si>
  <si>
    <t>Receivables Turnover Ratio</t>
  </si>
  <si>
    <t>Days to Collect</t>
  </si>
  <si>
    <t>Inventory Turnover Ratio</t>
  </si>
  <si>
    <t>Days to Sell</t>
  </si>
  <si>
    <t>Current Ratio</t>
  </si>
  <si>
    <t>Debt to Assets Ratio</t>
  </si>
  <si>
    <t>Horizontal Analysis (Time-Series) Income Statement</t>
  </si>
  <si>
    <t>For the Year Ended December 2023</t>
  </si>
  <si>
    <t>% Change</t>
  </si>
  <si>
    <t>Net Revenues</t>
  </si>
  <si>
    <t>Cost of Sales</t>
  </si>
  <si>
    <t>Selling, General &amp; Admin Expenses</t>
  </si>
  <si>
    <t>Impairment of Intangible Assets</t>
  </si>
  <si>
    <t>Operating Profit</t>
  </si>
  <si>
    <t>Other Revenues and Expenses</t>
  </si>
  <si>
    <t>Income Before Income Taxes</t>
  </si>
  <si>
    <t>Provision for Income Taxes</t>
  </si>
  <si>
    <t>Net Income Attributable to PepsiCo</t>
  </si>
  <si>
    <t>HINT:   % change = (2023 - 2022)/2022</t>
  </si>
  <si>
    <t>* Other Revenues and Expenses = Other Pension and Medical Benefits + Net Interest Expense and Other. Be sure to maintain sign of number!</t>
  </si>
  <si>
    <t>Net Operating Revenues</t>
  </si>
  <si>
    <t>Other Operating Charges</t>
  </si>
  <si>
    <t>Operating Income</t>
  </si>
  <si>
    <t>Other Revenues and Expenses *</t>
  </si>
  <si>
    <t>Income Taxes</t>
  </si>
  <si>
    <t>Net Income Attributable to Coca Cola Company</t>
  </si>
  <si>
    <t>* Other Revenues and Expenses = Interest Income + Interest Expense + Equity Income (Loss) + Other Income (Loss). Be sure to maintain sign of number!</t>
  </si>
  <si>
    <t>Vertical Analysis (Common-Size) Income Statement</t>
  </si>
  <si>
    <t>For the Years Ended December 2023 and 2022</t>
  </si>
  <si>
    <t>2023 Common Size %</t>
  </si>
  <si>
    <t>2022 Common Size %</t>
  </si>
  <si>
    <t xml:space="preserve">HINT:   2023 Common Size % = 2023/2023 Net Revenue </t>
  </si>
  <si>
    <t xml:space="preserve">            2022 Common Size % = 2022/2022 Net Revenue </t>
  </si>
  <si>
    <t>Vertical Analysis (Common-Size) Balance Sheet</t>
  </si>
  <si>
    <t>December 2023 and 2022</t>
  </si>
  <si>
    <t>Property, Plant and Equipment, net</t>
  </si>
  <si>
    <t>Other Assets</t>
  </si>
  <si>
    <t>Long Term Debt Obligations</t>
  </si>
  <si>
    <t>Other Liabilities</t>
  </si>
  <si>
    <t>Total PepsiCo's Common Shareholders' Equity</t>
  </si>
  <si>
    <t>Total Liabilities and Equity</t>
  </si>
  <si>
    <t>HINT:   Include Intangible Assets, Goodwill, Indefinite Lived Intangible Assets, Investments in Noncontrolled Affiliates, and Other Assets in "Other Assets"</t>
  </si>
  <si>
    <t xml:space="preserve">            Include Deferred Income Taxes and Other Liabilities in "Other Liabilities"</t>
  </si>
  <si>
    <t xml:space="preserve">            2023 Common Size % = 2023/2023 Total Assets</t>
  </si>
  <si>
    <t xml:space="preserve">            2022 Common Size % = 2022/2022 Total Assets</t>
  </si>
  <si>
    <t>Net Operating Revenue</t>
  </si>
  <si>
    <t xml:space="preserve">HINT:   2023 Common Size % = 2023/2023 Net Operating Revenue </t>
  </si>
  <si>
    <t xml:space="preserve">            2022 Common Size % = 2022/2022 Net Operating Revenue </t>
  </si>
  <si>
    <t>Long Term Debt</t>
  </si>
  <si>
    <t xml:space="preserve">Equity Attributable to Shareowners of Coca Cola </t>
  </si>
  <si>
    <t>Total Liabilities and Stockholders' Equity</t>
  </si>
  <si>
    <t>HINT:   Include Equity Method Investments, Other Investments, Other Noncurrent Assets, Deferred Income Tax Assets, Trademarkds, Goodwill and Other Intangibles in "Other Assets"</t>
  </si>
  <si>
    <t xml:space="preserve">            Include Other Noncurrent Liabilities and Deferred Income Tax Liability in "Other Liabilities"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</si>
</sst>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20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20"/>
      <color rgb="FFFF0000"/>
      <name val="Arial"/>
      <family val="2"/>
    </font>
    <font>
      <b/>
      <sz val="14"/>
      <color rgb="FFFF0000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sz val="12"/>
      <name val="Arial"/>
      <family val="2"/>
    </font>
    <font>
      <b/>
      <u/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5">
    <xf numFmtId="0" fontId="0" fillId="0" borderId="0" xfId="0"/>
    <xf numFmtId="0" fontId="0" fillId="2" borderId="0" xfId="0" applyFill="1"/>
    <xf numFmtId="0" fontId="2" fillId="2" borderId="2" xfId="0" applyFont="1" applyFill="1" applyBorder="1" applyAlignment="1">
      <alignment horizontal="center"/>
    </xf>
    <xf numFmtId="0" fontId="0" fillId="2" borderId="1" xfId="0" applyFill="1" applyBorder="1"/>
    <xf numFmtId="0" fontId="6" fillId="2" borderId="0" xfId="0" applyFont="1" applyFill="1" applyAlignment="1">
      <alignment horizontal="center"/>
    </xf>
    <xf numFmtId="0" fontId="2" fillId="2" borderId="0" xfId="0" applyFont="1" applyFill="1"/>
    <xf numFmtId="10" fontId="2" fillId="2" borderId="3" xfId="2" applyNumberFormat="1" applyFont="1" applyFill="1" applyBorder="1"/>
    <xf numFmtId="2" fontId="2" fillId="2" borderId="3" xfId="0" applyNumberFormat="1" applyFont="1" applyFill="1" applyBorder="1"/>
    <xf numFmtId="164" fontId="0" fillId="0" borderId="0" xfId="0" applyNumberFormat="1"/>
    <xf numFmtId="0" fontId="0" fillId="4" borderId="0" xfId="0" applyFill="1"/>
    <xf numFmtId="0" fontId="0" fillId="2" borderId="4" xfId="0" applyFill="1" applyBorder="1"/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 vertical="top"/>
    </xf>
    <xf numFmtId="0" fontId="9" fillId="4" borderId="0" xfId="0" applyFont="1" applyFill="1" applyAlignment="1">
      <alignment horizontal="center"/>
    </xf>
    <xf numFmtId="164" fontId="10" fillId="4" borderId="0" xfId="1" applyNumberFormat="1" applyFont="1" applyFill="1" applyBorder="1"/>
    <xf numFmtId="0" fontId="10" fillId="4" borderId="0" xfId="0" applyFont="1" applyFill="1"/>
    <xf numFmtId="0" fontId="0" fillId="2" borderId="2" xfId="0" applyFill="1" applyBorder="1"/>
    <xf numFmtId="0" fontId="0" fillId="2" borderId="5" xfId="0" applyFill="1" applyBorder="1"/>
    <xf numFmtId="0" fontId="1" fillId="0" borderId="0" xfId="0" applyFont="1"/>
    <xf numFmtId="0" fontId="11" fillId="0" borderId="0" xfId="0" applyFont="1"/>
    <xf numFmtId="0" fontId="4" fillId="4" borderId="0" xfId="0" applyFont="1" applyFill="1"/>
    <xf numFmtId="37" fontId="1" fillId="2" borderId="1" xfId="1" applyNumberFormat="1" applyFont="1" applyFill="1" applyBorder="1"/>
    <xf numFmtId="37" fontId="1" fillId="3" borderId="1" xfId="1" applyNumberFormat="1" applyFont="1" applyFill="1" applyBorder="1"/>
    <xf numFmtId="37" fontId="1" fillId="2" borderId="2" xfId="1" applyNumberFormat="1" applyFont="1" applyFill="1" applyBorder="1"/>
    <xf numFmtId="37" fontId="11" fillId="0" borderId="0" xfId="0" applyNumberFormat="1" applyFont="1"/>
    <xf numFmtId="10" fontId="11" fillId="0" borderId="0" xfId="0" applyNumberFormat="1" applyFont="1"/>
    <xf numFmtId="0" fontId="0" fillId="5" borderId="0" xfId="0" applyFill="1"/>
    <xf numFmtId="0" fontId="4" fillId="5" borderId="0" xfId="0" applyFont="1" applyFill="1" applyAlignment="1">
      <alignment horizontal="center"/>
    </xf>
    <xf numFmtId="0" fontId="4" fillId="5" borderId="0" xfId="0" applyFont="1" applyFill="1"/>
    <xf numFmtId="0" fontId="11" fillId="5" borderId="0" xfId="0" applyFont="1" applyFill="1"/>
    <xf numFmtId="0" fontId="11" fillId="5" borderId="0" xfId="0" applyFont="1" applyFill="1" applyAlignment="1">
      <alignment horizontal="center"/>
    </xf>
    <xf numFmtId="0" fontId="12" fillId="5" borderId="0" xfId="0" applyFont="1" applyFill="1" applyAlignment="1">
      <alignment horizontal="center"/>
    </xf>
    <xf numFmtId="0" fontId="11" fillId="4" borderId="0" xfId="0" applyFont="1" applyFill="1"/>
    <xf numFmtId="0" fontId="12" fillId="5" borderId="0" xfId="0" quotePrefix="1" applyFont="1" applyFill="1" applyAlignment="1">
      <alignment horizontal="center" wrapText="1"/>
    </xf>
    <xf numFmtId="0" fontId="12" fillId="5" borderId="0" xfId="0" applyFont="1" applyFill="1" applyAlignment="1">
      <alignment horizontal="center" wrapText="1"/>
    </xf>
    <xf numFmtId="37" fontId="11" fillId="5" borderId="1" xfId="0" applyNumberFormat="1" applyFont="1" applyFill="1" applyBorder="1"/>
    <xf numFmtId="10" fontId="11" fillId="5" borderId="1" xfId="0" applyNumberFormat="1" applyFont="1" applyFill="1" applyBorder="1"/>
    <xf numFmtId="37" fontId="11" fillId="5" borderId="1" xfId="1" applyNumberFormat="1" applyFont="1" applyFill="1" applyBorder="1"/>
    <xf numFmtId="39" fontId="1" fillId="2" borderId="1" xfId="1" applyNumberFormat="1" applyFont="1" applyFill="1" applyBorder="1"/>
    <xf numFmtId="37" fontId="11" fillId="4" borderId="1" xfId="1" applyNumberFormat="1" applyFont="1" applyFill="1" applyBorder="1"/>
    <xf numFmtId="10" fontId="11" fillId="4" borderId="1" xfId="0" applyNumberFormat="1" applyFont="1" applyFill="1" applyBorder="1"/>
    <xf numFmtId="37" fontId="1" fillId="3" borderId="2" xfId="1" applyNumberFormat="1" applyFont="1" applyFill="1" applyBorder="1"/>
    <xf numFmtId="0" fontId="1" fillId="2" borderId="0" xfId="0" applyFont="1" applyFill="1"/>
    <xf numFmtId="0" fontId="5" fillId="2" borderId="0" xfId="0" applyFont="1" applyFill="1" applyAlignment="1">
      <alignment horizontal="center" vertical="top"/>
    </xf>
    <xf numFmtId="0" fontId="4" fillId="2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view="pageLayout" zoomScaleNormal="100" workbookViewId="0">
      <selection activeCell="F15" sqref="F15"/>
    </sheetView>
  </sheetViews>
  <sheetFormatPr defaultColWidth="8.88671875" defaultRowHeight="13.2" x14ac:dyDescent="0.25"/>
  <cols>
    <col min="1" max="1" width="33.88671875" customWidth="1"/>
    <col min="2" max="2" width="22.5546875" customWidth="1"/>
    <col min="3" max="3" width="21.44140625" customWidth="1"/>
    <col min="4" max="4" width="8.44140625" style="15" customWidth="1"/>
    <col min="5" max="5" width="32.44140625" customWidth="1"/>
    <col min="6" max="6" width="24.44140625" customWidth="1"/>
    <col min="7" max="7" width="19.44140625" customWidth="1"/>
    <col min="9" max="9" width="10.44140625" bestFit="1" customWidth="1"/>
  </cols>
  <sheetData>
    <row r="1" spans="1:9" ht="12.75" customHeight="1" x14ac:dyDescent="0.4">
      <c r="A1" s="44" t="s">
        <v>0</v>
      </c>
      <c r="B1" s="44"/>
      <c r="C1" s="44"/>
      <c r="D1" s="11"/>
      <c r="E1" s="44" t="s">
        <v>1</v>
      </c>
      <c r="F1" s="44"/>
      <c r="G1" s="44"/>
    </row>
    <row r="2" spans="1:9" ht="24.6" x14ac:dyDescent="0.4">
      <c r="A2" s="44"/>
      <c r="B2" s="44"/>
      <c r="C2" s="44"/>
      <c r="D2" s="11"/>
      <c r="E2" s="44"/>
      <c r="F2" s="44"/>
      <c r="G2" s="44"/>
    </row>
    <row r="3" spans="1:9" ht="17.399999999999999" x14ac:dyDescent="0.25">
      <c r="A3" s="43" t="s">
        <v>2</v>
      </c>
      <c r="B3" s="43"/>
      <c r="C3" s="43"/>
      <c r="D3" s="12"/>
      <c r="E3" s="43" t="s">
        <v>3</v>
      </c>
      <c r="F3" s="43"/>
      <c r="G3" s="43"/>
    </row>
    <row r="4" spans="1:9" ht="24.9" customHeight="1" x14ac:dyDescent="0.25">
      <c r="A4" s="43"/>
      <c r="B4" s="43"/>
      <c r="C4" s="43"/>
      <c r="D4" s="12"/>
      <c r="E4" s="43"/>
      <c r="F4" s="43"/>
      <c r="G4" s="43"/>
    </row>
    <row r="5" spans="1:9" x14ac:dyDescent="0.25">
      <c r="A5" s="1"/>
      <c r="B5" s="2">
        <v>2023</v>
      </c>
      <c r="C5" s="2">
        <v>2022</v>
      </c>
      <c r="D5" s="13"/>
      <c r="E5" s="1"/>
      <c r="F5" s="2">
        <v>2023</v>
      </c>
      <c r="G5" s="2">
        <v>2022</v>
      </c>
    </row>
    <row r="6" spans="1:9" x14ac:dyDescent="0.25">
      <c r="A6" s="3" t="s">
        <v>4</v>
      </c>
      <c r="B6" s="21">
        <v>100495</v>
      </c>
      <c r="C6" s="22"/>
      <c r="D6" s="14"/>
      <c r="E6" s="10" t="s">
        <v>4</v>
      </c>
      <c r="F6" s="21">
        <v>97703</v>
      </c>
      <c r="G6" s="22"/>
    </row>
    <row r="7" spans="1:9" x14ac:dyDescent="0.25">
      <c r="A7" s="3" t="s">
        <v>5</v>
      </c>
      <c r="B7" s="21">
        <v>26950</v>
      </c>
      <c r="C7" s="22"/>
      <c r="D7" s="14"/>
      <c r="E7" s="10" t="s">
        <v>5</v>
      </c>
      <c r="F7" s="21">
        <v>26732</v>
      </c>
      <c r="G7" s="22"/>
    </row>
    <row r="8" spans="1:9" x14ac:dyDescent="0.25">
      <c r="A8" s="3" t="s">
        <v>6</v>
      </c>
      <c r="B8" s="21">
        <v>10815</v>
      </c>
      <c r="C8" s="21">
        <v>10163</v>
      </c>
      <c r="D8" s="14"/>
      <c r="E8" s="10" t="s">
        <v>6</v>
      </c>
      <c r="F8" s="21">
        <v>3410</v>
      </c>
      <c r="G8" s="21">
        <v>3487</v>
      </c>
    </row>
    <row r="9" spans="1:9" x14ac:dyDescent="0.25">
      <c r="A9" s="3" t="s">
        <v>7</v>
      </c>
      <c r="B9" s="21">
        <v>5334</v>
      </c>
      <c r="C9" s="21">
        <v>5222</v>
      </c>
      <c r="D9" s="14"/>
      <c r="E9" s="10" t="s">
        <v>7</v>
      </c>
      <c r="F9" s="21">
        <v>4424</v>
      </c>
      <c r="G9" s="21">
        <v>4233</v>
      </c>
    </row>
    <row r="10" spans="1:9" x14ac:dyDescent="0.25">
      <c r="A10" s="3" t="s">
        <v>8</v>
      </c>
      <c r="B10" s="21">
        <v>27039</v>
      </c>
      <c r="C10" s="21">
        <v>24291</v>
      </c>
      <c r="D10" s="14"/>
      <c r="E10" s="10" t="s">
        <v>8</v>
      </c>
      <c r="F10" s="21">
        <v>9236</v>
      </c>
      <c r="G10" s="21">
        <v>9841</v>
      </c>
    </row>
    <row r="11" spans="1:9" x14ac:dyDescent="0.25">
      <c r="A11" s="3" t="s">
        <v>9</v>
      </c>
      <c r="B11" s="21">
        <v>81858</v>
      </c>
      <c r="C11" s="22"/>
      <c r="D11" s="14"/>
      <c r="E11" s="10" t="s">
        <v>9</v>
      </c>
      <c r="F11" s="21">
        <v>70223</v>
      </c>
      <c r="G11" s="22"/>
    </row>
    <row r="12" spans="1:9" x14ac:dyDescent="0.25">
      <c r="A12" s="3" t="s">
        <v>10</v>
      </c>
      <c r="B12" s="21">
        <v>31647</v>
      </c>
      <c r="C12" s="22"/>
      <c r="D12" s="14"/>
      <c r="E12" s="10" t="s">
        <v>10</v>
      </c>
      <c r="F12" s="21">
        <v>23571</v>
      </c>
      <c r="G12" s="22"/>
    </row>
    <row r="13" spans="1:9" x14ac:dyDescent="0.25">
      <c r="A13" s="3" t="s">
        <v>11</v>
      </c>
      <c r="B13" s="21">
        <v>18503</v>
      </c>
      <c r="C13" s="21">
        <v>17149</v>
      </c>
      <c r="D13" s="14"/>
      <c r="E13" s="10" t="s">
        <v>11</v>
      </c>
      <c r="F13" s="21">
        <v>25941</v>
      </c>
      <c r="G13" s="21">
        <v>24105</v>
      </c>
    </row>
    <row r="14" spans="1:9" x14ac:dyDescent="0.25">
      <c r="A14" s="3" t="s">
        <v>12</v>
      </c>
      <c r="B14" s="21">
        <v>91471</v>
      </c>
      <c r="C14" s="22"/>
      <c r="D14" s="14"/>
      <c r="E14" s="10" t="s">
        <v>12</v>
      </c>
      <c r="F14" s="21">
        <v>45754</v>
      </c>
      <c r="G14" s="22"/>
    </row>
    <row r="15" spans="1:9" x14ac:dyDescent="0.25">
      <c r="A15" s="3" t="s">
        <v>13</v>
      </c>
      <c r="B15" s="21">
        <v>41881</v>
      </c>
      <c r="C15" s="22"/>
      <c r="D15" s="14"/>
      <c r="E15" s="10" t="s">
        <v>13</v>
      </c>
      <c r="F15" s="21">
        <v>18520</v>
      </c>
      <c r="G15" s="22"/>
      <c r="I15" s="8"/>
    </row>
    <row r="16" spans="1:9" x14ac:dyDescent="0.25">
      <c r="A16" s="3" t="s">
        <v>14</v>
      </c>
      <c r="B16" s="21">
        <v>49590</v>
      </c>
      <c r="C16" s="22"/>
      <c r="D16" s="14"/>
      <c r="E16" s="10" t="s">
        <v>14</v>
      </c>
      <c r="F16" s="21">
        <v>27234</v>
      </c>
      <c r="G16" s="22"/>
    </row>
    <row r="17" spans="1:7" x14ac:dyDescent="0.25">
      <c r="A17" s="3" t="s">
        <v>15</v>
      </c>
      <c r="B17" s="21">
        <v>9074</v>
      </c>
      <c r="C17" s="22"/>
      <c r="D17" s="14"/>
      <c r="E17" s="10" t="s">
        <v>15</v>
      </c>
      <c r="F17" s="21">
        <v>10714</v>
      </c>
      <c r="G17" s="22"/>
    </row>
    <row r="18" spans="1:7" x14ac:dyDescent="0.25">
      <c r="A18" s="3" t="s">
        <v>16</v>
      </c>
      <c r="B18" s="38">
        <v>6.59</v>
      </c>
      <c r="C18" s="22"/>
      <c r="D18" s="14"/>
      <c r="E18" s="10" t="s">
        <v>16</v>
      </c>
      <c r="F18" s="38">
        <v>2.48</v>
      </c>
      <c r="G18" s="22"/>
    </row>
    <row r="19" spans="1:7" x14ac:dyDescent="0.25">
      <c r="A19" s="16" t="s">
        <v>17</v>
      </c>
      <c r="B19" s="23">
        <v>169.84</v>
      </c>
      <c r="C19" s="41"/>
      <c r="D19" s="14"/>
      <c r="E19" s="17" t="s">
        <v>17</v>
      </c>
      <c r="F19" s="23">
        <v>58.93</v>
      </c>
      <c r="G19" s="41"/>
    </row>
    <row r="20" spans="1:7" x14ac:dyDescent="0.25">
      <c r="A20" s="9"/>
      <c r="B20" s="9"/>
      <c r="C20" s="9"/>
      <c r="E20" s="9"/>
      <c r="F20" s="9"/>
      <c r="G20" s="9"/>
    </row>
    <row r="21" spans="1:7" x14ac:dyDescent="0.25">
      <c r="A21" s="9"/>
      <c r="B21" s="9"/>
      <c r="C21" s="9"/>
      <c r="E21" s="9"/>
      <c r="F21" s="9"/>
      <c r="G21" s="9"/>
    </row>
    <row r="22" spans="1:7" ht="24.6" x14ac:dyDescent="0.4">
      <c r="A22" s="44" t="str">
        <f>A1</f>
        <v>PEPSI CO</v>
      </c>
      <c r="B22" s="44"/>
      <c r="C22" s="44"/>
      <c r="D22" s="11"/>
      <c r="E22" s="44" t="str">
        <f>E1</f>
        <v>COCA COLA COMPANY</v>
      </c>
      <c r="F22" s="44"/>
      <c r="G22" s="44"/>
    </row>
    <row r="23" spans="1:7" ht="24.6" x14ac:dyDescent="0.4">
      <c r="A23" s="44"/>
      <c r="B23" s="44"/>
      <c r="C23" s="44"/>
      <c r="D23" s="11"/>
      <c r="E23" s="44"/>
      <c r="F23" s="44"/>
      <c r="G23" s="44"/>
    </row>
    <row r="24" spans="1:7" ht="17.399999999999999" x14ac:dyDescent="0.25">
      <c r="A24" s="43" t="s">
        <v>18</v>
      </c>
      <c r="B24" s="43"/>
      <c r="C24" s="43"/>
      <c r="D24" s="12"/>
      <c r="E24" s="43" t="s">
        <v>18</v>
      </c>
      <c r="F24" s="43"/>
      <c r="G24" s="43"/>
    </row>
    <row r="25" spans="1:7" ht="17.399999999999999" x14ac:dyDescent="0.25">
      <c r="A25" s="43"/>
      <c r="B25" s="43"/>
      <c r="C25" s="43"/>
      <c r="D25" s="12"/>
      <c r="E25" s="43"/>
      <c r="F25" s="43"/>
      <c r="G25" s="43"/>
    </row>
    <row r="26" spans="1:7" ht="16.2" thickBot="1" x14ac:dyDescent="0.35">
      <c r="A26" s="1"/>
      <c r="B26" s="4"/>
      <c r="C26" s="1"/>
      <c r="E26" s="1"/>
      <c r="F26" s="4"/>
      <c r="G26" s="4"/>
    </row>
    <row r="27" spans="1:7" ht="13.8" thickBot="1" x14ac:dyDescent="0.3">
      <c r="A27" s="42" t="s">
        <v>19</v>
      </c>
      <c r="B27" s="6">
        <f>B17/B14</f>
        <v>9.920083961036831E-2</v>
      </c>
      <c r="C27" s="1"/>
      <c r="E27" s="42" t="s">
        <v>19</v>
      </c>
      <c r="F27" s="6">
        <f>F17/F14</f>
        <v>0.23416531887922368</v>
      </c>
      <c r="G27" s="5"/>
    </row>
    <row r="28" spans="1:7" ht="13.8" thickBot="1" x14ac:dyDescent="0.3">
      <c r="A28" s="1"/>
      <c r="B28" s="5"/>
      <c r="C28" s="1"/>
      <c r="E28" s="1"/>
      <c r="F28" s="5"/>
      <c r="G28" s="5"/>
    </row>
    <row r="29" spans="1:7" ht="13.8" thickBot="1" x14ac:dyDescent="0.3">
      <c r="A29" s="42" t="s">
        <v>20</v>
      </c>
      <c r="B29" s="6">
        <f>(B14-B15)/B14</f>
        <v>0.54213903860239854</v>
      </c>
      <c r="C29" s="1"/>
      <c r="E29" s="42" t="s">
        <v>20</v>
      </c>
      <c r="F29" s="6">
        <f>(F14-F15)/F14</f>
        <v>0.5952266468505486</v>
      </c>
      <c r="G29" s="5"/>
    </row>
    <row r="30" spans="1:7" ht="13.8" thickBot="1" x14ac:dyDescent="0.3">
      <c r="A30" s="1"/>
      <c r="B30" s="5"/>
      <c r="C30" s="1"/>
      <c r="E30" s="1"/>
      <c r="F30" s="5"/>
      <c r="G30" s="5"/>
    </row>
    <row r="31" spans="1:7" ht="13.8" thickBot="1" x14ac:dyDescent="0.3">
      <c r="A31" s="42" t="s">
        <v>21</v>
      </c>
      <c r="B31" s="7">
        <f>B14/(AVERAGE(B10,C10))</f>
        <v>3.5640366257549192</v>
      </c>
      <c r="C31" s="1"/>
      <c r="E31" s="42" t="s">
        <v>21</v>
      </c>
      <c r="F31" s="7">
        <f>F14/(AVERAGE(F10,G10))</f>
        <v>4.7967709807621741</v>
      </c>
      <c r="G31" s="5"/>
    </row>
    <row r="32" spans="1:7" ht="13.8" thickBot="1" x14ac:dyDescent="0.3">
      <c r="A32" s="1"/>
      <c r="B32" s="5"/>
      <c r="C32" s="1"/>
      <c r="E32" s="1"/>
      <c r="F32" s="5"/>
      <c r="G32" s="5"/>
    </row>
    <row r="33" spans="1:7" ht="13.8" thickBot="1" x14ac:dyDescent="0.3">
      <c r="A33" s="42" t="s">
        <v>22</v>
      </c>
      <c r="B33" s="6">
        <f>(B17-0)/(AVERAGE(B13,C13))</f>
        <v>0.50903175137439693</v>
      </c>
      <c r="C33" s="1"/>
      <c r="E33" s="42" t="s">
        <v>22</v>
      </c>
      <c r="F33" s="6">
        <f>(F17-0)/(AVERAGE(F13,G13))</f>
        <v>0.42816608719977622</v>
      </c>
      <c r="G33" s="5"/>
    </row>
    <row r="34" spans="1:7" ht="13.8" thickBot="1" x14ac:dyDescent="0.3">
      <c r="A34" s="1"/>
      <c r="B34" s="5"/>
      <c r="C34" s="1"/>
      <c r="E34" s="1"/>
      <c r="F34" s="5"/>
      <c r="G34" s="5"/>
    </row>
    <row r="35" spans="1:7" ht="13.8" thickBot="1" x14ac:dyDescent="0.3">
      <c r="A35" s="42" t="s">
        <v>23</v>
      </c>
      <c r="B35" s="7">
        <f>B17</f>
        <v>9074</v>
      </c>
      <c r="C35" s="1"/>
      <c r="E35" s="42" t="s">
        <v>23</v>
      </c>
      <c r="F35" s="7">
        <f>F17</f>
        <v>10714</v>
      </c>
      <c r="G35" s="5"/>
    </row>
    <row r="36" spans="1:7" ht="13.8" thickBot="1" x14ac:dyDescent="0.3">
      <c r="A36" s="1"/>
      <c r="B36" s="5"/>
      <c r="C36" s="1"/>
      <c r="E36" s="1"/>
      <c r="F36" s="5"/>
      <c r="G36" s="5"/>
    </row>
    <row r="37" spans="1:7" ht="13.8" thickBot="1" x14ac:dyDescent="0.3">
      <c r="A37" s="42" t="s">
        <v>24</v>
      </c>
      <c r="B37" s="7">
        <f>B19/B18</f>
        <v>25.77238239757208</v>
      </c>
      <c r="C37" s="1"/>
      <c r="E37" s="42" t="s">
        <v>24</v>
      </c>
      <c r="F37" s="7">
        <f>F19/F18</f>
        <v>23.762096774193548</v>
      </c>
      <c r="G37" s="5"/>
    </row>
    <row r="38" spans="1:7" ht="13.8" thickBot="1" x14ac:dyDescent="0.3">
      <c r="A38" s="1"/>
      <c r="B38" s="5"/>
      <c r="C38" s="1"/>
      <c r="E38" s="1"/>
      <c r="F38" s="5"/>
      <c r="G38" s="5"/>
    </row>
    <row r="39" spans="1:7" ht="13.8" thickBot="1" x14ac:dyDescent="0.3">
      <c r="A39" s="42" t="s">
        <v>25</v>
      </c>
      <c r="B39" s="7">
        <f>B14/(AVERAGE(B8,C8))</f>
        <v>8.7206597387739535</v>
      </c>
      <c r="C39" s="1"/>
      <c r="E39" s="42" t="s">
        <v>25</v>
      </c>
      <c r="F39" s="7">
        <f>F14/(AVERAGE(F8,G8))</f>
        <v>13.267797593156445</v>
      </c>
      <c r="G39" s="5"/>
    </row>
    <row r="40" spans="1:7" ht="13.8" thickBot="1" x14ac:dyDescent="0.3">
      <c r="A40" s="1"/>
      <c r="B40" s="5"/>
      <c r="C40" s="1"/>
      <c r="E40" s="1"/>
      <c r="F40" s="5"/>
      <c r="G40" s="5"/>
    </row>
    <row r="41" spans="1:7" ht="13.8" thickBot="1" x14ac:dyDescent="0.3">
      <c r="A41" s="42" t="s">
        <v>26</v>
      </c>
      <c r="B41" s="7">
        <f>365/B39</f>
        <v>41.85463152255906</v>
      </c>
      <c r="C41" s="1"/>
      <c r="E41" s="42" t="s">
        <v>26</v>
      </c>
      <c r="F41" s="7">
        <f>365/F39</f>
        <v>27.510217685885387</v>
      </c>
      <c r="G41" s="5"/>
    </row>
    <row r="42" spans="1:7" ht="13.8" thickBot="1" x14ac:dyDescent="0.3">
      <c r="A42" s="1"/>
      <c r="B42" s="5"/>
      <c r="C42" s="1"/>
      <c r="E42" s="1"/>
      <c r="F42" s="5"/>
      <c r="G42" s="5"/>
    </row>
    <row r="43" spans="1:7" ht="13.8" thickBot="1" x14ac:dyDescent="0.3">
      <c r="A43" s="42" t="s">
        <v>27</v>
      </c>
      <c r="B43" s="7">
        <f>B15/(AVERAGE(B9,C9))</f>
        <v>7.9350132625994698</v>
      </c>
      <c r="C43" s="1"/>
      <c r="E43" s="42" t="s">
        <v>27</v>
      </c>
      <c r="F43" s="7">
        <f>F15/(AVERAGE(F9,G9))</f>
        <v>4.2786184590504792</v>
      </c>
      <c r="G43" s="5"/>
    </row>
    <row r="44" spans="1:7" ht="13.8" thickBot="1" x14ac:dyDescent="0.3">
      <c r="A44" s="1"/>
      <c r="B44" s="5"/>
      <c r="C44" s="1"/>
      <c r="E44" s="1"/>
      <c r="F44" s="5"/>
      <c r="G44" s="5"/>
    </row>
    <row r="45" spans="1:7" ht="13.8" thickBot="1" x14ac:dyDescent="0.3">
      <c r="A45" s="42" t="s">
        <v>28</v>
      </c>
      <c r="B45" s="7">
        <f>365/B43</f>
        <v>45.998662878154768</v>
      </c>
      <c r="C45" s="1"/>
      <c r="E45" s="42" t="s">
        <v>28</v>
      </c>
      <c r="F45" s="7">
        <f>365/F43</f>
        <v>85.307910367170635</v>
      </c>
      <c r="G45" s="5"/>
    </row>
    <row r="46" spans="1:7" ht="13.8" thickBot="1" x14ac:dyDescent="0.3">
      <c r="A46" s="1"/>
      <c r="B46" s="5"/>
      <c r="C46" s="1"/>
      <c r="E46" s="1"/>
      <c r="F46" s="5"/>
      <c r="G46" s="5"/>
    </row>
    <row r="47" spans="1:7" ht="13.8" thickBot="1" x14ac:dyDescent="0.3">
      <c r="A47" s="42" t="s">
        <v>29</v>
      </c>
      <c r="B47" s="7">
        <f>B7/B12</f>
        <v>0.85158150851581504</v>
      </c>
      <c r="C47" s="1"/>
      <c r="E47" s="42" t="s">
        <v>29</v>
      </c>
      <c r="F47" s="7">
        <f>F7/F12</f>
        <v>1.1341054685842773</v>
      </c>
      <c r="G47" s="5"/>
    </row>
    <row r="48" spans="1:7" ht="13.8" thickBot="1" x14ac:dyDescent="0.3">
      <c r="A48" s="1"/>
      <c r="B48" s="5"/>
      <c r="C48" s="1"/>
      <c r="E48" s="1"/>
      <c r="F48" s="5"/>
      <c r="G48" s="5"/>
    </row>
    <row r="49" spans="1:7" ht="13.8" thickBot="1" x14ac:dyDescent="0.3">
      <c r="A49" s="42" t="s">
        <v>30</v>
      </c>
      <c r="B49" s="7">
        <f>B11/B6</f>
        <v>0.81454798746206281</v>
      </c>
      <c r="C49" s="1"/>
      <c r="E49" s="42" t="s">
        <v>30</v>
      </c>
      <c r="F49" s="7">
        <f>F11/F6</f>
        <v>0.71873944505286425</v>
      </c>
      <c r="G49" s="5"/>
    </row>
    <row r="50" spans="1:7" x14ac:dyDescent="0.25">
      <c r="A50" s="1"/>
      <c r="B50" s="5"/>
      <c r="C50" s="1"/>
      <c r="E50" s="1"/>
      <c r="F50" s="5"/>
      <c r="G50" s="5"/>
    </row>
    <row r="51" spans="1:7" x14ac:dyDescent="0.25">
      <c r="A51" s="1"/>
      <c r="B51" s="5"/>
      <c r="C51" s="1"/>
      <c r="E51" s="1"/>
      <c r="F51" s="5"/>
      <c r="G51" s="5"/>
    </row>
    <row r="52" spans="1:7" x14ac:dyDescent="0.25">
      <c r="A52" s="9"/>
      <c r="B52" s="9"/>
      <c r="C52" s="9"/>
      <c r="E52" s="9"/>
      <c r="F52" s="9"/>
      <c r="G52" s="9"/>
    </row>
    <row r="53" spans="1:7" x14ac:dyDescent="0.25">
      <c r="A53" s="18"/>
    </row>
    <row r="54" spans="1:7" x14ac:dyDescent="0.25">
      <c r="A54" s="18"/>
    </row>
    <row r="61" spans="1:7" x14ac:dyDescent="0.25">
      <c r="B61" s="38"/>
    </row>
  </sheetData>
  <mergeCells count="8">
    <mergeCell ref="E24:G25"/>
    <mergeCell ref="A22:C23"/>
    <mergeCell ref="A24:C25"/>
    <mergeCell ref="E1:G2"/>
    <mergeCell ref="E3:G4"/>
    <mergeCell ref="A1:C2"/>
    <mergeCell ref="A3:C4"/>
    <mergeCell ref="E22:G23"/>
  </mergeCells>
  <phoneticPr fontId="3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55"/>
  <sheetViews>
    <sheetView tabSelected="1" topLeftCell="A13" zoomScale="61" zoomScaleNormal="61" workbookViewId="0">
      <selection activeCell="D7" sqref="D7"/>
    </sheetView>
  </sheetViews>
  <sheetFormatPr defaultRowHeight="13.2" x14ac:dyDescent="0.25"/>
  <cols>
    <col min="1" max="1" width="48.88671875" customWidth="1"/>
    <col min="2" max="2" width="23.5546875" customWidth="1"/>
    <col min="3" max="3" width="20.5546875" customWidth="1"/>
    <col min="4" max="4" width="19.88671875" customWidth="1"/>
  </cols>
  <sheetData>
    <row r="1" spans="1:11" ht="34.5" customHeight="1" x14ac:dyDescent="0.4">
      <c r="A1" s="26"/>
      <c r="B1" s="27" t="s">
        <v>0</v>
      </c>
      <c r="C1" s="28"/>
      <c r="D1" s="28"/>
      <c r="E1" s="20"/>
      <c r="F1" s="20"/>
      <c r="G1" s="9"/>
      <c r="H1" s="9"/>
      <c r="I1" s="9"/>
      <c r="J1" s="9"/>
      <c r="K1" s="9"/>
    </row>
    <row r="2" spans="1:11" s="19" customFormat="1" ht="15" x14ac:dyDescent="0.25">
      <c r="A2" s="29"/>
      <c r="B2" s="30" t="s">
        <v>31</v>
      </c>
      <c r="C2" s="29"/>
      <c r="D2" s="29"/>
      <c r="E2" s="32"/>
      <c r="F2" s="32"/>
      <c r="G2" s="32"/>
      <c r="H2" s="32"/>
      <c r="I2" s="32"/>
      <c r="J2" s="32"/>
      <c r="K2" s="32"/>
    </row>
    <row r="3" spans="1:11" s="19" customFormat="1" ht="15" x14ac:dyDescent="0.25">
      <c r="A3" s="29"/>
      <c r="B3" s="30" t="s">
        <v>32</v>
      </c>
      <c r="C3" s="29"/>
      <c r="D3" s="29"/>
      <c r="E3" s="32"/>
      <c r="F3" s="32"/>
      <c r="G3" s="32"/>
      <c r="H3" s="32"/>
      <c r="I3" s="32"/>
      <c r="J3" s="32"/>
      <c r="K3" s="32"/>
    </row>
    <row r="4" spans="1:11" s="19" customFormat="1" ht="15" x14ac:dyDescent="0.25">
      <c r="A4" s="29"/>
      <c r="B4" s="29"/>
      <c r="C4" s="29"/>
      <c r="D4" s="29"/>
      <c r="E4" s="32"/>
      <c r="F4" s="32"/>
      <c r="G4" s="32"/>
      <c r="H4" s="32"/>
      <c r="I4" s="32"/>
      <c r="J4" s="32"/>
      <c r="K4" s="32"/>
    </row>
    <row r="5" spans="1:11" s="19" customFormat="1" ht="15.6" x14ac:dyDescent="0.3">
      <c r="A5" s="29"/>
      <c r="B5" s="31">
        <v>2023</v>
      </c>
      <c r="C5" s="31">
        <v>2022</v>
      </c>
      <c r="D5" s="31" t="s">
        <v>33</v>
      </c>
      <c r="E5" s="32"/>
      <c r="F5" s="32"/>
      <c r="G5" s="32"/>
      <c r="H5" s="32"/>
      <c r="I5" s="32"/>
      <c r="J5" s="32"/>
      <c r="K5" s="32"/>
    </row>
    <row r="6" spans="1:11" s="19" customFormat="1" ht="15" x14ac:dyDescent="0.25">
      <c r="A6" s="29" t="s">
        <v>34</v>
      </c>
      <c r="B6" s="35">
        <v>91471</v>
      </c>
      <c r="C6" s="35">
        <v>86392</v>
      </c>
      <c r="D6" s="36">
        <f>(B6-C6)/C6</f>
        <v>5.8790165756088524E-2</v>
      </c>
      <c r="E6" s="32"/>
      <c r="F6" s="32"/>
      <c r="G6" s="32"/>
      <c r="H6" s="32"/>
      <c r="I6" s="32"/>
      <c r="J6" s="32"/>
      <c r="K6" s="32"/>
    </row>
    <row r="7" spans="1:11" s="19" customFormat="1" ht="15" x14ac:dyDescent="0.25">
      <c r="A7" s="29" t="s">
        <v>35</v>
      </c>
      <c r="B7" s="35">
        <v>41881</v>
      </c>
      <c r="C7" s="35">
        <v>40576</v>
      </c>
      <c r="D7" s="36">
        <f t="shared" ref="D7:D15" si="0">(B7-C7)/C7</f>
        <v>3.2161869085173503E-2</v>
      </c>
      <c r="E7" s="32"/>
      <c r="F7" s="32"/>
      <c r="G7" s="32"/>
      <c r="H7" s="32"/>
      <c r="I7" s="32"/>
      <c r="J7" s="32"/>
      <c r="K7" s="32"/>
    </row>
    <row r="8" spans="1:11" s="19" customFormat="1" ht="15" x14ac:dyDescent="0.25">
      <c r="A8" s="29" t="s">
        <v>14</v>
      </c>
      <c r="B8" s="35">
        <v>49590</v>
      </c>
      <c r="C8" s="35">
        <v>45816</v>
      </c>
      <c r="D8" s="36">
        <f t="shared" si="0"/>
        <v>8.2372970141435312E-2</v>
      </c>
      <c r="E8" s="32"/>
      <c r="F8" s="32"/>
      <c r="G8" s="32"/>
      <c r="H8" s="32"/>
      <c r="I8" s="32"/>
      <c r="J8" s="32"/>
      <c r="K8" s="32"/>
    </row>
    <row r="9" spans="1:11" s="19" customFormat="1" ht="15" x14ac:dyDescent="0.25">
      <c r="A9" s="29" t="s">
        <v>36</v>
      </c>
      <c r="B9" s="35">
        <v>36677</v>
      </c>
      <c r="C9" s="35">
        <v>34459</v>
      </c>
      <c r="D9" s="36">
        <f t="shared" si="0"/>
        <v>6.4366348414057292E-2</v>
      </c>
      <c r="E9" s="32"/>
      <c r="F9" s="32"/>
      <c r="G9" s="32"/>
      <c r="H9" s="32"/>
      <c r="I9" s="32"/>
      <c r="J9" s="32"/>
      <c r="K9" s="32"/>
    </row>
    <row r="10" spans="1:11" s="19" customFormat="1" ht="15" x14ac:dyDescent="0.25">
      <c r="A10" s="29" t="s">
        <v>37</v>
      </c>
      <c r="B10" s="35">
        <v>927</v>
      </c>
      <c r="C10" s="35">
        <v>3166</v>
      </c>
      <c r="D10" s="36">
        <f t="shared" si="0"/>
        <v>-0.70720151610865445</v>
      </c>
      <c r="E10" s="32"/>
      <c r="F10" s="32"/>
      <c r="G10" s="32"/>
      <c r="H10" s="32"/>
      <c r="I10" s="32"/>
      <c r="J10" s="32"/>
      <c r="K10" s="32"/>
    </row>
    <row r="11" spans="1:11" s="19" customFormat="1" ht="15" x14ac:dyDescent="0.25">
      <c r="A11" s="29" t="s">
        <v>38</v>
      </c>
      <c r="B11" s="35">
        <v>11986</v>
      </c>
      <c r="C11" s="35">
        <v>11512</v>
      </c>
      <c r="D11" s="36">
        <f t="shared" si="0"/>
        <v>4.1174426685198051E-2</v>
      </c>
      <c r="E11" s="32"/>
      <c r="F11" s="32"/>
      <c r="G11" s="32"/>
      <c r="H11" s="32"/>
      <c r="I11" s="32"/>
      <c r="J11" s="32"/>
      <c r="K11" s="32"/>
    </row>
    <row r="12" spans="1:11" s="19" customFormat="1" ht="15" x14ac:dyDescent="0.25">
      <c r="A12" s="29" t="s">
        <v>39</v>
      </c>
      <c r="B12" s="35">
        <v>-569</v>
      </c>
      <c r="C12" s="35">
        <v>-807</v>
      </c>
      <c r="D12" s="36">
        <f t="shared" si="0"/>
        <v>-0.29491945477075587</v>
      </c>
      <c r="E12" s="32"/>
      <c r="F12" s="32"/>
      <c r="G12" s="32"/>
      <c r="H12" s="32"/>
      <c r="I12" s="32"/>
      <c r="J12" s="32"/>
      <c r="K12" s="32"/>
    </row>
    <row r="13" spans="1:11" s="19" customFormat="1" ht="15" x14ac:dyDescent="0.25">
      <c r="A13" s="29" t="s">
        <v>40</v>
      </c>
      <c r="B13" s="35">
        <v>11417</v>
      </c>
      <c r="C13" s="35">
        <v>10705</v>
      </c>
      <c r="D13" s="36">
        <f t="shared" si="0"/>
        <v>6.6510976179355447E-2</v>
      </c>
      <c r="E13" s="32"/>
      <c r="F13" s="32"/>
      <c r="G13" s="32"/>
      <c r="H13" s="32"/>
      <c r="I13" s="32"/>
      <c r="J13" s="32"/>
      <c r="K13" s="32"/>
    </row>
    <row r="14" spans="1:11" s="19" customFormat="1" ht="15" x14ac:dyDescent="0.25">
      <c r="A14" s="29" t="s">
        <v>41</v>
      </c>
      <c r="B14" s="35">
        <v>2262</v>
      </c>
      <c r="C14" s="35">
        <v>1727</v>
      </c>
      <c r="D14" s="36">
        <f t="shared" si="0"/>
        <v>0.30978575564562827</v>
      </c>
      <c r="E14" s="32"/>
      <c r="F14" s="32"/>
      <c r="G14" s="32"/>
      <c r="H14" s="32"/>
      <c r="I14" s="32"/>
      <c r="J14" s="32"/>
      <c r="K14" s="32"/>
    </row>
    <row r="15" spans="1:11" s="19" customFormat="1" ht="15" x14ac:dyDescent="0.25">
      <c r="A15" s="29" t="s">
        <v>42</v>
      </c>
      <c r="B15" s="35">
        <v>9074</v>
      </c>
      <c r="C15" s="35">
        <v>8910</v>
      </c>
      <c r="D15" s="36">
        <f t="shared" si="0"/>
        <v>1.840628507295174E-2</v>
      </c>
      <c r="E15" s="32"/>
      <c r="F15" s="32"/>
      <c r="G15" s="32"/>
      <c r="H15" s="32"/>
      <c r="I15" s="32"/>
      <c r="J15" s="32"/>
      <c r="K15" s="32"/>
    </row>
    <row r="16" spans="1:11" s="32" customFormat="1" ht="15" x14ac:dyDescent="0.25"/>
    <row r="17" spans="1:11" s="32" customFormat="1" ht="15" x14ac:dyDescent="0.25">
      <c r="A17" s="32" t="s">
        <v>43</v>
      </c>
    </row>
    <row r="18" spans="1:11" s="19" customFormat="1" ht="15" x14ac:dyDescent="0.25">
      <c r="A18" s="19" t="s">
        <v>44</v>
      </c>
      <c r="B18" s="32"/>
      <c r="C18" s="32"/>
      <c r="D18" s="32"/>
      <c r="E18" s="32"/>
      <c r="F18" s="32"/>
      <c r="G18" s="32"/>
      <c r="H18" s="32"/>
      <c r="I18" s="32"/>
      <c r="J18" s="32"/>
      <c r="K18" s="32"/>
    </row>
    <row r="19" spans="1:1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</row>
    <row r="20" spans="1:11" ht="24.6" x14ac:dyDescent="0.4">
      <c r="A20" s="26"/>
      <c r="B20" s="27" t="s">
        <v>1</v>
      </c>
      <c r="C20" s="28"/>
      <c r="D20" s="28"/>
      <c r="E20" s="9"/>
      <c r="F20" s="9"/>
      <c r="G20" s="9"/>
      <c r="H20" s="9"/>
      <c r="I20" s="9"/>
      <c r="J20" s="9"/>
      <c r="K20" s="9"/>
    </row>
    <row r="21" spans="1:11" ht="15" x14ac:dyDescent="0.25">
      <c r="A21" s="29"/>
      <c r="B21" s="30" t="s">
        <v>31</v>
      </c>
      <c r="C21" s="29"/>
      <c r="D21" s="29"/>
      <c r="E21" s="9"/>
      <c r="F21" s="9"/>
      <c r="G21" s="9"/>
      <c r="H21" s="9"/>
      <c r="I21" s="9"/>
      <c r="J21" s="9"/>
      <c r="K21" s="9"/>
    </row>
    <row r="22" spans="1:11" ht="15" x14ac:dyDescent="0.25">
      <c r="A22" s="29"/>
      <c r="B22" s="30" t="s">
        <v>32</v>
      </c>
      <c r="C22" s="29"/>
      <c r="D22" s="29"/>
      <c r="E22" s="9"/>
      <c r="F22" s="9"/>
      <c r="G22" s="9"/>
      <c r="H22" s="9"/>
      <c r="I22" s="9"/>
      <c r="J22" s="9"/>
      <c r="K22" s="9"/>
    </row>
    <row r="23" spans="1:11" ht="15" x14ac:dyDescent="0.25">
      <c r="A23" s="29"/>
      <c r="B23" s="29"/>
      <c r="C23" s="29"/>
      <c r="D23" s="29"/>
      <c r="E23" s="9"/>
      <c r="F23" s="9"/>
      <c r="G23" s="9"/>
      <c r="H23" s="9"/>
      <c r="I23" s="9"/>
      <c r="J23" s="9"/>
      <c r="K23" s="9"/>
    </row>
    <row r="24" spans="1:11" ht="15.6" x14ac:dyDescent="0.3">
      <c r="A24" s="29"/>
      <c r="B24" s="31">
        <v>2023</v>
      </c>
      <c r="C24" s="31">
        <v>2022</v>
      </c>
      <c r="D24" s="31" t="s">
        <v>33</v>
      </c>
      <c r="E24" s="9"/>
      <c r="F24" s="9"/>
      <c r="G24" s="9"/>
      <c r="H24" s="9"/>
      <c r="I24" s="9"/>
      <c r="J24" s="9"/>
      <c r="K24" s="9"/>
    </row>
    <row r="25" spans="1:11" ht="15" x14ac:dyDescent="0.25">
      <c r="A25" s="29" t="s">
        <v>45</v>
      </c>
      <c r="B25" s="35">
        <v>45754</v>
      </c>
      <c r="C25" s="35">
        <v>43004</v>
      </c>
      <c r="D25" s="36">
        <f>(B25-C25)/C25</f>
        <v>6.3947539763742914E-2</v>
      </c>
      <c r="E25" s="9"/>
      <c r="F25" s="9"/>
      <c r="G25" s="9"/>
      <c r="H25" s="9"/>
      <c r="I25" s="9"/>
      <c r="J25" s="9"/>
      <c r="K25" s="9"/>
    </row>
    <row r="26" spans="1:11" ht="15" x14ac:dyDescent="0.25">
      <c r="A26" s="29" t="s">
        <v>13</v>
      </c>
      <c r="B26" s="35">
        <v>18520</v>
      </c>
      <c r="C26" s="35">
        <v>18000</v>
      </c>
      <c r="D26" s="36">
        <f t="shared" ref="D26:D34" si="1">(B26-C26)/C26</f>
        <v>2.8888888888888888E-2</v>
      </c>
      <c r="E26" s="9"/>
      <c r="F26" s="9"/>
      <c r="G26" s="9"/>
      <c r="H26" s="9"/>
      <c r="I26" s="9"/>
      <c r="J26" s="9"/>
      <c r="K26" s="9"/>
    </row>
    <row r="27" spans="1:11" ht="15" x14ac:dyDescent="0.25">
      <c r="A27" s="29" t="s">
        <v>14</v>
      </c>
      <c r="B27" s="35">
        <v>27234</v>
      </c>
      <c r="C27" s="35">
        <v>25004</v>
      </c>
      <c r="D27" s="36">
        <f t="shared" si="1"/>
        <v>8.9185730283154699E-2</v>
      </c>
      <c r="E27" s="9"/>
      <c r="F27" s="9"/>
      <c r="G27" s="9"/>
      <c r="H27" s="9"/>
      <c r="I27" s="9"/>
      <c r="J27" s="9"/>
      <c r="K27" s="9"/>
    </row>
    <row r="28" spans="1:11" ht="15" x14ac:dyDescent="0.25">
      <c r="A28" s="29" t="s">
        <v>36</v>
      </c>
      <c r="B28" s="35">
        <v>13972</v>
      </c>
      <c r="C28" s="35">
        <v>12880</v>
      </c>
      <c r="D28" s="36">
        <f t="shared" si="1"/>
        <v>8.478260869565217E-2</v>
      </c>
      <c r="E28" s="9"/>
      <c r="F28" s="9"/>
      <c r="G28" s="9"/>
      <c r="H28" s="9"/>
      <c r="I28" s="9"/>
      <c r="J28" s="9"/>
      <c r="K28" s="9"/>
    </row>
    <row r="29" spans="1:11" ht="15" x14ac:dyDescent="0.25">
      <c r="A29" s="29" t="s">
        <v>46</v>
      </c>
      <c r="B29" s="35">
        <v>1951</v>
      </c>
      <c r="C29" s="35">
        <v>1215</v>
      </c>
      <c r="D29" s="36">
        <f t="shared" si="1"/>
        <v>0.60576131687242796</v>
      </c>
      <c r="E29" s="9"/>
      <c r="F29" s="9"/>
      <c r="G29" s="9"/>
      <c r="H29" s="9"/>
      <c r="I29" s="9"/>
      <c r="J29" s="9"/>
      <c r="K29" s="9"/>
    </row>
    <row r="30" spans="1:11" ht="15" x14ac:dyDescent="0.25">
      <c r="A30" s="29" t="s">
        <v>47</v>
      </c>
      <c r="B30" s="35">
        <v>11311</v>
      </c>
      <c r="C30" s="35">
        <v>10909</v>
      </c>
      <c r="D30" s="36">
        <f t="shared" si="1"/>
        <v>3.6850307085892382E-2</v>
      </c>
      <c r="E30" s="9"/>
      <c r="F30" s="9"/>
      <c r="G30" s="9"/>
      <c r="H30" s="9"/>
      <c r="I30" s="9"/>
      <c r="J30" s="9"/>
      <c r="K30" s="9"/>
    </row>
    <row r="31" spans="1:11" ht="15" x14ac:dyDescent="0.25">
      <c r="A31" s="29" t="s">
        <v>48</v>
      </c>
      <c r="B31" s="35">
        <v>4695</v>
      </c>
      <c r="C31" s="35">
        <v>2541</v>
      </c>
      <c r="D31" s="36">
        <f t="shared" si="1"/>
        <v>0.84769775678866588</v>
      </c>
      <c r="E31" s="9"/>
      <c r="F31" s="9"/>
      <c r="G31" s="9"/>
      <c r="H31" s="9"/>
      <c r="I31" s="9"/>
      <c r="J31" s="9"/>
      <c r="K31" s="9"/>
    </row>
    <row r="32" spans="1:11" ht="15" x14ac:dyDescent="0.25">
      <c r="A32" s="29" t="s">
        <v>40</v>
      </c>
      <c r="B32" s="35">
        <v>12952</v>
      </c>
      <c r="C32" s="35">
        <v>11686</v>
      </c>
      <c r="D32" s="36">
        <f t="shared" si="1"/>
        <v>0.10833475954133151</v>
      </c>
      <c r="E32" s="9"/>
      <c r="F32" s="9"/>
      <c r="G32" s="9"/>
      <c r="H32" s="9"/>
      <c r="I32" s="9"/>
      <c r="J32" s="9"/>
      <c r="K32" s="9"/>
    </row>
    <row r="33" spans="1:11" ht="15" x14ac:dyDescent="0.25">
      <c r="A33" s="29" t="s">
        <v>49</v>
      </c>
      <c r="B33" s="35">
        <v>2249</v>
      </c>
      <c r="C33" s="35">
        <v>2115</v>
      </c>
      <c r="D33" s="36">
        <f t="shared" si="1"/>
        <v>6.3356973995271862E-2</v>
      </c>
      <c r="E33" s="9"/>
      <c r="F33" s="9"/>
      <c r="G33" s="9"/>
      <c r="H33" s="9"/>
      <c r="I33" s="9"/>
      <c r="J33" s="9"/>
      <c r="K33" s="9"/>
    </row>
    <row r="34" spans="1:11" ht="15" x14ac:dyDescent="0.25">
      <c r="A34" s="29" t="s">
        <v>50</v>
      </c>
      <c r="B34" s="35">
        <v>10714</v>
      </c>
      <c r="C34" s="35">
        <v>9542</v>
      </c>
      <c r="D34" s="36">
        <f t="shared" si="1"/>
        <v>0.12282540347935443</v>
      </c>
      <c r="E34" s="9"/>
      <c r="F34" s="9"/>
      <c r="G34" s="9"/>
      <c r="H34" s="9"/>
      <c r="I34" s="9"/>
      <c r="J34" s="9"/>
      <c r="K34" s="9"/>
    </row>
    <row r="35" spans="1:11" s="9" customFormat="1" ht="15" x14ac:dyDescent="0.25">
      <c r="A35" s="32"/>
      <c r="B35" s="32"/>
      <c r="C35" s="32"/>
      <c r="D35" s="32"/>
    </row>
    <row r="36" spans="1:11" s="32" customFormat="1" ht="15" x14ac:dyDescent="0.25">
      <c r="A36" s="32" t="s">
        <v>43</v>
      </c>
    </row>
    <row r="37" spans="1:11" ht="15" x14ac:dyDescent="0.25">
      <c r="A37" s="19" t="s">
        <v>51</v>
      </c>
      <c r="E37" s="9"/>
      <c r="F37" s="9"/>
      <c r="G37" s="9"/>
      <c r="H37" s="9"/>
      <c r="I37" s="9"/>
      <c r="J37" s="9"/>
      <c r="K37" s="9"/>
    </row>
    <row r="38" spans="1:11" x14ac:dyDescent="0.25">
      <c r="E38" s="9"/>
      <c r="F38" s="9"/>
      <c r="G38" s="9"/>
      <c r="H38" s="9"/>
      <c r="I38" s="9"/>
      <c r="J38" s="9"/>
      <c r="K38" s="9"/>
    </row>
    <row r="39" spans="1:11" x14ac:dyDescent="0.25">
      <c r="E39" s="9"/>
      <c r="F39" s="9"/>
      <c r="G39" s="9"/>
      <c r="H39" s="9"/>
      <c r="I39" s="9"/>
      <c r="J39" s="9"/>
      <c r="K39" s="9"/>
    </row>
    <row r="40" spans="1:11" x14ac:dyDescent="0.25">
      <c r="E40" s="9"/>
      <c r="F40" s="9"/>
      <c r="G40" s="9"/>
      <c r="H40" s="9"/>
      <c r="I40" s="9"/>
      <c r="J40" s="9"/>
      <c r="K40" s="9"/>
    </row>
    <row r="41" spans="1:11" x14ac:dyDescent="0.25">
      <c r="E41" s="9"/>
      <c r="F41" s="9"/>
      <c r="G41" s="9"/>
      <c r="H41" s="9"/>
      <c r="I41" s="9"/>
      <c r="J41" s="9"/>
      <c r="K41" s="9"/>
    </row>
    <row r="42" spans="1:11" x14ac:dyDescent="0.25">
      <c r="E42" s="9"/>
      <c r="F42" s="9"/>
      <c r="G42" s="9"/>
      <c r="H42" s="9"/>
      <c r="I42" s="9"/>
      <c r="J42" s="9"/>
      <c r="K42" s="9"/>
    </row>
    <row r="43" spans="1:11" x14ac:dyDescent="0.25">
      <c r="E43" s="9"/>
      <c r="F43" s="9"/>
      <c r="G43" s="9"/>
      <c r="H43" s="9"/>
      <c r="I43" s="9"/>
      <c r="J43" s="9"/>
      <c r="K43" s="9"/>
    </row>
    <row r="44" spans="1:11" x14ac:dyDescent="0.25">
      <c r="E44" s="9"/>
      <c r="F44" s="9"/>
      <c r="G44" s="9"/>
      <c r="H44" s="9"/>
      <c r="I44" s="9"/>
      <c r="J44" s="9"/>
      <c r="K44" s="9"/>
    </row>
    <row r="45" spans="1:11" x14ac:dyDescent="0.25">
      <c r="E45" s="9"/>
      <c r="F45" s="9"/>
      <c r="G45" s="9"/>
      <c r="H45" s="9"/>
      <c r="I45" s="9"/>
      <c r="J45" s="9"/>
      <c r="K45" s="9"/>
    </row>
    <row r="46" spans="1:11" x14ac:dyDescent="0.25">
      <c r="E46" s="9"/>
      <c r="F46" s="9"/>
      <c r="G46" s="9"/>
      <c r="H46" s="9"/>
      <c r="I46" s="9"/>
      <c r="J46" s="9"/>
      <c r="K46" s="9"/>
    </row>
    <row r="47" spans="1:11" x14ac:dyDescent="0.25">
      <c r="E47" s="9"/>
      <c r="F47" s="9"/>
      <c r="G47" s="9"/>
      <c r="H47" s="9"/>
      <c r="I47" s="9"/>
      <c r="J47" s="9"/>
      <c r="K47" s="9"/>
    </row>
    <row r="48" spans="1:11" x14ac:dyDescent="0.25">
      <c r="E48" s="9"/>
      <c r="F48" s="9"/>
      <c r="G48" s="9"/>
      <c r="H48" s="9"/>
      <c r="I48" s="9"/>
      <c r="J48" s="9"/>
      <c r="K48" s="9"/>
    </row>
    <row r="49" spans="5:11" x14ac:dyDescent="0.25">
      <c r="E49" s="9"/>
      <c r="F49" s="9"/>
      <c r="G49" s="9"/>
      <c r="H49" s="9"/>
      <c r="I49" s="9"/>
      <c r="J49" s="9"/>
      <c r="K49" s="9"/>
    </row>
    <row r="50" spans="5:11" x14ac:dyDescent="0.25">
      <c r="E50" s="9"/>
      <c r="F50" s="9"/>
      <c r="G50" s="9"/>
      <c r="H50" s="9"/>
      <c r="I50" s="9"/>
      <c r="J50" s="9"/>
      <c r="K50" s="9"/>
    </row>
    <row r="51" spans="5:11" x14ac:dyDescent="0.25">
      <c r="E51" s="9"/>
      <c r="F51" s="9"/>
      <c r="G51" s="9"/>
      <c r="H51" s="9"/>
      <c r="I51" s="9"/>
      <c r="J51" s="9"/>
      <c r="K51" s="9"/>
    </row>
    <row r="52" spans="5:11" x14ac:dyDescent="0.25">
      <c r="E52" s="9"/>
      <c r="F52" s="9"/>
      <c r="G52" s="9"/>
      <c r="H52" s="9"/>
      <c r="I52" s="9"/>
      <c r="J52" s="9"/>
      <c r="K52" s="9"/>
    </row>
    <row r="53" spans="5:11" x14ac:dyDescent="0.25">
      <c r="E53" s="9"/>
      <c r="F53" s="9"/>
      <c r="G53" s="9"/>
      <c r="H53" s="9"/>
      <c r="I53" s="9"/>
      <c r="J53" s="9"/>
      <c r="K53" s="9"/>
    </row>
    <row r="54" spans="5:11" x14ac:dyDescent="0.25">
      <c r="E54" s="9"/>
      <c r="F54" s="9"/>
      <c r="G54" s="9"/>
      <c r="H54" s="9"/>
      <c r="I54" s="9"/>
      <c r="J54" s="9"/>
      <c r="K54" s="9"/>
    </row>
    <row r="55" spans="5:11" x14ac:dyDescent="0.25">
      <c r="E55" s="9"/>
      <c r="F55" s="9"/>
      <c r="G55" s="9"/>
      <c r="H55" s="9"/>
      <c r="I55" s="9"/>
      <c r="J55" s="9"/>
      <c r="K5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83"/>
  <sheetViews>
    <sheetView topLeftCell="A26" zoomScale="61" workbookViewId="0">
      <selection activeCell="E35" sqref="E35"/>
    </sheetView>
  </sheetViews>
  <sheetFormatPr defaultRowHeight="13.2" x14ac:dyDescent="0.25"/>
  <cols>
    <col min="1" max="1" width="48.6640625" customWidth="1"/>
    <col min="2" max="2" width="19.44140625" customWidth="1"/>
    <col min="3" max="3" width="18" customWidth="1"/>
    <col min="4" max="4" width="18.88671875" customWidth="1"/>
    <col min="5" max="5" width="19.44140625" customWidth="1"/>
  </cols>
  <sheetData>
    <row r="1" spans="1:6" ht="32.4" customHeight="1" x14ac:dyDescent="0.4">
      <c r="A1" s="26"/>
      <c r="B1" s="26"/>
      <c r="C1" s="28" t="s">
        <v>0</v>
      </c>
      <c r="D1" s="28"/>
      <c r="E1" s="28"/>
      <c r="F1" s="20"/>
    </row>
    <row r="2" spans="1:6" s="19" customFormat="1" ht="15" x14ac:dyDescent="0.25">
      <c r="A2" s="29"/>
      <c r="B2" s="29"/>
      <c r="C2" s="30" t="s">
        <v>52</v>
      </c>
      <c r="D2" s="29"/>
      <c r="E2" s="29"/>
    </row>
    <row r="3" spans="1:6" s="19" customFormat="1" ht="15" x14ac:dyDescent="0.25">
      <c r="A3" s="29"/>
      <c r="B3" s="29"/>
      <c r="C3" s="30" t="s">
        <v>53</v>
      </c>
      <c r="D3" s="29"/>
      <c r="E3" s="29"/>
    </row>
    <row r="4" spans="1:6" s="19" customFormat="1" ht="15" x14ac:dyDescent="0.25">
      <c r="A4" s="29"/>
      <c r="B4" s="29"/>
      <c r="C4" s="29"/>
      <c r="D4" s="29"/>
      <c r="E4" s="29"/>
    </row>
    <row r="5" spans="1:6" s="19" customFormat="1" ht="29.4" customHeight="1" x14ac:dyDescent="0.3">
      <c r="A5" s="29"/>
      <c r="B5" s="31">
        <v>2023</v>
      </c>
      <c r="C5" s="33" t="s">
        <v>54</v>
      </c>
      <c r="D5" s="31">
        <v>2022</v>
      </c>
      <c r="E5" s="34" t="s">
        <v>55</v>
      </c>
    </row>
    <row r="6" spans="1:6" s="19" customFormat="1" ht="15" x14ac:dyDescent="0.25">
      <c r="A6" s="29" t="s">
        <v>34</v>
      </c>
      <c r="B6" s="35">
        <f>'Horizontal Analysis'!B6</f>
        <v>91471</v>
      </c>
      <c r="C6" s="36">
        <f>B6/B$6</f>
        <v>1</v>
      </c>
      <c r="D6" s="37">
        <f>'Horizontal Analysis'!C6</f>
        <v>86392</v>
      </c>
      <c r="E6" s="36">
        <f>D6/D$6</f>
        <v>1</v>
      </c>
    </row>
    <row r="7" spans="1:6" s="19" customFormat="1" ht="15" x14ac:dyDescent="0.25">
      <c r="A7" s="29" t="s">
        <v>35</v>
      </c>
      <c r="B7" s="35">
        <f>'Horizontal Analysis'!B7</f>
        <v>41881</v>
      </c>
      <c r="C7" s="36">
        <f t="shared" ref="C7:C15" si="0">B7/B$6</f>
        <v>0.45786096139760141</v>
      </c>
      <c r="D7" s="37">
        <f>'Horizontal Analysis'!C7</f>
        <v>40576</v>
      </c>
      <c r="E7" s="36">
        <f t="shared" ref="E7:E15" si="1">D7/D$6</f>
        <v>0.4696731178812853</v>
      </c>
    </row>
    <row r="8" spans="1:6" s="19" customFormat="1" ht="15" x14ac:dyDescent="0.25">
      <c r="A8" s="29" t="s">
        <v>14</v>
      </c>
      <c r="B8" s="35">
        <f>'Horizontal Analysis'!B8</f>
        <v>49590</v>
      </c>
      <c r="C8" s="36">
        <f t="shared" si="0"/>
        <v>0.54213903860239854</v>
      </c>
      <c r="D8" s="37">
        <f>'Horizontal Analysis'!C8</f>
        <v>45816</v>
      </c>
      <c r="E8" s="36">
        <f t="shared" si="1"/>
        <v>0.5303268821187147</v>
      </c>
    </row>
    <row r="9" spans="1:6" s="19" customFormat="1" ht="15" x14ac:dyDescent="0.25">
      <c r="A9" s="29" t="s">
        <v>36</v>
      </c>
      <c r="B9" s="35">
        <f>'Horizontal Analysis'!B9</f>
        <v>36677</v>
      </c>
      <c r="C9" s="36">
        <f t="shared" si="0"/>
        <v>0.40096861300302827</v>
      </c>
      <c r="D9" s="37">
        <f>'Horizontal Analysis'!C9</f>
        <v>34459</v>
      </c>
      <c r="E9" s="36">
        <f t="shared" si="1"/>
        <v>0.39886795073617926</v>
      </c>
    </row>
    <row r="10" spans="1:6" s="19" customFormat="1" ht="15" x14ac:dyDescent="0.25">
      <c r="A10" s="29" t="s">
        <v>37</v>
      </c>
      <c r="B10" s="35">
        <f>'Horizontal Analysis'!B10</f>
        <v>927</v>
      </c>
      <c r="C10" s="36">
        <f t="shared" si="0"/>
        <v>1.0134359523783495E-2</v>
      </c>
      <c r="D10" s="37">
        <f>'Horizontal Analysis'!C10</f>
        <v>3166</v>
      </c>
      <c r="E10" s="36">
        <f t="shared" si="1"/>
        <v>3.6646911751088064E-2</v>
      </c>
    </row>
    <row r="11" spans="1:6" s="19" customFormat="1" ht="15" x14ac:dyDescent="0.25">
      <c r="A11" s="29" t="s">
        <v>38</v>
      </c>
      <c r="B11" s="35">
        <f>'Horizontal Analysis'!B11</f>
        <v>11986</v>
      </c>
      <c r="C11" s="36">
        <f t="shared" si="0"/>
        <v>0.13103606607558679</v>
      </c>
      <c r="D11" s="37">
        <f>'Horizontal Analysis'!C11</f>
        <v>11512</v>
      </c>
      <c r="E11" s="36">
        <f t="shared" si="1"/>
        <v>0.13325307898879526</v>
      </c>
    </row>
    <row r="12" spans="1:6" s="19" customFormat="1" ht="15" x14ac:dyDescent="0.25">
      <c r="A12" s="29" t="s">
        <v>39</v>
      </c>
      <c r="B12" s="35">
        <f>'Horizontal Analysis'!B12</f>
        <v>-569</v>
      </c>
      <c r="C12" s="36">
        <f t="shared" si="0"/>
        <v>-6.2205507756556725E-3</v>
      </c>
      <c r="D12" s="37">
        <f>'Horizontal Analysis'!C12</f>
        <v>-807</v>
      </c>
      <c r="E12" s="36">
        <f t="shared" si="1"/>
        <v>-9.3411426983979993E-3</v>
      </c>
    </row>
    <row r="13" spans="1:6" s="19" customFormat="1" ht="15" x14ac:dyDescent="0.25">
      <c r="A13" s="29" t="s">
        <v>40</v>
      </c>
      <c r="B13" s="35">
        <f>'Horizontal Analysis'!B13</f>
        <v>11417</v>
      </c>
      <c r="C13" s="36">
        <f t="shared" si="0"/>
        <v>0.12481551529993112</v>
      </c>
      <c r="D13" s="37">
        <f>'Horizontal Analysis'!C13</f>
        <v>10705</v>
      </c>
      <c r="E13" s="36">
        <f t="shared" si="1"/>
        <v>0.12391193629039726</v>
      </c>
    </row>
    <row r="14" spans="1:6" s="19" customFormat="1" ht="15" x14ac:dyDescent="0.25">
      <c r="A14" s="29" t="s">
        <v>41</v>
      </c>
      <c r="B14" s="35">
        <f>'Horizontal Analysis'!B14</f>
        <v>2262</v>
      </c>
      <c r="C14" s="36">
        <f t="shared" si="0"/>
        <v>2.4729149129232214E-2</v>
      </c>
      <c r="D14" s="37">
        <f>'Horizontal Analysis'!C14</f>
        <v>1727</v>
      </c>
      <c r="E14" s="36">
        <f t="shared" si="1"/>
        <v>1.9990276877488656E-2</v>
      </c>
    </row>
    <row r="15" spans="1:6" s="19" customFormat="1" ht="15" x14ac:dyDescent="0.25">
      <c r="A15" s="29" t="s">
        <v>42</v>
      </c>
      <c r="B15" s="35">
        <f>'Horizontal Analysis'!B15</f>
        <v>9074</v>
      </c>
      <c r="C15" s="36">
        <f t="shared" si="0"/>
        <v>9.920083961036831E-2</v>
      </c>
      <c r="D15" s="37">
        <f>'Horizontal Analysis'!C15</f>
        <v>8910</v>
      </c>
      <c r="E15" s="36">
        <f t="shared" si="1"/>
        <v>0.10313454949532364</v>
      </c>
    </row>
    <row r="16" spans="1:6" ht="15" x14ac:dyDescent="0.25">
      <c r="A16" s="19"/>
      <c r="B16" s="24"/>
      <c r="C16" s="25"/>
      <c r="D16" s="24"/>
      <c r="E16" s="25"/>
    </row>
    <row r="17" spans="1:6" ht="15" x14ac:dyDescent="0.25">
      <c r="A17" s="19" t="s">
        <v>56</v>
      </c>
    </row>
    <row r="18" spans="1:6" ht="15" x14ac:dyDescent="0.25">
      <c r="A18" s="19" t="s">
        <v>57</v>
      </c>
    </row>
    <row r="19" spans="1:6" ht="15" x14ac:dyDescent="0.25">
      <c r="A19" s="19" t="s">
        <v>44</v>
      </c>
    </row>
    <row r="20" spans="1:6" ht="15" x14ac:dyDescent="0.25">
      <c r="A20" s="19"/>
    </row>
    <row r="21" spans="1:6" ht="29.4" customHeight="1" x14ac:dyDescent="0.4">
      <c r="A21" s="26"/>
      <c r="B21" s="26"/>
      <c r="C21" s="28" t="s">
        <v>0</v>
      </c>
      <c r="D21" s="28"/>
      <c r="E21" s="28"/>
      <c r="F21" s="20"/>
    </row>
    <row r="22" spans="1:6" ht="15" x14ac:dyDescent="0.25">
      <c r="A22" s="26"/>
      <c r="B22" s="29"/>
      <c r="C22" s="30" t="s">
        <v>58</v>
      </c>
      <c r="D22" s="29"/>
      <c r="E22" s="29"/>
      <c r="F22" s="19"/>
    </row>
    <row r="23" spans="1:6" ht="15" x14ac:dyDescent="0.25">
      <c r="A23" s="26"/>
      <c r="B23" s="29"/>
      <c r="C23" s="30" t="s">
        <v>59</v>
      </c>
      <c r="D23" s="29"/>
      <c r="E23" s="29"/>
      <c r="F23" s="19"/>
    </row>
    <row r="24" spans="1:6" ht="15" x14ac:dyDescent="0.25">
      <c r="A24" s="29"/>
      <c r="B24" s="29"/>
      <c r="C24" s="29"/>
      <c r="D24" s="29"/>
      <c r="E24" s="29"/>
      <c r="F24" s="19"/>
    </row>
    <row r="25" spans="1:6" ht="31.2" x14ac:dyDescent="0.3">
      <c r="A25" s="29"/>
      <c r="B25" s="31">
        <v>2023</v>
      </c>
      <c r="C25" s="33" t="s">
        <v>54</v>
      </c>
      <c r="D25" s="31">
        <v>2022</v>
      </c>
      <c r="E25" s="34" t="s">
        <v>55</v>
      </c>
      <c r="F25" s="19"/>
    </row>
    <row r="26" spans="1:6" ht="15" x14ac:dyDescent="0.25">
      <c r="A26" s="29" t="s">
        <v>5</v>
      </c>
      <c r="B26" s="37">
        <f>'RATIO Calculations'!B7</f>
        <v>26950</v>
      </c>
      <c r="C26" s="36">
        <f t="shared" ref="C26:C28" si="2">B26/B$29</f>
        <v>0.26817254589780587</v>
      </c>
      <c r="D26" s="37">
        <v>21539</v>
      </c>
      <c r="E26" s="36">
        <f t="shared" ref="E26:E28" si="3">D26/D$29</f>
        <v>0.23364465705576709</v>
      </c>
      <c r="F26" s="19"/>
    </row>
    <row r="27" spans="1:6" ht="15" x14ac:dyDescent="0.25">
      <c r="A27" s="29" t="s">
        <v>60</v>
      </c>
      <c r="B27" s="37">
        <f>'RATIO Calculations'!B10</f>
        <v>27039</v>
      </c>
      <c r="C27" s="36">
        <f t="shared" si="2"/>
        <v>0.26905816209761679</v>
      </c>
      <c r="D27" s="37">
        <v>24291</v>
      </c>
      <c r="E27" s="36">
        <f t="shared" si="3"/>
        <v>0.26349702235673145</v>
      </c>
      <c r="F27" s="19"/>
    </row>
    <row r="28" spans="1:6" ht="15" x14ac:dyDescent="0.25">
      <c r="A28" s="29" t="s">
        <v>61</v>
      </c>
      <c r="B28" s="37">
        <v>42032</v>
      </c>
      <c r="C28" s="36">
        <f t="shared" si="2"/>
        <v>0.41824966416239612</v>
      </c>
      <c r="D28" s="37">
        <v>42153</v>
      </c>
      <c r="E28" s="36">
        <f t="shared" si="3"/>
        <v>0.45725536138501088</v>
      </c>
      <c r="F28" s="19"/>
    </row>
    <row r="29" spans="1:6" ht="15" x14ac:dyDescent="0.25">
      <c r="A29" s="29" t="s">
        <v>4</v>
      </c>
      <c r="B29" s="37">
        <f>'RATIO Calculations'!B6</f>
        <v>100495</v>
      </c>
      <c r="C29" s="36">
        <f>B29/B$29</f>
        <v>1</v>
      </c>
      <c r="D29" s="37">
        <v>92187</v>
      </c>
      <c r="E29" s="36">
        <f>D29/D$29</f>
        <v>1</v>
      </c>
      <c r="F29" s="19"/>
    </row>
    <row r="30" spans="1:6" ht="15" x14ac:dyDescent="0.25">
      <c r="A30" s="29"/>
      <c r="B30" s="39"/>
      <c r="C30" s="40"/>
      <c r="D30" s="39"/>
      <c r="E30" s="40"/>
      <c r="F30" s="19"/>
    </row>
    <row r="31" spans="1:6" ht="15" x14ac:dyDescent="0.25">
      <c r="A31" s="29" t="s">
        <v>10</v>
      </c>
      <c r="B31" s="37">
        <f>'RATIO Calculations'!B12</f>
        <v>31647</v>
      </c>
      <c r="C31" s="36">
        <f t="shared" ref="C31:C36" si="4">B31/B$29</f>
        <v>0.31491118961142345</v>
      </c>
      <c r="D31" s="37">
        <f>26785</f>
        <v>26785</v>
      </c>
      <c r="E31" s="36">
        <f t="shared" ref="E31:E36" si="5">D31/D$29</f>
        <v>0.29055072841073037</v>
      </c>
      <c r="F31" s="19"/>
    </row>
    <row r="32" spans="1:6" ht="15" x14ac:dyDescent="0.25">
      <c r="A32" s="29" t="s">
        <v>62</v>
      </c>
      <c r="B32" s="37">
        <v>37595</v>
      </c>
      <c r="C32" s="36">
        <f t="shared" si="4"/>
        <v>0.37409821384148467</v>
      </c>
      <c r="D32" s="37">
        <f>35657</f>
        <v>35657</v>
      </c>
      <c r="E32" s="36">
        <f t="shared" si="5"/>
        <v>0.38678989445366485</v>
      </c>
      <c r="F32" s="19"/>
    </row>
    <row r="33" spans="1:6" ht="15" x14ac:dyDescent="0.25">
      <c r="A33" s="29" t="s">
        <v>63</v>
      </c>
      <c r="B33" s="37">
        <v>12616</v>
      </c>
      <c r="C33" s="36">
        <f t="shared" si="4"/>
        <v>0.12553858400915469</v>
      </c>
      <c r="D33" s="37">
        <v>12472</v>
      </c>
      <c r="E33" s="36">
        <f t="shared" si="5"/>
        <v>0.1352902253029169</v>
      </c>
      <c r="F33" s="19"/>
    </row>
    <row r="34" spans="1:6" ht="15" x14ac:dyDescent="0.25">
      <c r="A34" s="29" t="s">
        <v>9</v>
      </c>
      <c r="B34" s="37">
        <f>'RATIO Calculations'!B11</f>
        <v>81858</v>
      </c>
      <c r="C34" s="36">
        <f t="shared" si="4"/>
        <v>0.81454798746206281</v>
      </c>
      <c r="D34" s="37">
        <v>74914</v>
      </c>
      <c r="E34" s="36">
        <f t="shared" si="5"/>
        <v>0.81263084816731213</v>
      </c>
      <c r="F34" s="19"/>
    </row>
    <row r="35" spans="1:6" ht="15" x14ac:dyDescent="0.25">
      <c r="A35" s="29" t="s">
        <v>64</v>
      </c>
      <c r="B35" s="37">
        <f>'RATIO Calculations'!B13</f>
        <v>18503</v>
      </c>
      <c r="C35" s="36">
        <f t="shared" si="4"/>
        <v>0.18411861286631176</v>
      </c>
      <c r="D35" s="37">
        <v>17149</v>
      </c>
      <c r="E35" s="36">
        <f t="shared" si="5"/>
        <v>0.18602405979151074</v>
      </c>
    </row>
    <row r="36" spans="1:6" ht="15" x14ac:dyDescent="0.25">
      <c r="A36" s="29" t="s">
        <v>65</v>
      </c>
      <c r="B36" s="37">
        <f>B34+B35</f>
        <v>100361</v>
      </c>
      <c r="C36" s="36">
        <f t="shared" si="4"/>
        <v>0.99866660032837451</v>
      </c>
      <c r="D36" s="37">
        <f>D34+D35</f>
        <v>92063</v>
      </c>
      <c r="E36" s="36">
        <f t="shared" si="5"/>
        <v>0.99865490795882284</v>
      </c>
    </row>
    <row r="39" spans="1:6" ht="15" x14ac:dyDescent="0.25">
      <c r="A39" s="19" t="s">
        <v>66</v>
      </c>
    </row>
    <row r="40" spans="1:6" ht="15" x14ac:dyDescent="0.25">
      <c r="A40" s="19" t="s">
        <v>67</v>
      </c>
    </row>
    <row r="41" spans="1:6" ht="15" x14ac:dyDescent="0.25">
      <c r="A41" s="19" t="s">
        <v>68</v>
      </c>
    </row>
    <row r="42" spans="1:6" ht="15" x14ac:dyDescent="0.25">
      <c r="A42" s="19" t="s">
        <v>69</v>
      </c>
    </row>
    <row r="44" spans="1:6" ht="24.6" x14ac:dyDescent="0.4">
      <c r="A44" s="26"/>
      <c r="B44" s="26"/>
      <c r="C44" s="27" t="s">
        <v>1</v>
      </c>
      <c r="D44" s="28"/>
      <c r="E44" s="28"/>
    </row>
    <row r="45" spans="1:6" ht="15" x14ac:dyDescent="0.25">
      <c r="A45" s="29"/>
      <c r="B45" s="29"/>
      <c r="C45" s="30" t="s">
        <v>52</v>
      </c>
      <c r="D45" s="29"/>
      <c r="E45" s="29"/>
    </row>
    <row r="46" spans="1:6" ht="15" x14ac:dyDescent="0.25">
      <c r="A46" s="29"/>
      <c r="B46" s="29"/>
      <c r="C46" s="30" t="s">
        <v>53</v>
      </c>
      <c r="D46" s="29"/>
      <c r="E46" s="29"/>
    </row>
    <row r="47" spans="1:6" ht="15" x14ac:dyDescent="0.25">
      <c r="A47" s="29"/>
      <c r="B47" s="29"/>
      <c r="C47" s="29"/>
      <c r="D47" s="29"/>
      <c r="E47" s="29"/>
    </row>
    <row r="48" spans="1:6" ht="31.2" x14ac:dyDescent="0.3">
      <c r="A48" s="29"/>
      <c r="B48" s="31">
        <v>2023</v>
      </c>
      <c r="C48" s="33" t="s">
        <v>54</v>
      </c>
      <c r="D48" s="31">
        <v>2022</v>
      </c>
      <c r="E48" s="34" t="s">
        <v>55</v>
      </c>
    </row>
    <row r="49" spans="1:5" ht="15" x14ac:dyDescent="0.25">
      <c r="A49" s="29" t="s">
        <v>70</v>
      </c>
      <c r="B49" s="35">
        <f>'RATIO Calculations'!F14</f>
        <v>45754</v>
      </c>
      <c r="C49" s="36">
        <f>B49/B$49</f>
        <v>1</v>
      </c>
      <c r="D49" s="35">
        <v>43004</v>
      </c>
      <c r="E49" s="36">
        <f>D49/D$49</f>
        <v>1</v>
      </c>
    </row>
    <row r="50" spans="1:5" ht="15" x14ac:dyDescent="0.25">
      <c r="A50" s="29" t="s">
        <v>13</v>
      </c>
      <c r="B50" s="35">
        <f>'RATIO Calculations'!F15</f>
        <v>18520</v>
      </c>
      <c r="C50" s="36">
        <f t="shared" ref="C50:C58" si="6">B50/B$49</f>
        <v>0.4047733531494514</v>
      </c>
      <c r="D50" s="35">
        <v>18000</v>
      </c>
      <c r="E50" s="36">
        <f t="shared" ref="E50:E58" si="7">D50/D$49</f>
        <v>0.41856571481722632</v>
      </c>
    </row>
    <row r="51" spans="1:5" ht="15" x14ac:dyDescent="0.25">
      <c r="A51" s="29" t="s">
        <v>14</v>
      </c>
      <c r="B51" s="35">
        <f>'RATIO Calculations'!F16</f>
        <v>27234</v>
      </c>
      <c r="C51" s="36">
        <f t="shared" si="6"/>
        <v>0.5952266468505486</v>
      </c>
      <c r="D51" s="35">
        <v>25004</v>
      </c>
      <c r="E51" s="36">
        <f t="shared" si="7"/>
        <v>0.58143428518277374</v>
      </c>
    </row>
    <row r="52" spans="1:5" ht="15" x14ac:dyDescent="0.25">
      <c r="A52" s="29" t="s">
        <v>36</v>
      </c>
      <c r="B52" s="35">
        <f>'Horizontal Analysis'!B28</f>
        <v>13972</v>
      </c>
      <c r="C52" s="36">
        <f t="shared" si="6"/>
        <v>0.30537220789439173</v>
      </c>
      <c r="D52" s="35">
        <v>12880</v>
      </c>
      <c r="E52" s="36">
        <f t="shared" si="7"/>
        <v>0.29950702260254858</v>
      </c>
    </row>
    <row r="53" spans="1:5" ht="15" x14ac:dyDescent="0.25">
      <c r="A53" s="29" t="s">
        <v>46</v>
      </c>
      <c r="B53" s="35">
        <v>1951</v>
      </c>
      <c r="C53" s="36">
        <f t="shared" si="6"/>
        <v>4.2641080561262402E-2</v>
      </c>
      <c r="D53" s="35">
        <v>1215</v>
      </c>
      <c r="E53" s="36">
        <f t="shared" si="7"/>
        <v>2.8253185750162776E-2</v>
      </c>
    </row>
    <row r="54" spans="1:5" ht="15" x14ac:dyDescent="0.25">
      <c r="A54" s="29" t="s">
        <v>47</v>
      </c>
      <c r="B54" s="35">
        <v>11311</v>
      </c>
      <c r="C54" s="36">
        <f t="shared" si="6"/>
        <v>0.24721335839489444</v>
      </c>
      <c r="D54" s="35">
        <v>10909</v>
      </c>
      <c r="E54" s="36">
        <f t="shared" si="7"/>
        <v>0.25367407683006232</v>
      </c>
    </row>
    <row r="55" spans="1:5" ht="15" x14ac:dyDescent="0.25">
      <c r="A55" s="29" t="s">
        <v>48</v>
      </c>
      <c r="B55" s="35">
        <f>'Horizontal Analysis'!B31</f>
        <v>4695</v>
      </c>
      <c r="C55" s="36">
        <f t="shared" si="6"/>
        <v>0.10261397910565197</v>
      </c>
      <c r="D55" s="35">
        <f>'Horizontal Analysis'!C31</f>
        <v>2541</v>
      </c>
      <c r="E55" s="36">
        <f t="shared" si="7"/>
        <v>5.9087526741698447E-2</v>
      </c>
    </row>
    <row r="56" spans="1:5" ht="15" x14ac:dyDescent="0.25">
      <c r="A56" s="29" t="s">
        <v>40</v>
      </c>
      <c r="B56" s="35">
        <f>'Horizontal Analysis'!B32</f>
        <v>12952</v>
      </c>
      <c r="C56" s="36">
        <f t="shared" si="6"/>
        <v>0.28307907505354724</v>
      </c>
      <c r="D56" s="35">
        <f>'Horizontal Analysis'!C32</f>
        <v>11686</v>
      </c>
      <c r="E56" s="36">
        <f t="shared" si="7"/>
        <v>0.27174216351967256</v>
      </c>
    </row>
    <row r="57" spans="1:5" ht="15" x14ac:dyDescent="0.25">
      <c r="A57" s="29" t="s">
        <v>49</v>
      </c>
      <c r="B57" s="35">
        <f>'Horizontal Analysis'!B33</f>
        <v>2249</v>
      </c>
      <c r="C57" s="36">
        <f t="shared" si="6"/>
        <v>4.9154172312803251E-2</v>
      </c>
      <c r="D57" s="35">
        <f>'Horizontal Analysis'!C33</f>
        <v>2115</v>
      </c>
      <c r="E57" s="36">
        <f t="shared" si="7"/>
        <v>4.9181471491024094E-2</v>
      </c>
    </row>
    <row r="58" spans="1:5" ht="15" x14ac:dyDescent="0.25">
      <c r="A58" s="29" t="s">
        <v>50</v>
      </c>
      <c r="B58" s="35">
        <f>'Horizontal Analysis'!B34</f>
        <v>10714</v>
      </c>
      <c r="C58" s="36">
        <f t="shared" si="6"/>
        <v>0.23416531887922368</v>
      </c>
      <c r="D58" s="35">
        <f>'Horizontal Analysis'!C34</f>
        <v>9542</v>
      </c>
      <c r="E58" s="36">
        <f t="shared" si="7"/>
        <v>0.22188633615477629</v>
      </c>
    </row>
    <row r="59" spans="1:5" ht="15" x14ac:dyDescent="0.25">
      <c r="B59" s="24"/>
      <c r="C59" s="25"/>
      <c r="D59" s="24"/>
      <c r="E59" s="25"/>
    </row>
    <row r="60" spans="1:5" ht="15" x14ac:dyDescent="0.25">
      <c r="A60" s="19" t="s">
        <v>71</v>
      </c>
    </row>
    <row r="61" spans="1:5" ht="15" x14ac:dyDescent="0.25">
      <c r="A61" s="19" t="s">
        <v>72</v>
      </c>
    </row>
    <row r="62" spans="1:5" ht="15" x14ac:dyDescent="0.25">
      <c r="A62" s="19" t="s">
        <v>51</v>
      </c>
    </row>
    <row r="63" spans="1:5" ht="15" x14ac:dyDescent="0.25">
      <c r="A63" s="19"/>
    </row>
    <row r="64" spans="1:5" ht="24.6" x14ac:dyDescent="0.4">
      <c r="A64" s="26"/>
      <c r="B64" s="26"/>
      <c r="C64" s="27" t="s">
        <v>1</v>
      </c>
      <c r="D64" s="28"/>
      <c r="E64" s="28"/>
    </row>
    <row r="65" spans="1:5" ht="15" x14ac:dyDescent="0.25">
      <c r="A65" s="26"/>
      <c r="B65" s="29"/>
      <c r="C65" s="30" t="s">
        <v>58</v>
      </c>
      <c r="D65" s="29"/>
      <c r="E65" s="29"/>
    </row>
    <row r="66" spans="1:5" ht="15" x14ac:dyDescent="0.25">
      <c r="A66" s="26"/>
      <c r="B66" s="29"/>
      <c r="C66" s="30" t="s">
        <v>59</v>
      </c>
      <c r="D66" s="29"/>
      <c r="E66" s="29"/>
    </row>
    <row r="67" spans="1:5" ht="15" x14ac:dyDescent="0.25">
      <c r="A67" s="29"/>
      <c r="B67" s="29"/>
      <c r="C67" s="29"/>
      <c r="D67" s="29"/>
      <c r="E67" s="29"/>
    </row>
    <row r="68" spans="1:5" ht="31.2" x14ac:dyDescent="0.3">
      <c r="A68" s="29"/>
      <c r="B68" s="31">
        <v>2023</v>
      </c>
      <c r="C68" s="33" t="s">
        <v>54</v>
      </c>
      <c r="D68" s="31">
        <v>2022</v>
      </c>
      <c r="E68" s="34" t="s">
        <v>55</v>
      </c>
    </row>
    <row r="69" spans="1:5" ht="15" x14ac:dyDescent="0.25">
      <c r="A69" s="29" t="s">
        <v>5</v>
      </c>
      <c r="B69" s="37">
        <f>26732</f>
        <v>26732</v>
      </c>
      <c r="C69" s="36">
        <f t="shared" ref="C69:C71" si="8">B69/B$72</f>
        <v>0.2736046999580361</v>
      </c>
      <c r="D69" s="37">
        <v>22591</v>
      </c>
      <c r="E69" s="36">
        <f t="shared" ref="E69:E71" si="9">D69/D$72</f>
        <v>0.24353459892414001</v>
      </c>
    </row>
    <row r="70" spans="1:5" ht="15" x14ac:dyDescent="0.25">
      <c r="A70" s="29" t="s">
        <v>60</v>
      </c>
      <c r="B70" s="37">
        <v>9236</v>
      </c>
      <c r="C70" s="36">
        <f t="shared" si="8"/>
        <v>9.453138593492523E-2</v>
      </c>
      <c r="D70" s="37">
        <v>9841</v>
      </c>
      <c r="E70" s="36">
        <f t="shared" si="9"/>
        <v>0.10608755646108901</v>
      </c>
    </row>
    <row r="71" spans="1:5" ht="15" x14ac:dyDescent="0.25">
      <c r="A71" s="29" t="s">
        <v>61</v>
      </c>
      <c r="B71" s="37">
        <v>61735</v>
      </c>
      <c r="C71" s="36">
        <f t="shared" si="8"/>
        <v>0.63186391410703868</v>
      </c>
      <c r="D71" s="37">
        <v>60331</v>
      </c>
      <c r="E71" s="36">
        <f t="shared" si="9"/>
        <v>0.65037784461477099</v>
      </c>
    </row>
    <row r="72" spans="1:5" ht="15" x14ac:dyDescent="0.25">
      <c r="A72" s="29" t="s">
        <v>4</v>
      </c>
      <c r="B72" s="37">
        <v>97703</v>
      </c>
      <c r="C72" s="36">
        <f>B72/B$72</f>
        <v>1</v>
      </c>
      <c r="D72" s="37">
        <v>92763</v>
      </c>
      <c r="E72" s="36">
        <f>D72/D$72</f>
        <v>1</v>
      </c>
    </row>
    <row r="73" spans="1:5" ht="15" x14ac:dyDescent="0.25">
      <c r="A73" s="29"/>
      <c r="B73" s="39"/>
      <c r="C73" s="40"/>
      <c r="D73" s="39"/>
      <c r="E73" s="40"/>
    </row>
    <row r="74" spans="1:5" ht="15" x14ac:dyDescent="0.25">
      <c r="A74" s="29" t="s">
        <v>10</v>
      </c>
      <c r="B74" s="37">
        <v>23571</v>
      </c>
      <c r="C74" s="36">
        <f t="shared" ref="C73:C78" si="10">B74/B$72</f>
        <v>0.24125154805891325</v>
      </c>
      <c r="D74" s="37">
        <v>19724</v>
      </c>
      <c r="E74" s="36">
        <f t="shared" ref="E74:E78" si="11">D74/D$72</f>
        <v>0.21262787965029159</v>
      </c>
    </row>
    <row r="75" spans="1:5" ht="15" x14ac:dyDescent="0.25">
      <c r="A75" s="29" t="s">
        <v>73</v>
      </c>
      <c r="B75" s="37">
        <v>35547</v>
      </c>
      <c r="C75" s="36">
        <f t="shared" si="10"/>
        <v>0.36382710868652957</v>
      </c>
      <c r="D75" s="37">
        <v>36377</v>
      </c>
      <c r="E75" s="36">
        <f t="shared" si="11"/>
        <v>0.39214988734732598</v>
      </c>
    </row>
    <row r="76" spans="1:5" ht="15" x14ac:dyDescent="0.25">
      <c r="A76" s="29" t="s">
        <v>63</v>
      </c>
      <c r="B76" s="37">
        <v>11105</v>
      </c>
      <c r="C76" s="36">
        <f t="shared" si="10"/>
        <v>0.11366078830742148</v>
      </c>
      <c r="D76" s="37">
        <v>10836</v>
      </c>
      <c r="E76" s="36">
        <f t="shared" si="11"/>
        <v>0.11681381585330358</v>
      </c>
    </row>
    <row r="77" spans="1:5" ht="15" x14ac:dyDescent="0.25">
      <c r="A77" s="29" t="s">
        <v>74</v>
      </c>
      <c r="B77" s="37">
        <v>25941</v>
      </c>
      <c r="C77" s="36">
        <f t="shared" si="10"/>
        <v>0.26550873565806576</v>
      </c>
      <c r="D77" s="37">
        <v>24105</v>
      </c>
      <c r="E77" s="36">
        <f t="shared" si="11"/>
        <v>0.25985576145661526</v>
      </c>
    </row>
    <row r="78" spans="1:5" ht="15" x14ac:dyDescent="0.25">
      <c r="A78" s="29" t="s">
        <v>75</v>
      </c>
      <c r="B78" s="37">
        <v>97703</v>
      </c>
      <c r="C78" s="36">
        <f t="shared" si="10"/>
        <v>1</v>
      </c>
      <c r="D78" s="37">
        <v>92763</v>
      </c>
      <c r="E78" s="36">
        <f t="shared" si="11"/>
        <v>1</v>
      </c>
    </row>
    <row r="80" spans="1:5" ht="15" x14ac:dyDescent="0.25">
      <c r="A80" s="19" t="s">
        <v>76</v>
      </c>
    </row>
    <row r="81" spans="1:1" ht="15" x14ac:dyDescent="0.25">
      <c r="A81" s="19" t="s">
        <v>77</v>
      </c>
    </row>
    <row r="82" spans="1:1" ht="15" x14ac:dyDescent="0.25">
      <c r="A82" s="19" t="s">
        <v>68</v>
      </c>
    </row>
    <row r="83" spans="1:1" ht="15" x14ac:dyDescent="0.25">
      <c r="A83" s="19" t="s"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RATIO Calculations</vt:lpstr>
      <vt:lpstr>Horizontal Analysis</vt:lpstr>
      <vt:lpstr>Vertical Analysis</vt:lpstr>
    </vt:vector>
  </TitlesOfParts>
  <Manager/>
  <Company>Iowa State University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aclem</dc:creator>
  <cp:keywords/>
  <dc:description/>
  <cp:lastModifiedBy>Alexis S</cp:lastModifiedBy>
  <cp:revision/>
  <dcterms:created xsi:type="dcterms:W3CDTF">2001-10-08T16:23:37Z</dcterms:created>
  <dcterms:modified xsi:type="dcterms:W3CDTF">2024-10-10T15:10:19Z</dcterms:modified>
  <cp:category/>
  <cp:contentStatus/>
</cp:coreProperties>
</file>