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"/>
    </mc:Choice>
  </mc:AlternateContent>
  <xr:revisionPtr revIDLastSave="0" documentId="13_ncr:1_{5A0E42C8-E02C-42CE-8115-F5D1809FD5B8}" xr6:coauthVersionLast="47" xr6:coauthVersionMax="47" xr10:uidLastSave="{00000000-0000-0000-0000-000000000000}"/>
  <bookViews>
    <workbookView xWindow="12800" yWindow="0" windowWidth="12800" windowHeight="15400" xr2:uid="{428C5A38-B85A-41CB-8E80-B5829E3FFB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6" i="1"/>
  <c r="L7" i="1"/>
  <c r="L2" i="1"/>
  <c r="K3" i="1"/>
  <c r="K4" i="1"/>
  <c r="K5" i="1"/>
  <c r="K6" i="1"/>
  <c r="K7" i="1"/>
  <c r="K2" i="1"/>
  <c r="I5" i="1"/>
  <c r="F2" i="1"/>
  <c r="J6" i="1" s="1"/>
  <c r="N3" i="1"/>
  <c r="N4" i="1"/>
  <c r="N5" i="1"/>
  <c r="N6" i="1"/>
  <c r="N7" i="1"/>
  <c r="N2" i="1"/>
  <c r="M3" i="1"/>
  <c r="M4" i="1"/>
  <c r="M5" i="1"/>
  <c r="M6" i="1"/>
  <c r="M7" i="1"/>
  <c r="M2" i="1"/>
  <c r="J10" i="1"/>
  <c r="J9" i="1"/>
  <c r="I6" i="1"/>
  <c r="I7" i="1"/>
  <c r="J7" i="1"/>
  <c r="J2" i="1"/>
  <c r="I2" i="1"/>
  <c r="G3" i="1"/>
  <c r="H3" i="1"/>
  <c r="G4" i="1"/>
  <c r="H4" i="1"/>
  <c r="G5" i="1"/>
  <c r="H5" i="1"/>
  <c r="G6" i="1"/>
  <c r="H6" i="1"/>
  <c r="G7" i="1"/>
  <c r="H7" i="1"/>
  <c r="H2" i="1"/>
  <c r="G2" i="1"/>
  <c r="J5" i="1" l="1"/>
  <c r="L5" i="1" s="1"/>
  <c r="J4" i="1"/>
  <c r="I4" i="1"/>
  <c r="J3" i="1"/>
  <c r="I3" i="1"/>
</calcChain>
</file>

<file path=xl/sharedStrings.xml><?xml version="1.0" encoding="utf-8"?>
<sst xmlns="http://schemas.openxmlformats.org/spreadsheetml/2006/main" count="13" uniqueCount="12">
  <si>
    <t>지름</t>
    <phoneticPr fontId="1" type="noConversion"/>
  </si>
  <si>
    <t>mm</t>
    <phoneticPr fontId="1" type="noConversion"/>
  </si>
  <si>
    <t>전압[kV]</t>
    <phoneticPr fontId="1" type="noConversion"/>
  </si>
  <si>
    <t>*</t>
    <phoneticPr fontId="1" type="noConversion"/>
  </si>
  <si>
    <t>전체</t>
    <phoneticPr fontId="1" type="noConversion"/>
  </si>
  <si>
    <t>R1</t>
    <phoneticPr fontId="1" type="noConversion"/>
  </si>
  <si>
    <t>R2</t>
    <phoneticPr fontId="1" type="noConversion"/>
  </si>
  <si>
    <t>L1</t>
    <phoneticPr fontId="1" type="noConversion"/>
  </si>
  <si>
    <t>L2</t>
    <phoneticPr fontId="1" type="noConversion"/>
  </si>
  <si>
    <t>tan theta1</t>
    <phoneticPr fontId="1" type="noConversion"/>
  </si>
  <si>
    <t>tan theta2</t>
    <phoneticPr fontId="1" type="noConversion"/>
  </si>
  <si>
    <t>d*sqrt(2me)/h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</si>
</sst>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Sheet1!$K$2:$K$7</c:f>
              <c:numCache>
                <c:formatCode>General</c:formatCode>
                <c:ptCount val="6"/>
                <c:pt idx="0">
                  <c:v>9.340033543136024E-2</c:v>
                </c:pt>
                <c:pt idx="1">
                  <c:v>8.2029760726618745E-2</c:v>
                </c:pt>
                <c:pt idx="2">
                  <c:v>0.11251780630393898</c:v>
                </c:pt>
                <c:pt idx="3">
                  <c:v>0.12023178453480581</c:v>
                </c:pt>
                <c:pt idx="4">
                  <c:v>8.5812470150994649E-2</c:v>
                </c:pt>
                <c:pt idx="5">
                  <c:v>9.340033543136024E-2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1.5791661046371634E-2</c:v>
                </c:pt>
                <c:pt idx="1">
                  <c:v>1.4142135623730951E-2</c:v>
                </c:pt>
                <c:pt idx="2">
                  <c:v>1.8287923898986376E-2</c:v>
                </c:pt>
                <c:pt idx="3">
                  <c:v>1.9920476822239894E-2</c:v>
                </c:pt>
                <c:pt idx="4">
                  <c:v>1.3483997249264842E-2</c:v>
                </c:pt>
                <c:pt idx="5">
                  <c:v>1.488233659121359E-2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5-4BE0-8E94-4BF2C99C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24111"/>
        <c:axId val="1860450575"/>
      </c:scatterChart>
      <c:valAx>
        <c:axId val="182182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450575"/>
        <c:crosses val="autoZero"/>
        <c:crossBetween val="midCat"/>
      </c:valAx>
      <c:valAx>
        <c:axId val="1860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82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22782407407407407"/>
          <c:w val="0.88073862642169731"/>
          <c:h val="0.68792468649752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10892388451444"/>
                  <c:y val="-5.60185185185185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Sheet1!$L$2:$L$7</c:f>
              <c:numCache>
                <c:formatCode>General</c:formatCode>
                <c:ptCount val="6"/>
                <c:pt idx="0">
                  <c:v>0.16753711925340795</c:v>
                </c:pt>
                <c:pt idx="1">
                  <c:v>0.15155076044309329</c:v>
                </c:pt>
                <c:pt idx="2">
                  <c:v>0.18788813167079382</c:v>
                </c:pt>
                <c:pt idx="3">
                  <c:v>0.21719123651992206</c:v>
                </c:pt>
                <c:pt idx="4">
                  <c:v>0.1475908879172283</c:v>
                </c:pt>
                <c:pt idx="5">
                  <c:v>0.16351753059602028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1.5791661046371634E-2</c:v>
                </c:pt>
                <c:pt idx="1">
                  <c:v>1.4142135623730951E-2</c:v>
                </c:pt>
                <c:pt idx="2">
                  <c:v>1.8287923898986376E-2</c:v>
                </c:pt>
                <c:pt idx="3">
                  <c:v>1.9920476822239894E-2</c:v>
                </c:pt>
                <c:pt idx="4">
                  <c:v>1.3483997249264842E-2</c:v>
                </c:pt>
                <c:pt idx="5">
                  <c:v>1.488233659121359E-2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4-4A3B-BAD6-B2778A6F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00207"/>
        <c:axId val="1860452495"/>
      </c:scatterChart>
      <c:valAx>
        <c:axId val="18670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452495"/>
        <c:crosses val="autoZero"/>
        <c:crossBetween val="midCat"/>
      </c:valAx>
      <c:valAx>
        <c:axId val="1860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700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10</xdr:row>
      <xdr:rowOff>31750</xdr:rowOff>
    </xdr:from>
    <xdr:to>
      <xdr:col>12</xdr:col>
      <xdr:colOff>142875</xdr:colOff>
      <xdr:row>22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5994545-4990-2B0C-1A2F-F3018192D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193675</xdr:colOff>
      <xdr:row>23</xdr:row>
      <xdr:rowOff>88900</xdr:rowOff>
    </xdr:from>
    <xdr:to>
      <xdr:col>12</xdr:col>
      <xdr:colOff>142875</xdr:colOff>
      <xdr:row>36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B11AA94-F79B-3F50-F279-BD017C857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C58B-6426-4DDE-9197-D2F7A9126C14}">
  <dimension ref="A1:N10"/>
  <sheetViews>
    <sheetView tabSelected="1" workbookViewId="0">
      <selection activeCell="C10" sqref="C10"/>
    </sheetView>
  </sheetViews>
  <sheetFormatPr defaultRowHeight="17" x14ac:dyDescent="0.45"/>
  <sheetData>
    <row r="1" spans="1:14" x14ac:dyDescent="0.45">
      <c r="A1" t="s">
        <v>2</v>
      </c>
      <c r="B1">
        <v>1</v>
      </c>
      <c r="C1">
        <v>2</v>
      </c>
      <c r="D1" t="s">
        <v>1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x14ac:dyDescent="0.45">
      <c r="A2">
        <v>4.01</v>
      </c>
      <c r="B2">
        <v>25</v>
      </c>
      <c r="C2">
        <v>44</v>
      </c>
      <c r="D2" t="s">
        <v>3</v>
      </c>
      <c r="F2">
        <f>135/2</f>
        <v>67.5</v>
      </c>
      <c r="G2">
        <f>B2/2</f>
        <v>12.5</v>
      </c>
      <c r="H2">
        <f>C2/2</f>
        <v>22</v>
      </c>
      <c r="I2">
        <f>SQRT($F$2*$F$2-G2*G2)</f>
        <v>66.332495807108003</v>
      </c>
      <c r="J2">
        <f>SQRT($F$2*$F$2-H2*H2)</f>
        <v>63.814183376425028</v>
      </c>
      <c r="K2">
        <f>G2/(I2+$F$2)</f>
        <v>9.340033543136024E-2</v>
      </c>
      <c r="L2">
        <f>H2/(J2+$F$2)</f>
        <v>0.16753711925340795</v>
      </c>
      <c r="M2">
        <f>1/SQRT(A2*1000)</f>
        <v>1.5791661046371634E-2</v>
      </c>
      <c r="N2">
        <f>1/SQRT(A2*1000)</f>
        <v>1.5791661046371634E-2</v>
      </c>
    </row>
    <row r="3" spans="1:14" x14ac:dyDescent="0.45">
      <c r="A3">
        <v>5</v>
      </c>
      <c r="B3">
        <v>22</v>
      </c>
      <c r="C3">
        <v>40</v>
      </c>
      <c r="G3">
        <f t="shared" ref="G3:G7" si="0">B3/2</f>
        <v>11</v>
      </c>
      <c r="H3">
        <f t="shared" ref="H3:H7" si="1">C3/2</f>
        <v>20</v>
      </c>
      <c r="I3">
        <f t="shared" ref="I3:I7" si="2">SQRT($F$2*$F$2-G3*G3)</f>
        <v>66.597672632007189</v>
      </c>
      <c r="J3">
        <f t="shared" ref="J3:J7" si="3">SQRT($F$2*$F$2-H3*H3)</f>
        <v>64.468984791138141</v>
      </c>
      <c r="K3">
        <f t="shared" ref="K3:K7" si="4">G3/(I3+$F$2)</f>
        <v>8.2029760726618745E-2</v>
      </c>
      <c r="L3">
        <f t="shared" ref="L3:L7" si="5">H3/(J3+$F$2)</f>
        <v>0.15155076044309329</v>
      </c>
      <c r="M3">
        <f t="shared" ref="M3:M7" si="6">1/SQRT(A3*1000)</f>
        <v>1.4142135623730951E-2</v>
      </c>
      <c r="N3">
        <f t="shared" ref="N3:N7" si="7">1/SQRT(A3*1000)</f>
        <v>1.4142135623730951E-2</v>
      </c>
    </row>
    <row r="4" spans="1:14" x14ac:dyDescent="0.45">
      <c r="A4">
        <v>2.99</v>
      </c>
      <c r="B4">
        <v>30</v>
      </c>
      <c r="C4">
        <v>49</v>
      </c>
      <c r="G4">
        <f t="shared" si="0"/>
        <v>15</v>
      </c>
      <c r="H4">
        <f t="shared" si="1"/>
        <v>24.5</v>
      </c>
      <c r="I4">
        <f t="shared" si="2"/>
        <v>65.812232905440922</v>
      </c>
      <c r="J4">
        <f t="shared" si="3"/>
        <v>62.896740774065549</v>
      </c>
      <c r="K4">
        <f t="shared" si="4"/>
        <v>0.11251780630393898</v>
      </c>
      <c r="L4">
        <f t="shared" si="5"/>
        <v>0.18788813167079382</v>
      </c>
      <c r="M4">
        <f t="shared" si="6"/>
        <v>1.8287923898986376E-2</v>
      </c>
      <c r="N4">
        <f t="shared" si="7"/>
        <v>1.8287923898986376E-2</v>
      </c>
    </row>
    <row r="5" spans="1:14" x14ac:dyDescent="0.45">
      <c r="A5">
        <v>2.52</v>
      </c>
      <c r="B5">
        <v>32</v>
      </c>
      <c r="C5">
        <v>56</v>
      </c>
      <c r="D5" t="s">
        <v>3</v>
      </c>
      <c r="G5">
        <f t="shared" si="0"/>
        <v>16</v>
      </c>
      <c r="H5">
        <f t="shared" si="1"/>
        <v>28</v>
      </c>
      <c r="I5">
        <f>SQRT($F$2*$F$2-G5*G5)</f>
        <v>65.576291447443111</v>
      </c>
      <c r="J5">
        <f t="shared" si="3"/>
        <v>61.418645377442182</v>
      </c>
      <c r="K5">
        <f t="shared" si="4"/>
        <v>0.12023178453480581</v>
      </c>
      <c r="L5">
        <f t="shared" si="5"/>
        <v>0.21719123651992206</v>
      </c>
      <c r="M5">
        <f t="shared" si="6"/>
        <v>1.9920476822239894E-2</v>
      </c>
      <c r="N5">
        <f t="shared" si="7"/>
        <v>1.9920476822239894E-2</v>
      </c>
    </row>
    <row r="6" spans="1:14" x14ac:dyDescent="0.45">
      <c r="A6">
        <v>5.5</v>
      </c>
      <c r="B6">
        <v>23</v>
      </c>
      <c r="C6">
        <v>39</v>
      </c>
      <c r="G6">
        <f t="shared" si="0"/>
        <v>11.5</v>
      </c>
      <c r="H6">
        <f t="shared" si="1"/>
        <v>19.5</v>
      </c>
      <c r="I6">
        <f t="shared" si="2"/>
        <v>66.51315659326356</v>
      </c>
      <c r="J6">
        <f t="shared" si="3"/>
        <v>64.621977685614041</v>
      </c>
      <c r="K6">
        <f t="shared" si="4"/>
        <v>8.5812470150994649E-2</v>
      </c>
      <c r="L6">
        <f t="shared" si="5"/>
        <v>0.1475908879172283</v>
      </c>
      <c r="M6">
        <f t="shared" si="6"/>
        <v>1.3483997249264842E-2</v>
      </c>
      <c r="N6">
        <f t="shared" si="7"/>
        <v>1.3483997249264842E-2</v>
      </c>
    </row>
    <row r="7" spans="1:14" x14ac:dyDescent="0.45">
      <c r="A7">
        <v>4.5149999999999997</v>
      </c>
      <c r="B7">
        <v>25</v>
      </c>
      <c r="C7">
        <v>43</v>
      </c>
      <c r="G7">
        <f t="shared" si="0"/>
        <v>12.5</v>
      </c>
      <c r="H7">
        <f t="shared" si="1"/>
        <v>21.5</v>
      </c>
      <c r="I7">
        <f t="shared" si="2"/>
        <v>66.332495807108003</v>
      </c>
      <c r="J7">
        <f t="shared" si="3"/>
        <v>63.984373092185564</v>
      </c>
      <c r="K7">
        <f t="shared" si="4"/>
        <v>9.340033543136024E-2</v>
      </c>
      <c r="L7">
        <f t="shared" si="5"/>
        <v>0.16351753059602028</v>
      </c>
      <c r="M7">
        <f t="shared" si="6"/>
        <v>1.488233659121359E-2</v>
      </c>
      <c r="N7">
        <f t="shared" si="7"/>
        <v>1.488233659121359E-2</v>
      </c>
    </row>
    <row r="9" spans="1:14" x14ac:dyDescent="0.45">
      <c r="H9" t="s">
        <v>11</v>
      </c>
      <c r="J9">
        <f>(0.000000000213)*SQRT(2*(9.109E-31)*1.602E-19)/(6.626E-34)</f>
        <v>0.17366399069770883</v>
      </c>
    </row>
    <row r="10" spans="1:14" x14ac:dyDescent="0.45">
      <c r="J10">
        <f>(0.000000000123)*SQRT(2*(9.109E-31)*1.602E-19)/(6.626E-34)</f>
        <v>0.10028483969867691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2023-09-25T09:50:26Z</dcterms:created>
  <dcterms:modified xsi:type="dcterms:W3CDTF">2023-09-25T10:15:28Z</dcterms:modified>
</cp:coreProperties>
</file>