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Usuario\Downloads\"/>
    </mc:Choice>
  </mc:AlternateContent>
  <xr:revisionPtr revIDLastSave="0" documentId="13_ncr:1_{678C9633-3776-4F1B-B489-098A85C806CD}" xr6:coauthVersionLast="47" xr6:coauthVersionMax="47" xr10:uidLastSave="{00000000-0000-0000-0000-000000000000}"/>
  <bookViews>
    <workbookView xWindow="-110" yWindow="-110" windowWidth="25180" windowHeight="16140" xr2:uid="{00000000-000D-0000-FFFF-FFFF00000000}"/>
  </bookViews>
  <sheets>
    <sheet name="Calculadora Rentabilidad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" i="1" l="1"/>
  <c r="D13" i="1"/>
  <c r="D12" i="1"/>
  <c r="E14" i="1"/>
  <c r="E19" i="1"/>
  <c r="E6" i="1"/>
  <c r="E25" i="1"/>
  <c r="E24" i="1"/>
  <c r="E29" i="1" s="1"/>
  <c r="E18" i="1"/>
  <c r="E13" i="1"/>
  <c r="E12" i="1"/>
  <c r="E5" i="1"/>
  <c r="E7" i="1" s="1"/>
  <c r="E32" i="1" l="1"/>
  <c r="E34" i="1"/>
  <c r="E15" i="1"/>
  <c r="E26" i="1"/>
  <c r="E28" i="1" s="1"/>
  <c r="E36" i="1" s="1"/>
  <c r="E27" i="1" l="1"/>
  <c r="E30" i="1"/>
  <c r="E35" i="1"/>
  <c r="E37" i="1" s="1"/>
  <c r="E38" i="1" s="1"/>
</calcChain>
</file>

<file path=xl/sharedStrings.xml><?xml version="1.0" encoding="utf-8"?>
<sst xmlns="http://schemas.openxmlformats.org/spreadsheetml/2006/main" count="84" uniqueCount="69">
  <si>
    <t>Bloque</t>
  </si>
  <si>
    <t>Concepto</t>
  </si>
  <si>
    <t>Descripción</t>
  </si>
  <si>
    <t>Valor / Número</t>
  </si>
  <si>
    <t>Fórmula</t>
  </si>
  <si>
    <t>Materiales</t>
  </si>
  <si>
    <t>Valor materiales (€)</t>
  </si>
  <si>
    <t>Introducir el valor de los materiales</t>
  </si>
  <si>
    <t>Coste real materiales (€)</t>
  </si>
  <si>
    <t>Introducir el coste real de materiales</t>
  </si>
  <si>
    <t>Nº de materiales</t>
  </si>
  <si>
    <t>Introducir número total de materiales</t>
  </si>
  <si>
    <t>Beneficio neto (€)</t>
  </si>
  <si>
    <t>Salida: Beneficio neto</t>
  </si>
  <si>
    <t>% Rentabilidad (%)</t>
  </si>
  <si>
    <t>Salida: Rentabilidad en %</t>
  </si>
  <si>
    <t>Rentabilidad media (€)</t>
  </si>
  <si>
    <t>Salida: Beneficio medio por material</t>
  </si>
  <si>
    <t>Mano de Obra</t>
  </si>
  <si>
    <t>Horas teóricas</t>
  </si>
  <si>
    <t>Horas teóricas valoradas</t>
  </si>
  <si>
    <t>Horas reales</t>
  </si>
  <si>
    <t>Horas reales trabajadas</t>
  </si>
  <si>
    <t>Precio venta por hora (€)</t>
  </si>
  <si>
    <t>Precio de venta por hora</t>
  </si>
  <si>
    <t>Coste real por hora (€)</t>
  </si>
  <si>
    <t>Coste real para el taller</t>
  </si>
  <si>
    <t>Ingresos mano de obra (€)</t>
  </si>
  <si>
    <t>Salida: ingresos</t>
  </si>
  <si>
    <t>Coste real mano de obra (€)</t>
  </si>
  <si>
    <t>Salida: coste total</t>
  </si>
  <si>
    <t>Salida: beneficio neto</t>
  </si>
  <si>
    <t>Salida: rentabilidad en %</t>
  </si>
  <si>
    <t>Pintura - Materiales</t>
  </si>
  <si>
    <t>Valor materiales pintura (€)</t>
  </si>
  <si>
    <t>Valor teórico de materiales de pintura</t>
  </si>
  <si>
    <t>Coste real material pintura (€)</t>
  </si>
  <si>
    <t>Coste real de materiales de pintura</t>
  </si>
  <si>
    <t>Pintura - Mano de Obra</t>
  </si>
  <si>
    <t>Horas teóricas MO pintura</t>
  </si>
  <si>
    <t>Horas teóricas de MO pintura</t>
  </si>
  <si>
    <t>Horas reales MO pintura</t>
  </si>
  <si>
    <t>Horas reales invertidas</t>
  </si>
  <si>
    <t>Precio/hora MO pintura</t>
  </si>
  <si>
    <t>Coste/hora real MO pintura</t>
  </si>
  <si>
    <t>Ingresos MO pintura (€)</t>
  </si>
  <si>
    <t>Coste real MO pintura (€)</t>
  </si>
  <si>
    <t>Salida: coste</t>
  </si>
  <si>
    <t>Beneficio neto MO pintura (€)</t>
  </si>
  <si>
    <t>Salida: beneficio</t>
  </si>
  <si>
    <t>Beneficio total Pintura (€)</t>
  </si>
  <si>
    <t>Suma del beneficio en MO + Material</t>
  </si>
  <si>
    <t>Valor total Pintura (€)</t>
  </si>
  <si>
    <t>Valor total de venta de materiales + MO</t>
  </si>
  <si>
    <t>% Rentabilidad total Pintura (%)</t>
  </si>
  <si>
    <t>Margen sobre el total facturado en pintura</t>
  </si>
  <si>
    <t>Total Bruto Valoración</t>
  </si>
  <si>
    <t>RESUMEN</t>
  </si>
  <si>
    <t>Beneficio total Materiales</t>
  </si>
  <si>
    <t>Total materiales</t>
  </si>
  <si>
    <t>Beneficio total Mano de Obra</t>
  </si>
  <si>
    <t>Total mano de obra</t>
  </si>
  <si>
    <t>Beneficio total Pintura</t>
  </si>
  <si>
    <t>MO + materiales pintura</t>
  </si>
  <si>
    <t>Beneficio total Valoración</t>
  </si>
  <si>
    <t>Beneficio global valoración</t>
  </si>
  <si>
    <t>✅ % Rentabilidad total:</t>
  </si>
  <si>
    <t>%</t>
  </si>
  <si>
    <t>Total sin impuestos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</si>
</sst>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_-* #,##0.00\ [$€-C0A]_-;\-* #,##0.00\ [$€-C0A]_-;_-* &quot;-&quot;??\ [$€-C0A]_-;_-@_-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 Unicode MS"/>
    </font>
    <font>
      <b/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4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0" fillId="2" borderId="0" xfId="0" applyFill="1"/>
    <xf numFmtId="0" fontId="0" fillId="2" borderId="0" xfId="0" applyFill="1" applyAlignment="1">
      <alignment vertical="center" wrapText="1"/>
    </xf>
    <xf numFmtId="0" fontId="0" fillId="7" borderId="0" xfId="0" applyFill="1"/>
    <xf numFmtId="0" fontId="0" fillId="2" borderId="1" xfId="0" applyFill="1" applyBorder="1"/>
    <xf numFmtId="0" fontId="0" fillId="3" borderId="1" xfId="0" applyFill="1" applyBorder="1"/>
    <xf numFmtId="0" fontId="0" fillId="0" borderId="1" xfId="0" applyBorder="1"/>
    <xf numFmtId="0" fontId="0" fillId="4" borderId="1" xfId="0" applyFill="1" applyBorder="1"/>
    <xf numFmtId="44" fontId="0" fillId="4" borderId="1" xfId="0" applyNumberFormat="1" applyFill="1" applyBorder="1"/>
    <xf numFmtId="44" fontId="0" fillId="0" borderId="1" xfId="0" applyNumberFormat="1" applyBorder="1"/>
    <xf numFmtId="0" fontId="0" fillId="6" borderId="1" xfId="0" applyFill="1" applyBorder="1"/>
    <xf numFmtId="9" fontId="0" fillId="0" borderId="1" xfId="2" applyFont="1" applyBorder="1"/>
    <xf numFmtId="0" fontId="0" fillId="5" borderId="1" xfId="0" applyFill="1" applyBorder="1"/>
    <xf numFmtId="0" fontId="0" fillId="5" borderId="1" xfId="0" applyFill="1" applyBorder="1" applyAlignment="1">
      <alignment vertical="center" wrapText="1"/>
    </xf>
    <xf numFmtId="0" fontId="2" fillId="5" borderId="1" xfId="0" applyFont="1" applyFill="1" applyBorder="1" applyAlignment="1">
      <alignment vertical="center" wrapText="1"/>
    </xf>
    <xf numFmtId="164" fontId="0" fillId="5" borderId="1" xfId="0" applyNumberFormat="1" applyFill="1" applyBorder="1"/>
    <xf numFmtId="0" fontId="0" fillId="0" borderId="1" xfId="0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164" fontId="0" fillId="3" borderId="1" xfId="0" applyNumberFormat="1" applyFill="1" applyBorder="1"/>
    <xf numFmtId="44" fontId="0" fillId="8" borderId="1" xfId="0" applyNumberFormat="1" applyFill="1" applyBorder="1"/>
    <xf numFmtId="0" fontId="0" fillId="9" borderId="1" xfId="0" applyFill="1" applyBorder="1"/>
    <xf numFmtId="0" fontId="0" fillId="8" borderId="1" xfId="0" applyFill="1" applyBorder="1"/>
    <xf numFmtId="0" fontId="3" fillId="9" borderId="1" xfId="0" applyFont="1" applyFill="1" applyBorder="1" applyAlignment="1">
      <alignment vertical="center"/>
    </xf>
    <xf numFmtId="0" fontId="0" fillId="0" borderId="1" xfId="0" applyFill="1" applyBorder="1"/>
    <xf numFmtId="0" fontId="0" fillId="0" borderId="0" xfId="0" applyFill="1"/>
    <xf numFmtId="44" fontId="0" fillId="0" borderId="0" xfId="0" applyNumberFormat="1" applyFill="1"/>
    <xf numFmtId="164" fontId="0" fillId="0" borderId="2" xfId="0" applyNumberFormat="1" applyBorder="1"/>
    <xf numFmtId="0" fontId="0" fillId="3" borderId="2" xfId="0" applyFill="1" applyBorder="1"/>
    <xf numFmtId="44" fontId="0" fillId="0" borderId="2" xfId="1" applyFont="1" applyBorder="1"/>
    <xf numFmtId="0" fontId="0" fillId="4" borderId="2" xfId="0" applyFill="1" applyBorder="1"/>
    <xf numFmtId="0" fontId="0" fillId="0" borderId="2" xfId="0" applyBorder="1"/>
    <xf numFmtId="44" fontId="0" fillId="4" borderId="2" xfId="1" applyFont="1" applyFill="1" applyBorder="1"/>
    <xf numFmtId="0" fontId="0" fillId="6" borderId="2" xfId="0" applyFill="1" applyBorder="1"/>
    <xf numFmtId="44" fontId="0" fillId="6" borderId="2" xfId="1" applyFont="1" applyFill="1" applyBorder="1"/>
    <xf numFmtId="0" fontId="0" fillId="5" borderId="2" xfId="0" applyFill="1" applyBorder="1"/>
    <xf numFmtId="44" fontId="0" fillId="5" borderId="2" xfId="1" applyFont="1" applyFill="1" applyBorder="1"/>
    <xf numFmtId="44" fontId="0" fillId="5" borderId="2" xfId="0" applyNumberFormat="1" applyFill="1" applyBorder="1"/>
    <xf numFmtId="164" fontId="0" fillId="5" borderId="2" xfId="0" applyNumberFormat="1" applyFill="1" applyBorder="1"/>
    <xf numFmtId="44" fontId="0" fillId="0" borderId="2" xfId="0" applyNumberFormat="1" applyBorder="1"/>
    <xf numFmtId="44" fontId="0" fillId="2" borderId="2" xfId="0" applyNumberFormat="1" applyFill="1" applyBorder="1"/>
    <xf numFmtId="0" fontId="0" fillId="0" borderId="0" xfId="0" applyFill="1" applyBorder="1"/>
    <xf numFmtId="0" fontId="0" fillId="2" borderId="2" xfId="0" applyFill="1" applyBorder="1"/>
  </cellXfs>
  <cellStyles count="3">
    <cellStyle name="Moneda" xfId="1" builtinId="4"/>
    <cellStyle name="Normal" xfId="0" builtinId="0"/>
    <cellStyle name="Porcentaje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158750</xdr:colOff>
      <xdr:row>0</xdr:row>
      <xdr:rowOff>44450</xdr:rowOff>
    </xdr:from>
    <xdr:to>
      <xdr:col>13</xdr:col>
      <xdr:colOff>254254</xdr:colOff>
      <xdr:row>16</xdr:row>
      <xdr:rowOff>49768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93E3B86A-4C02-A212-286F-BAD6F105C7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25100" y="44450"/>
          <a:ext cx="5251704" cy="295171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1"/>
  <sheetViews>
    <sheetView tabSelected="1" zoomScaleNormal="100" workbookViewId="0">
      <selection activeCell="J24" sqref="J24"/>
    </sheetView>
  </sheetViews>
  <sheetFormatPr baseColWidth="10" defaultColWidth="8.7265625" defaultRowHeight="14.5"/>
  <cols>
    <col min="1" max="1" width="30.1796875" customWidth="1"/>
    <col min="2" max="2" width="35.1796875" customWidth="1"/>
    <col min="3" max="3" width="37.7265625" customWidth="1"/>
    <col min="4" max="4" width="22.7265625" customWidth="1"/>
    <col min="5" max="5" width="19.7265625" customWidth="1"/>
    <col min="6" max="6" width="12.7265625" bestFit="1" customWidth="1"/>
  </cols>
  <sheetData>
    <row r="1" spans="1:6">
      <c r="A1" s="6" t="s">
        <v>0</v>
      </c>
      <c r="B1" s="6" t="s">
        <v>1</v>
      </c>
      <c r="C1" s="6" t="s">
        <v>2</v>
      </c>
      <c r="D1" s="6" t="s">
        <v>3</v>
      </c>
      <c r="E1" s="43" t="s">
        <v>4</v>
      </c>
      <c r="F1" s="42"/>
    </row>
    <row r="2" spans="1:6">
      <c r="A2" s="7" t="s">
        <v>5</v>
      </c>
      <c r="B2" s="7" t="s">
        <v>6</v>
      </c>
      <c r="C2" s="7" t="s">
        <v>7</v>
      </c>
      <c r="D2" s="7">
        <v>2000</v>
      </c>
      <c r="E2" s="29"/>
      <c r="F2" s="42"/>
    </row>
    <row r="3" spans="1:6">
      <c r="A3" s="8"/>
      <c r="B3" s="8" t="s">
        <v>8</v>
      </c>
      <c r="C3" s="8" t="s">
        <v>9</v>
      </c>
      <c r="D3" s="8">
        <v>1250</v>
      </c>
      <c r="E3" s="32"/>
      <c r="F3" s="42"/>
    </row>
    <row r="4" spans="1:6">
      <c r="A4" s="7"/>
      <c r="B4" s="7" t="s">
        <v>10</v>
      </c>
      <c r="C4" s="7" t="s">
        <v>11</v>
      </c>
      <c r="D4" s="7">
        <v>8</v>
      </c>
      <c r="E4" s="29"/>
      <c r="F4" s="42"/>
    </row>
    <row r="5" spans="1:6">
      <c r="A5" s="8"/>
      <c r="B5" s="8" t="s">
        <v>12</v>
      </c>
      <c r="C5" s="8" t="s">
        <v>13</v>
      </c>
      <c r="D5" s="8"/>
      <c r="E5" s="28">
        <f>D2-D3</f>
        <v>750</v>
      </c>
      <c r="F5" s="42"/>
    </row>
    <row r="6" spans="1:6">
      <c r="A6" s="7"/>
      <c r="B6" s="7" t="s">
        <v>14</v>
      </c>
      <c r="C6" s="7" t="s">
        <v>15</v>
      </c>
      <c r="D6" s="7"/>
      <c r="E6" s="29">
        <f>IF(D2=0,"",(D2-D3)/D2*100)</f>
        <v>37.5</v>
      </c>
      <c r="F6" s="42" t="s">
        <v>67</v>
      </c>
    </row>
    <row r="7" spans="1:6">
      <c r="A7" s="8"/>
      <c r="B7" s="8" t="s">
        <v>16</v>
      </c>
      <c r="C7" s="8" t="s">
        <v>17</v>
      </c>
      <c r="D7" s="8"/>
      <c r="E7" s="30">
        <f>IF(D4=0,"",E5/D4)</f>
        <v>93.75</v>
      </c>
      <c r="F7" s="42"/>
    </row>
    <row r="8" spans="1:6">
      <c r="A8" s="9" t="s">
        <v>18</v>
      </c>
      <c r="B8" s="9" t="s">
        <v>19</v>
      </c>
      <c r="C8" s="9" t="s">
        <v>20</v>
      </c>
      <c r="D8" s="9">
        <v>12</v>
      </c>
      <c r="E8" s="31"/>
      <c r="F8" s="42"/>
    </row>
    <row r="9" spans="1:6">
      <c r="A9" s="8"/>
      <c r="B9" s="8" t="s">
        <v>21</v>
      </c>
      <c r="C9" s="8" t="s">
        <v>22</v>
      </c>
      <c r="D9" s="8">
        <v>9</v>
      </c>
      <c r="E9" s="32"/>
      <c r="F9" s="42"/>
    </row>
    <row r="10" spans="1:6">
      <c r="A10" s="9"/>
      <c r="B10" s="9" t="s">
        <v>23</v>
      </c>
      <c r="C10" s="9" t="s">
        <v>24</v>
      </c>
      <c r="D10" s="9">
        <v>40</v>
      </c>
      <c r="E10" s="31"/>
      <c r="F10" s="42"/>
    </row>
    <row r="11" spans="1:6">
      <c r="A11" s="8"/>
      <c r="B11" s="8" t="s">
        <v>25</v>
      </c>
      <c r="C11" s="8" t="s">
        <v>26</v>
      </c>
      <c r="D11" s="8">
        <v>35</v>
      </c>
      <c r="E11" s="32"/>
      <c r="F11" s="42"/>
    </row>
    <row r="12" spans="1:6">
      <c r="A12" s="9"/>
      <c r="B12" s="9" t="s">
        <v>27</v>
      </c>
      <c r="C12" s="9" t="s">
        <v>28</v>
      </c>
      <c r="D12" s="10">
        <f>E12</f>
        <v>480</v>
      </c>
      <c r="E12" s="33">
        <f>D8*D10</f>
        <v>480</v>
      </c>
      <c r="F12" s="42"/>
    </row>
    <row r="13" spans="1:6">
      <c r="A13" s="8"/>
      <c r="B13" s="8" t="s">
        <v>29</v>
      </c>
      <c r="C13" s="8" t="s">
        <v>30</v>
      </c>
      <c r="D13" s="11">
        <f>E13</f>
        <v>315</v>
      </c>
      <c r="E13" s="30">
        <f>D9*D11</f>
        <v>315</v>
      </c>
      <c r="F13" s="42"/>
    </row>
    <row r="14" spans="1:6">
      <c r="A14" s="9"/>
      <c r="B14" s="9" t="s">
        <v>12</v>
      </c>
      <c r="C14" s="9" t="s">
        <v>31</v>
      </c>
      <c r="D14" s="10">
        <f>E14</f>
        <v>165</v>
      </c>
      <c r="E14" s="33">
        <f>E12-E13</f>
        <v>165</v>
      </c>
      <c r="F14" s="42"/>
    </row>
    <row r="15" spans="1:6">
      <c r="A15" s="8"/>
      <c r="B15" s="8" t="s">
        <v>14</v>
      </c>
      <c r="C15" s="8" t="s">
        <v>32</v>
      </c>
      <c r="D15" s="11"/>
      <c r="E15" s="32">
        <f>IF(D12=0,"",(D14/D12)*100)</f>
        <v>34.375</v>
      </c>
      <c r="F15" s="42" t="s">
        <v>67</v>
      </c>
    </row>
    <row r="16" spans="1:6">
      <c r="A16" s="12" t="s">
        <v>33</v>
      </c>
      <c r="B16" s="12" t="s">
        <v>34</v>
      </c>
      <c r="C16" s="12" t="s">
        <v>35</v>
      </c>
      <c r="D16" s="12">
        <v>350</v>
      </c>
      <c r="E16" s="34"/>
      <c r="F16" s="42"/>
    </row>
    <row r="17" spans="1:6">
      <c r="A17" s="8"/>
      <c r="B17" s="8" t="s">
        <v>36</v>
      </c>
      <c r="C17" s="8" t="s">
        <v>37</v>
      </c>
      <c r="D17" s="8">
        <v>220</v>
      </c>
      <c r="E17" s="32"/>
      <c r="F17" s="42"/>
    </row>
    <row r="18" spans="1:6">
      <c r="A18" s="12"/>
      <c r="B18" s="12" t="s">
        <v>12</v>
      </c>
      <c r="C18" s="12" t="s">
        <v>31</v>
      </c>
      <c r="D18" s="12"/>
      <c r="E18" s="35">
        <f>D16-D17</f>
        <v>130</v>
      </c>
      <c r="F18" s="42"/>
    </row>
    <row r="19" spans="1:6">
      <c r="A19" s="8"/>
      <c r="B19" s="8" t="s">
        <v>14</v>
      </c>
      <c r="C19" s="8" t="s">
        <v>32</v>
      </c>
      <c r="D19" s="13"/>
      <c r="E19" s="32">
        <f>IF(D16=0,"",(D16-D17)/D16*100)</f>
        <v>37.142857142857146</v>
      </c>
      <c r="F19" s="42" t="s">
        <v>67</v>
      </c>
    </row>
    <row r="20" spans="1:6">
      <c r="A20" s="14" t="s">
        <v>38</v>
      </c>
      <c r="B20" s="14" t="s">
        <v>39</v>
      </c>
      <c r="C20" s="14" t="s">
        <v>40</v>
      </c>
      <c r="D20" s="14">
        <v>8</v>
      </c>
      <c r="E20" s="36"/>
      <c r="F20" s="42"/>
    </row>
    <row r="21" spans="1:6">
      <c r="A21" s="8"/>
      <c r="B21" s="8" t="s">
        <v>41</v>
      </c>
      <c r="C21" s="8" t="s">
        <v>42</v>
      </c>
      <c r="D21" s="8">
        <v>6</v>
      </c>
      <c r="E21" s="32"/>
      <c r="F21" s="42"/>
    </row>
    <row r="22" spans="1:6">
      <c r="A22" s="14"/>
      <c r="B22" s="14" t="s">
        <v>23</v>
      </c>
      <c r="C22" s="14" t="s">
        <v>43</v>
      </c>
      <c r="D22" s="14">
        <v>40</v>
      </c>
      <c r="E22" s="36"/>
      <c r="F22" s="42"/>
    </row>
    <row r="23" spans="1:6">
      <c r="A23" s="8"/>
      <c r="B23" s="8" t="s">
        <v>25</v>
      </c>
      <c r="C23" s="8" t="s">
        <v>44</v>
      </c>
      <c r="D23" s="8">
        <v>35</v>
      </c>
      <c r="E23" s="32"/>
      <c r="F23" s="42"/>
    </row>
    <row r="24" spans="1:6">
      <c r="A24" s="14"/>
      <c r="B24" s="14" t="s">
        <v>45</v>
      </c>
      <c r="C24" s="14" t="s">
        <v>28</v>
      </c>
      <c r="D24" s="14"/>
      <c r="E24" s="37">
        <f>D20*D22</f>
        <v>320</v>
      </c>
      <c r="F24" s="42"/>
    </row>
    <row r="25" spans="1:6">
      <c r="A25" s="8"/>
      <c r="B25" s="8" t="s">
        <v>46</v>
      </c>
      <c r="C25" s="8" t="s">
        <v>47</v>
      </c>
      <c r="D25" s="8"/>
      <c r="E25" s="30">
        <f>D21*D23</f>
        <v>210</v>
      </c>
      <c r="F25" s="42"/>
    </row>
    <row r="26" spans="1:6">
      <c r="A26" s="14"/>
      <c r="B26" s="14" t="s">
        <v>48</v>
      </c>
      <c r="C26" s="14" t="s">
        <v>49</v>
      </c>
      <c r="D26" s="14"/>
      <c r="E26" s="38">
        <f>E24-E25</f>
        <v>110</v>
      </c>
      <c r="F26" s="42"/>
    </row>
    <row r="27" spans="1:6">
      <c r="A27" s="8"/>
      <c r="B27" s="8" t="s">
        <v>14</v>
      </c>
      <c r="C27" s="8" t="s">
        <v>32</v>
      </c>
      <c r="D27" s="11"/>
      <c r="E27" s="32">
        <f>IF(E24=0,"",(E26/E24)*100)</f>
        <v>34.375</v>
      </c>
      <c r="F27" s="42"/>
    </row>
    <row r="28" spans="1:6">
      <c r="A28" s="14"/>
      <c r="B28" s="15" t="s">
        <v>50</v>
      </c>
      <c r="C28" s="15" t="s">
        <v>51</v>
      </c>
      <c r="D28" s="16"/>
      <c r="E28" s="39">
        <f>D18+E26</f>
        <v>110</v>
      </c>
      <c r="F28" s="42"/>
    </row>
    <row r="29" spans="1:6">
      <c r="A29" s="8"/>
      <c r="B29" s="18" t="s">
        <v>52</v>
      </c>
      <c r="C29" s="18" t="s">
        <v>53</v>
      </c>
      <c r="D29" s="19"/>
      <c r="E29" s="40">
        <f>D16+E24</f>
        <v>670</v>
      </c>
      <c r="F29" s="42"/>
    </row>
    <row r="30" spans="1:6">
      <c r="A30" s="14"/>
      <c r="B30" s="15" t="s">
        <v>54</v>
      </c>
      <c r="C30" s="15" t="s">
        <v>55</v>
      </c>
      <c r="D30" s="16"/>
      <c r="E30" s="36">
        <f>IF(E29=0,"",E28/E29*100)</f>
        <v>16.417910447761194</v>
      </c>
      <c r="F30" s="42" t="s">
        <v>67</v>
      </c>
    </row>
    <row r="31" spans="1:6">
      <c r="F31" s="42"/>
    </row>
    <row r="32" spans="1:6">
      <c r="A32" s="3" t="s">
        <v>68</v>
      </c>
      <c r="B32" s="4" t="s">
        <v>56</v>
      </c>
      <c r="C32" s="3"/>
      <c r="D32" s="3"/>
      <c r="E32" s="41">
        <f>D2 + D12 + E29</f>
        <v>3150</v>
      </c>
      <c r="F32" s="42"/>
    </row>
    <row r="33" spans="1:6">
      <c r="F33" s="26"/>
    </row>
    <row r="34" spans="1:6">
      <c r="A34" s="5" t="s">
        <v>57</v>
      </c>
      <c r="B34" s="7" t="s">
        <v>58</v>
      </c>
      <c r="C34" s="7" t="s">
        <v>59</v>
      </c>
      <c r="D34" s="26"/>
      <c r="E34" s="20">
        <f>E5</f>
        <v>750</v>
      </c>
      <c r="F34" s="27"/>
    </row>
    <row r="35" spans="1:6">
      <c r="B35" s="9" t="s">
        <v>60</v>
      </c>
      <c r="C35" s="9" t="s">
        <v>61</v>
      </c>
      <c r="D35" s="26"/>
      <c r="E35" s="10">
        <f>E14</f>
        <v>165</v>
      </c>
      <c r="F35" s="26"/>
    </row>
    <row r="36" spans="1:6">
      <c r="B36" s="14" t="s">
        <v>62</v>
      </c>
      <c r="C36" s="14" t="s">
        <v>63</v>
      </c>
      <c r="D36" s="26"/>
      <c r="E36" s="17">
        <f>E28</f>
        <v>110</v>
      </c>
      <c r="F36" s="26"/>
    </row>
    <row r="37" spans="1:6">
      <c r="B37" s="23" t="s">
        <v>64</v>
      </c>
      <c r="C37" s="23" t="s">
        <v>65</v>
      </c>
      <c r="D37" s="26"/>
      <c r="E37" s="21">
        <f>E34+E35+E36</f>
        <v>1025</v>
      </c>
      <c r="F37" s="26"/>
    </row>
    <row r="38" spans="1:6" ht="15.5">
      <c r="B38" s="24" t="s">
        <v>66</v>
      </c>
      <c r="C38" s="25"/>
      <c r="D38" s="26"/>
      <c r="E38" s="22">
        <f>IF(E32=0,"",(E37/E32)*100)</f>
        <v>32.539682539682538</v>
      </c>
      <c r="F38" s="26" t="s">
        <v>67</v>
      </c>
    </row>
    <row r="39" spans="1:6">
      <c r="B39" s="1"/>
      <c r="F39" s="26"/>
    </row>
    <row r="40" spans="1:6">
      <c r="B40" s="2"/>
      <c r="F40" s="26"/>
    </row>
    <row r="41" spans="1:6">
      <c r="B41" s="2"/>
    </row>
  </sheetData>
  <pageMargins left="0.75" right="0.75" top="1" bottom="1" header="0.5" footer="0.5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5F5B18275242C4EABCAEF7391DAC9AD" ma:contentTypeVersion="12" ma:contentTypeDescription="Create a new document." ma:contentTypeScope="" ma:versionID="80bf469372fcf0825dd152a6a1f13833">
  <xsd:schema xmlns:xsd="http://www.w3.org/2001/XMLSchema" xmlns:xs="http://www.w3.org/2001/XMLSchema" xmlns:p="http://schemas.microsoft.com/office/2006/metadata/properties" xmlns:ns3="47d87cd8-d6bd-4c6f-8e21-a691f0f66694" targetNamespace="http://schemas.microsoft.com/office/2006/metadata/properties" ma:root="true" ma:fieldsID="7f72b7cafcc94fb2294f94dea034c14c" ns3:_="">
    <xsd:import namespace="47d87cd8-d6bd-4c6f-8e21-a691f0f6669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MediaServiceSystemTags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DateTaken" minOccurs="0"/>
                <xsd:element ref="ns3:MediaServiceOCR" minOccurs="0"/>
                <xsd:element ref="ns3:_activity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7d87cd8-d6bd-4c6f-8e21-a691f0f6669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12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_activity" ma:index="18" nillable="true" ma:displayName="_activity" ma:hidden="true" ma:internalName="_activity">
      <xsd:simpleType>
        <xsd:restriction base="dms:Note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47d87cd8-d6bd-4c6f-8e21-a691f0f66694" xsi:nil="true"/>
  </documentManagement>
</p:properties>
</file>

<file path=customXml/itemProps1.xml><?xml version="1.0" encoding="utf-8"?>
<ds:datastoreItem xmlns:ds="http://schemas.openxmlformats.org/officeDocument/2006/customXml" ds:itemID="{6E4DD64E-28D7-4988-8916-DE80335DA1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7d87cd8-d6bd-4c6f-8e21-a691f0f6669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5455F80-055A-40B1-8530-7DFF90BAC0A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CEE57CB-517E-4106-BE2D-92AC18E49497}">
  <ds:schemaRefs>
    <ds:schemaRef ds:uri="http://schemas.microsoft.com/office/2006/metadata/properties"/>
    <ds:schemaRef ds:uri="http://schemas.microsoft.com/office/infopath/2007/PartnerControls"/>
    <ds:schemaRef ds:uri="47d87cd8-d6bd-4c6f-8e21-a691f0f66694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Calculadora Rentabilidad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Emilio García Latorre</cp:lastModifiedBy>
  <cp:revision/>
  <dcterms:created xsi:type="dcterms:W3CDTF">2025-06-17T14:50:48Z</dcterms:created>
  <dcterms:modified xsi:type="dcterms:W3CDTF">2025-06-17T17:49:32Z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0x010100A5F5B18275242C4EABCAEF7391DAC9AD</vt:lpwstr>
  </property>
</Properties>
</file>