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29.xml" ContentType="application/vnd.ms-excel.contro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27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25.xml" ContentType="application/vnd.ms-excel.controlproperties+xml"/>
  <Override PartName="/xl/ctrlProps/ctrlProp16.xml" ContentType="application/vnd.ms-excel.controlproperties+xml"/>
  <Override PartName="/xl/ctrlProps/ctrlProp24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55" windowWidth="17400" windowHeight="9405"/>
  </bookViews>
  <sheets>
    <sheet name="Principal" sheetId="1" r:id="rId1"/>
    <sheet name="1.Artefactos Eléctricos" sheetId="2" r:id="rId2"/>
    <sheet name="2.Calefacción + Refrigeración" sheetId="3" r:id="rId3"/>
    <sheet name="3.Transporte" sheetId="4" r:id="rId4"/>
    <sheet name="Base de Datos" sheetId="5" state="hidden" r:id="rId5"/>
    <sheet name="Base" sheetId="6" state="hidden" r:id="rId6"/>
    <sheet name="Resultados" sheetId="7" r:id="rId7"/>
  </sheets>
  <definedNames>
    <definedName name="_xlnm._FilterDatabase" localSheetId="4" hidden="1">'Base de Datos'!$A$5:$Z$44</definedName>
    <definedName name="Combustible">'Base de Datos'!$C$27:$C$29</definedName>
    <definedName name="dias_invierno">Base!$L$3</definedName>
    <definedName name="dias_laborales">Base!$L$2</definedName>
    <definedName name="dias_verano">Base!$L$4</definedName>
    <definedName name="Huella">Resultados!$E$5</definedName>
  </definedNames>
  <calcPr calcId="125725"/>
</workbook>
</file>

<file path=xl/calcChain.xml><?xml version="1.0" encoding="utf-8"?>
<calcChain xmlns="http://schemas.openxmlformats.org/spreadsheetml/2006/main">
  <c r="B67" i="6"/>
  <c r="B71" l="1"/>
  <c r="B69"/>
  <c r="D67"/>
  <c r="D69" s="1"/>
  <c r="E67"/>
  <c r="E69" s="1"/>
  <c r="F67"/>
  <c r="F69" s="1"/>
  <c r="G67"/>
  <c r="H67"/>
  <c r="I67"/>
  <c r="J67"/>
  <c r="J70" s="1"/>
  <c r="J74" s="1"/>
  <c r="J75" s="1"/>
  <c r="F31" i="2" s="1"/>
  <c r="K67" i="6"/>
  <c r="C67"/>
  <c r="C69" s="1"/>
  <c r="C74" s="1"/>
  <c r="B70"/>
  <c r="I69" l="1"/>
  <c r="H69"/>
  <c r="F72"/>
  <c r="F70"/>
  <c r="F74" s="1"/>
  <c r="F75" s="1"/>
  <c r="F27" i="2" s="1"/>
  <c r="J73" i="6"/>
  <c r="J71"/>
  <c r="J69"/>
  <c r="F73"/>
  <c r="F71"/>
  <c r="J72"/>
  <c r="C75"/>
  <c r="F24" i="2" s="1"/>
  <c r="B73" i="6"/>
  <c r="B74" s="1"/>
  <c r="B75" s="1"/>
  <c r="K73"/>
  <c r="G73"/>
  <c r="K72"/>
  <c r="G72"/>
  <c r="K71"/>
  <c r="G71"/>
  <c r="K70"/>
  <c r="K74" s="1"/>
  <c r="K75" s="1"/>
  <c r="F32" i="2" s="1"/>
  <c r="G70" i="6"/>
  <c r="G74" s="1"/>
  <c r="K69"/>
  <c r="G69"/>
  <c r="B72"/>
  <c r="I73"/>
  <c r="E73"/>
  <c r="I72"/>
  <c r="E72"/>
  <c r="I71"/>
  <c r="I74" s="1"/>
  <c r="I75" s="1"/>
  <c r="F30" i="2" s="1"/>
  <c r="E71" i="6"/>
  <c r="I70"/>
  <c r="E70"/>
  <c r="E74" s="1"/>
  <c r="E75" s="1"/>
  <c r="F26" i="2" s="1"/>
  <c r="F23"/>
  <c r="H73" i="6"/>
  <c r="D73"/>
  <c r="H72"/>
  <c r="D72"/>
  <c r="H71"/>
  <c r="D71"/>
  <c r="H70"/>
  <c r="H74" s="1"/>
  <c r="H75" s="1"/>
  <c r="F29" i="2" s="1"/>
  <c r="D70" i="6"/>
  <c r="D74" s="1"/>
  <c r="D75" s="1"/>
  <c r="F25" i="2" s="1"/>
  <c r="C72" i="6"/>
  <c r="C71"/>
  <c r="C70"/>
  <c r="C73"/>
  <c r="G75" l="1"/>
  <c r="F28" i="2" s="1"/>
  <c r="F33" s="1"/>
  <c r="E8" i="7" s="1"/>
  <c r="M67" i="6"/>
  <c r="N67"/>
  <c r="E18" i="4"/>
  <c r="D13" i="2"/>
  <c r="D12"/>
  <c r="E17" i="4" l="1"/>
  <c r="E19"/>
  <c r="D32"/>
  <c r="D34"/>
  <c r="D31"/>
  <c r="D33"/>
  <c r="D12" i="3"/>
  <c r="J14" i="5"/>
  <c r="E16" i="4"/>
  <c r="D14" i="2"/>
  <c r="D37" i="4"/>
  <c r="D36"/>
  <c r="D35"/>
  <c r="D30"/>
  <c r="D29"/>
  <c r="D28"/>
  <c r="D15" i="2"/>
  <c r="D16"/>
  <c r="D17"/>
  <c r="D18"/>
  <c r="D19"/>
  <c r="D38" i="4" l="1"/>
  <c r="E12" i="7" s="1"/>
  <c r="E21" i="4"/>
  <c r="E20"/>
  <c r="E15"/>
  <c r="E14"/>
  <c r="E13"/>
  <c r="D19" i="3"/>
  <c r="D18"/>
  <c r="D14"/>
  <c r="D13"/>
  <c r="D11"/>
  <c r="D10"/>
  <c r="D11" i="2"/>
  <c r="J44" i="5"/>
  <c r="E44"/>
  <c r="J43"/>
  <c r="E43"/>
  <c r="J42"/>
  <c r="L42"/>
  <c r="J41"/>
  <c r="E41"/>
  <c r="J40"/>
  <c r="L40"/>
  <c r="J39"/>
  <c r="J38"/>
  <c r="E38"/>
  <c r="J37"/>
  <c r="E37"/>
  <c r="L36"/>
  <c r="J36"/>
  <c r="L35"/>
  <c r="J35"/>
  <c r="E34"/>
  <c r="J33"/>
  <c r="E33"/>
  <c r="D33"/>
  <c r="J32"/>
  <c r="E32"/>
  <c r="D32"/>
  <c r="J31"/>
  <c r="L31"/>
  <c r="J30"/>
  <c r="E30"/>
  <c r="L30" s="1"/>
  <c r="J29"/>
  <c r="L29"/>
  <c r="J28"/>
  <c r="L28"/>
  <c r="J27"/>
  <c r="E27"/>
  <c r="L27" s="1"/>
  <c r="J26"/>
  <c r="E26"/>
  <c r="L26" s="1"/>
  <c r="J25"/>
  <c r="E25"/>
  <c r="L25" s="1"/>
  <c r="J24"/>
  <c r="E24"/>
  <c r="L24" s="1"/>
  <c r="J23"/>
  <c r="E23"/>
  <c r="L23" s="1"/>
  <c r="J22"/>
  <c r="E22"/>
  <c r="L22" s="1"/>
  <c r="J21"/>
  <c r="E21"/>
  <c r="L21" s="1"/>
  <c r="J20"/>
  <c r="E20"/>
  <c r="L20" s="1"/>
  <c r="J19"/>
  <c r="E19"/>
  <c r="L19" s="1"/>
  <c r="J18"/>
  <c r="E18"/>
  <c r="L18" s="1"/>
  <c r="L17"/>
  <c r="J17"/>
  <c r="J16"/>
  <c r="E16"/>
  <c r="L16" s="1"/>
  <c r="J15"/>
  <c r="E15"/>
  <c r="L15" s="1"/>
  <c r="E14"/>
  <c r="L14" s="1"/>
  <c r="J13"/>
  <c r="E13"/>
  <c r="L13" s="1"/>
  <c r="L12"/>
  <c r="J12"/>
  <c r="L11"/>
  <c r="J11"/>
  <c r="L10"/>
  <c r="J10"/>
  <c r="L9"/>
  <c r="J9"/>
  <c r="L8"/>
  <c r="J8"/>
  <c r="J7"/>
  <c r="E7"/>
  <c r="L7" s="1"/>
  <c r="E6"/>
  <c r="L6" s="1"/>
  <c r="D1"/>
  <c r="C3" s="1"/>
  <c r="L39" l="1"/>
  <c r="C2"/>
  <c r="L32"/>
  <c r="L44"/>
  <c r="L38"/>
  <c r="D15" i="3"/>
  <c r="E9" i="7" s="1"/>
  <c r="D20" i="3"/>
  <c r="E10" i="7" s="1"/>
  <c r="E22" i="4"/>
  <c r="J4" s="1"/>
  <c r="L33" i="5"/>
  <c r="L34"/>
  <c r="L37"/>
  <c r="L41"/>
  <c r="L43"/>
  <c r="D20" i="2"/>
  <c r="G3" s="1"/>
  <c r="E7" i="7" l="1"/>
  <c r="E11"/>
  <c r="I3" i="3"/>
  <c r="E5" i="7" l="1"/>
  <c r="H5" s="1"/>
</calcChain>
</file>

<file path=xl/sharedStrings.xml><?xml version="1.0" encoding="utf-8"?>
<sst xmlns="http://schemas.openxmlformats.org/spreadsheetml/2006/main" count="574" uniqueCount="187">
  <si>
    <t>Calefacción - Invierno</t>
  </si>
  <si>
    <t>Artefactos</t>
  </si>
  <si>
    <t>Emisiones (kgCO₂eq)</t>
  </si>
  <si>
    <t>Artefactos Eléctricos</t>
  </si>
  <si>
    <t>Estufa a gas</t>
  </si>
  <si>
    <t>PC Escritorio</t>
  </si>
  <si>
    <t xml:space="preserve">Caloventor </t>
  </si>
  <si>
    <t>PC Portátil</t>
  </si>
  <si>
    <t>Radiador</t>
  </si>
  <si>
    <t>Radio</t>
  </si>
  <si>
    <t xml:space="preserve">Estufa Infrarroja </t>
  </si>
  <si>
    <t xml:space="preserve">Estufa de Cuarzo </t>
  </si>
  <si>
    <t>Multifunción</t>
  </si>
  <si>
    <t>Fotocopiadora</t>
  </si>
  <si>
    <t>Impresora</t>
  </si>
  <si>
    <t>Microondas</t>
  </si>
  <si>
    <t xml:space="preserve">Dispenser </t>
  </si>
  <si>
    <t>Pava eléctrica</t>
  </si>
  <si>
    <t>Refrigeración - Verano</t>
  </si>
  <si>
    <t>Ventilador</t>
  </si>
  <si>
    <t>Aire Acondicionado</t>
  </si>
  <si>
    <t>Traslados - Casa al trabajo</t>
  </si>
  <si>
    <t>Medio de transporte</t>
  </si>
  <si>
    <t>Pie</t>
  </si>
  <si>
    <t>Bicicleta</t>
  </si>
  <si>
    <t>Moto</t>
  </si>
  <si>
    <t>Auto Diesel</t>
  </si>
  <si>
    <t>Camioneta Nafta</t>
  </si>
  <si>
    <t>Colectivo</t>
  </si>
  <si>
    <t>Combi</t>
  </si>
  <si>
    <t>Camioneta Diesel</t>
  </si>
  <si>
    <t>Avión</t>
  </si>
  <si>
    <t>Dias laborales:</t>
  </si>
  <si>
    <t>Invierno</t>
  </si>
  <si>
    <t>Verano</t>
  </si>
  <si>
    <t>Grupo</t>
  </si>
  <si>
    <t>Fuentes de emisión</t>
  </si>
  <si>
    <t>Tipo de Fuente</t>
  </si>
  <si>
    <t>Cantidad Artefactos</t>
  </si>
  <si>
    <t>Horas/día Encendidos</t>
  </si>
  <si>
    <t>Consumo Promedio</t>
  </si>
  <si>
    <t>UM</t>
  </si>
  <si>
    <t>FE (KgCO₂eq/UM)</t>
  </si>
  <si>
    <t>KgCO₂eq</t>
  </si>
  <si>
    <t>Energía Eléctrica</t>
  </si>
  <si>
    <t>kW</t>
  </si>
  <si>
    <t>kWh</t>
  </si>
  <si>
    <t>h</t>
  </si>
  <si>
    <t>Sin uso</t>
  </si>
  <si>
    <t>5 Minutos</t>
  </si>
  <si>
    <t xml:space="preserve">10 Minutos </t>
  </si>
  <si>
    <t xml:space="preserve">15 Minutos </t>
  </si>
  <si>
    <t>30 Minutos</t>
  </si>
  <si>
    <t>Freezer</t>
  </si>
  <si>
    <t>1 Hora</t>
  </si>
  <si>
    <t>Heladera</t>
  </si>
  <si>
    <t>2 Horas</t>
  </si>
  <si>
    <t>Calefacción</t>
  </si>
  <si>
    <t>Gas</t>
  </si>
  <si>
    <t>m³/h</t>
  </si>
  <si>
    <t>m³</t>
  </si>
  <si>
    <t>Estufa de Cuarzo (2 velas)</t>
  </si>
  <si>
    <t>Refrigeración</t>
  </si>
  <si>
    <t>Aire Acondicionado (2200 frigorias)</t>
  </si>
  <si>
    <t>Transporte</t>
  </si>
  <si>
    <t>No emite</t>
  </si>
  <si>
    <t>km</t>
  </si>
  <si>
    <t>Nafta</t>
  </si>
  <si>
    <t>0.03</t>
  </si>
  <si>
    <t>lt/km</t>
  </si>
  <si>
    <t>lt</t>
  </si>
  <si>
    <t>Auto</t>
  </si>
  <si>
    <t>0.12</t>
  </si>
  <si>
    <t>Diesel</t>
  </si>
  <si>
    <t>0.11</t>
  </si>
  <si>
    <t>GNC</t>
  </si>
  <si>
    <t>0.1</t>
  </si>
  <si>
    <t>m³/km</t>
  </si>
  <si>
    <t>Camioneta</t>
  </si>
  <si>
    <t>0.06</t>
  </si>
  <si>
    <t>0.07</t>
  </si>
  <si>
    <t>Distancia Aérea</t>
  </si>
  <si>
    <t>.</t>
  </si>
  <si>
    <t>Transporte Laboral</t>
  </si>
  <si>
    <t>Fuente de emisión</t>
  </si>
  <si>
    <t>Factor Emisión (KgCO₂eq/UM)</t>
  </si>
  <si>
    <t>Auto Nafta</t>
  </si>
  <si>
    <t>Auto GNC</t>
  </si>
  <si>
    <t>Dias laborales</t>
  </si>
  <si>
    <t>Dias invierno</t>
  </si>
  <si>
    <t>Dias verano</t>
  </si>
  <si>
    <t>kgCO₂eq</t>
  </si>
  <si>
    <t>1. Consumo de Artefactos Eléctricos</t>
  </si>
  <si>
    <t>Horas de uso/día</t>
  </si>
  <si>
    <t xml:space="preserve">2.  Consumo Calefacción  + Refrigeración </t>
  </si>
  <si>
    <t>3.  Consumo Combustibles por Transporte</t>
  </si>
  <si>
    <t>Km/día           Ida al trabajo</t>
  </si>
  <si>
    <t>Km/día     Vuelta a casa</t>
  </si>
  <si>
    <t xml:space="preserve">Árboles </t>
  </si>
  <si>
    <t>Fuente</t>
  </si>
  <si>
    <t>CMNUCC</t>
  </si>
  <si>
    <t>Secuestro</t>
  </si>
  <si>
    <r>
      <t xml:space="preserve">En este primer apartado se estimarán las emisiones por el </t>
    </r>
    <r>
      <rPr>
        <b/>
        <sz val="12"/>
        <color rgb="FF58595B"/>
        <rFont val="DIN Next Rounded LT Pro"/>
        <family val="2"/>
      </rPr>
      <t>consumo de energía eléctrica</t>
    </r>
    <r>
      <rPr>
        <sz val="12"/>
        <color rgb="FF58595B"/>
        <rFont val="DIN Next Rounded LT Pro"/>
        <family val="2"/>
      </rPr>
      <t xml:space="preserve"> de los artefactos que utiliza diariamente en sus actividades laborales.</t>
    </r>
  </si>
  <si>
    <t>Radiador eléctrico</t>
  </si>
  <si>
    <r>
      <t xml:space="preserve">Estimación de las emisiones asociadas al </t>
    </r>
    <r>
      <rPr>
        <b/>
        <sz val="12"/>
        <color rgb="FF58595B"/>
        <rFont val="DIN Next Rounded LT Pro"/>
        <family val="2"/>
      </rPr>
      <t>consumo de gas y/o energía eléctrica</t>
    </r>
    <r>
      <rPr>
        <sz val="12"/>
        <color rgb="FF58595B"/>
        <rFont val="DIN Next Rounded LT Pro"/>
        <family val="2"/>
      </rPr>
      <t xml:space="preserve"> para la climatización de las oficinas. En este cálculo no se contabilizan las emisiones de los sistemas centralizados. </t>
    </r>
  </si>
  <si>
    <t>Iluminación</t>
  </si>
  <si>
    <t>Tipo de Lámparas</t>
  </si>
  <si>
    <t>Cantidad de lámparas</t>
  </si>
  <si>
    <t>Incandescente 20W</t>
  </si>
  <si>
    <t>Incandescente 40W</t>
  </si>
  <si>
    <t>Incandescente 60W</t>
  </si>
  <si>
    <t>Incandescente 75W</t>
  </si>
  <si>
    <t>Incandescente 100W</t>
  </si>
  <si>
    <t>Fluorescente compacta 8W</t>
  </si>
  <si>
    <t>Fluorescente compacta 12W</t>
  </si>
  <si>
    <t>Fluorescente compacta 15W</t>
  </si>
  <si>
    <t>Fluorescente compacta 20W</t>
  </si>
  <si>
    <t>Fluorescente compacta 23W</t>
  </si>
  <si>
    <t xml:space="preserve">Led 4W </t>
  </si>
  <si>
    <t>Led 6W</t>
  </si>
  <si>
    <t>Led 9W</t>
  </si>
  <si>
    <t>Led 11W</t>
  </si>
  <si>
    <t>Led 15W</t>
  </si>
  <si>
    <t>Tubo Led 9W</t>
  </si>
  <si>
    <t>Tubo Led 14W</t>
  </si>
  <si>
    <t>Tubo Led 18W</t>
  </si>
  <si>
    <t>Tubo Led 25W</t>
  </si>
  <si>
    <t>Horas uso/día</t>
  </si>
  <si>
    <t>Tipo de Artefacto</t>
  </si>
  <si>
    <r>
      <rPr>
        <b/>
        <sz val="18"/>
        <color rgb="FF58595B"/>
        <rFont val="DIN Next Rounded LT Pro"/>
        <family val="2"/>
      </rPr>
      <t>Calculadora Huella de Carbono Personal</t>
    </r>
    <r>
      <rPr>
        <sz val="18"/>
        <color rgb="FF58595B"/>
        <rFont val="DIN Next Rounded LT Pro"/>
        <family val="2"/>
      </rPr>
      <t xml:space="preserve"> </t>
    </r>
  </si>
  <si>
    <r>
      <t xml:space="preserve">Estimación de las emisiones de Gases de Efecto Invernadero (GEI), traducidas en </t>
    </r>
    <r>
      <rPr>
        <b/>
        <sz val="12"/>
        <color rgb="FF58595B"/>
        <rFont val="DIN Next Rounded LT Pro"/>
        <family val="2"/>
      </rPr>
      <t>Emisiones de CO₂ (Dióxido de Carbono)</t>
    </r>
    <r>
      <rPr>
        <sz val="12"/>
        <color rgb="FF58595B"/>
        <rFont val="DIN Next Rounded LT Pro"/>
        <family val="2"/>
      </rPr>
      <t>, liberadas a la atmósfera por los consumos directos e indirectos de Energía Eléctrica y Combustibles fósiles, por las actividades que realizás en el ámbito laboral anualmente.</t>
    </r>
  </si>
  <si>
    <t>1.</t>
  </si>
  <si>
    <t>2.</t>
  </si>
  <si>
    <t>3.</t>
  </si>
  <si>
    <t>Transporte Personal</t>
  </si>
  <si>
    <t xml:space="preserve">Huella Total </t>
  </si>
  <si>
    <t xml:space="preserve">Calefacción </t>
  </si>
  <si>
    <t>20W</t>
  </si>
  <si>
    <t>40W</t>
  </si>
  <si>
    <t>60W</t>
  </si>
  <si>
    <t>75W</t>
  </si>
  <si>
    <t>100W</t>
  </si>
  <si>
    <t>12W</t>
  </si>
  <si>
    <t>15W</t>
  </si>
  <si>
    <t>23W</t>
  </si>
  <si>
    <t xml:space="preserve">4W </t>
  </si>
  <si>
    <t>11W</t>
  </si>
  <si>
    <t>18W</t>
  </si>
  <si>
    <t>30W</t>
  </si>
  <si>
    <t>36W</t>
  </si>
  <si>
    <t>58W</t>
  </si>
  <si>
    <t>14W</t>
  </si>
  <si>
    <t>25W</t>
  </si>
  <si>
    <t>Incandescente</t>
  </si>
  <si>
    <t>Fluorescente compacta</t>
  </si>
  <si>
    <t>Led</t>
  </si>
  <si>
    <t>Tubo Led</t>
  </si>
  <si>
    <t>8W</t>
  </si>
  <si>
    <t>9W</t>
  </si>
  <si>
    <t>Emisiones totales</t>
  </si>
  <si>
    <t>Emisiones Totales</t>
  </si>
  <si>
    <t>Km Totales</t>
  </si>
  <si>
    <t>Son necesarios para absorber (compensar)  tus emisiones anuales</t>
  </si>
  <si>
    <t>Tubo fluorescente 18W</t>
  </si>
  <si>
    <t>Tubo fluorescente 30W</t>
  </si>
  <si>
    <t>Tubo fluorescente 36W</t>
  </si>
  <si>
    <t>Tubo fluorescente 58W</t>
  </si>
  <si>
    <t>Tubo fluorescente</t>
  </si>
  <si>
    <t>Seleccionado</t>
  </si>
  <si>
    <t>Ref Pot</t>
  </si>
  <si>
    <t>Ref Tecn</t>
  </si>
  <si>
    <t>Factor de Emisión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</si>
  <si>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</si>
  <si>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</si>
  <si>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</si>
  <si>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</si>
  <si>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</si>
  <si>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</si>
  <si>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</si>
  <si>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</si>
  <si>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</si>
  <si>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Campo10</t>
  </si>
  <si>
    <t xml:space="preserve"> </t>
  </si>
  <si>
    <t>6W</t>
  </si>
  <si>
    <r>
      <t xml:space="preserve">En este apartado estimará las emisiones por el </t>
    </r>
    <r>
      <rPr>
        <b/>
        <sz val="12"/>
        <color rgb="FF58595B"/>
        <rFont val="DIN Next Rounded LT Pro"/>
        <family val="2"/>
      </rPr>
      <t>consumo de combustibles fósiles</t>
    </r>
    <r>
      <rPr>
        <sz val="12"/>
        <color rgb="FF58595B"/>
        <rFont val="DIN Next Rounded LT Pro"/>
        <family val="2"/>
      </rPr>
      <t xml:space="preserve">, calculadas a partir de los kilómetros que realiza por día para trasladarse hacia el trabajo y del trabajo a su casa; y las emisiones por el consumo de combustible por </t>
    </r>
    <r>
      <rPr>
        <sz val="12"/>
        <color rgb="FF58595B"/>
        <rFont val="DIN Next Rounded LT Pro"/>
      </rPr>
      <t xml:space="preserve">traslados de indole laboral </t>
    </r>
    <r>
      <rPr>
        <sz val="12"/>
        <color rgb="FF58595B"/>
        <rFont val="DIN Next Rounded LT Pro"/>
        <family val="2"/>
      </rPr>
      <t xml:space="preserve">(asistencia a reuniones, cursos y/o capacitaciones u otros compromisos) que realizó durante el año considerado para el calculo. </t>
    </r>
  </si>
  <si>
    <t>Traslados Laborales</t>
  </si>
  <si>
    <t xml:space="preserve">Para una mejor estimación es recomendable sumar los km (o la mejor aproximación) de cada viaje (considerando ida+vuelta) que realizó durante el año que desea estimar. 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</si>
</sst>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58595B"/>
      <name val="Calibri"/>
      <family val="2"/>
    </font>
    <font>
      <sz val="18"/>
      <color rgb="FF58595B"/>
      <name val="DIN Next Rounded LT Pro"/>
      <family val="2"/>
    </font>
    <font>
      <b/>
      <sz val="18"/>
      <color rgb="FF58595B"/>
      <name val="DIN Next Rounded LT Pro"/>
      <family val="2"/>
    </font>
    <font>
      <b/>
      <sz val="14"/>
      <color rgb="FF58595B"/>
      <name val="DIN Next Rounded LT Pro"/>
      <family val="2"/>
    </font>
    <font>
      <sz val="11"/>
      <color rgb="FF58595B"/>
      <name val="DIN Next Rounded LT Pro"/>
      <family val="2"/>
    </font>
    <font>
      <b/>
      <sz val="12"/>
      <color rgb="FF58595B"/>
      <name val="DIN Next Rounded LT Pro"/>
      <family val="2"/>
    </font>
    <font>
      <sz val="12"/>
      <color rgb="FF58595B"/>
      <name val="DIN Next Rounded LT Pro"/>
      <family val="2"/>
    </font>
    <font>
      <b/>
      <sz val="16"/>
      <color rgb="FF58595B"/>
      <name val="DIN Next Rounded LT Pro"/>
      <family val="2"/>
    </font>
    <font>
      <i/>
      <sz val="11"/>
      <color rgb="FF58595B"/>
      <name val="DIN Next Rounded LT Pro"/>
      <family val="2"/>
    </font>
    <font>
      <sz val="12"/>
      <color rgb="FF000000"/>
      <name val="DIN Next Rounded LT Pro"/>
      <family val="2"/>
    </font>
    <font>
      <sz val="10"/>
      <color rgb="FF000000"/>
      <name val="Arial"/>
      <family val="2"/>
    </font>
    <font>
      <sz val="11"/>
      <color rgb="FF000000"/>
      <name val="Bodoni MT Condensed"/>
      <family val="1"/>
    </font>
    <font>
      <sz val="12"/>
      <name val="DIN Next Rounded LT Pro"/>
      <family val="2"/>
    </font>
    <font>
      <sz val="11"/>
      <color theme="0"/>
      <name val="Calibri"/>
      <family val="2"/>
    </font>
    <font>
      <sz val="12"/>
      <color rgb="FF58595B"/>
      <name val="DIN Next Rounded LT Pro"/>
    </font>
    <font>
      <sz val="12"/>
      <name val="Calibri"/>
      <family val="2"/>
    </font>
    <font>
      <b/>
      <sz val="12"/>
      <color rgb="FF58595B"/>
      <name val="DIN Next Rounded LT Pr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6"/>
        <bgColor rgb="FFA5A5A5"/>
      </patternFill>
    </fill>
    <fill>
      <patternFill patternType="solid">
        <fgColor theme="6"/>
        <bgColor rgb="FF92D050"/>
      </patternFill>
    </fill>
    <fill>
      <patternFill patternType="solid">
        <fgColor theme="6"/>
        <bgColor rgb="FFD8D8D8"/>
      </patternFill>
    </fill>
    <fill>
      <patternFill patternType="solid">
        <fgColor theme="0" tint="-0.14999847407452621"/>
        <bgColor rgb="FFA5A5A5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A5A5A5"/>
      </patternFill>
    </fill>
    <fill>
      <patternFill patternType="solid">
        <fgColor theme="0" tint="-4.9989318521683403E-2"/>
        <bgColor rgb="FF92D050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theme="6"/>
      </bottom>
      <diagonal/>
    </border>
    <border>
      <left/>
      <right style="dotted">
        <color theme="6"/>
      </right>
      <top/>
      <bottom style="dotted">
        <color theme="6"/>
      </bottom>
      <diagonal/>
    </border>
    <border>
      <left/>
      <right style="dotted">
        <color theme="6"/>
      </right>
      <top/>
      <bottom/>
      <diagonal/>
    </border>
    <border>
      <left/>
      <right style="thin">
        <color rgb="FF58595B"/>
      </right>
      <top/>
      <bottom/>
      <diagonal/>
    </border>
    <border>
      <left style="thin">
        <color rgb="FF58595B"/>
      </left>
      <right/>
      <top/>
      <bottom style="thin">
        <color rgb="FF58595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theme="6"/>
      </top>
      <bottom/>
      <diagonal/>
    </border>
    <border>
      <left/>
      <right/>
      <top/>
      <bottom style="thin">
        <color rgb="FF58595B"/>
      </bottom>
      <diagonal/>
    </border>
    <border>
      <left/>
      <right/>
      <top style="thin">
        <color rgb="FF58595B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58595B"/>
      </left>
      <right style="thin">
        <color rgb="FF58595B"/>
      </right>
      <top style="thin">
        <color rgb="FF58595B"/>
      </top>
      <bottom style="thin">
        <color rgb="FF58595B"/>
      </bottom>
      <diagonal/>
    </border>
    <border>
      <left/>
      <right style="thin">
        <color indexed="64"/>
      </right>
      <top/>
      <bottom style="thin">
        <color rgb="FF58595B"/>
      </bottom>
      <diagonal/>
    </border>
    <border>
      <left/>
      <right/>
      <top style="medium">
        <color indexed="64"/>
      </top>
      <bottom/>
      <diagonal/>
    </border>
    <border>
      <left style="dotted">
        <color theme="6"/>
      </left>
      <right/>
      <top/>
      <bottom/>
      <diagonal/>
    </border>
    <border>
      <left style="dotted">
        <color theme="6"/>
      </left>
      <right/>
      <top/>
      <bottom style="dotted">
        <color theme="6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5" xfId="0" applyFont="1" applyBorder="1" applyAlignment="1">
      <alignment horizontal="right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5" xfId="0" applyFont="1" applyBorder="1" applyAlignment="1">
      <alignment horizontal="right"/>
    </xf>
    <xf numFmtId="0" fontId="6" fillId="0" borderId="6" xfId="0" applyFont="1" applyBorder="1" applyAlignment="1"/>
    <xf numFmtId="0" fontId="6" fillId="0" borderId="7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6" fillId="6" borderId="5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7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3" fillId="1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13" borderId="0" xfId="0" applyFont="1" applyFill="1" applyAlignment="1"/>
    <xf numFmtId="0" fontId="0" fillId="14" borderId="3" xfId="0" applyFont="1" applyFill="1" applyBorder="1"/>
    <xf numFmtId="0" fontId="0" fillId="14" borderId="0" xfId="0" applyFont="1" applyFill="1"/>
    <xf numFmtId="0" fontId="0" fillId="14" borderId="3" xfId="0" applyFont="1" applyFill="1" applyBorder="1" applyAlignment="1">
      <alignment horizontal="center"/>
    </xf>
    <xf numFmtId="0" fontId="4" fillId="14" borderId="3" xfId="0" applyFont="1" applyFill="1" applyBorder="1" applyAlignment="1"/>
    <xf numFmtId="4" fontId="5" fillId="14" borderId="3" xfId="0" applyNumberFormat="1" applyFont="1" applyFill="1" applyBorder="1"/>
    <xf numFmtId="0" fontId="0" fillId="13" borderId="3" xfId="0" applyFont="1" applyFill="1" applyBorder="1" applyAlignment="1"/>
    <xf numFmtId="0" fontId="0" fillId="14" borderId="2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/>
    </xf>
    <xf numFmtId="0" fontId="8" fillId="14" borderId="2" xfId="0" applyFont="1" applyFill="1" applyBorder="1"/>
    <xf numFmtId="0" fontId="14" fillId="13" borderId="0" xfId="0" applyFont="1" applyFill="1" applyAlignment="1"/>
    <xf numFmtId="0" fontId="14" fillId="13" borderId="0" xfId="0" applyFont="1" applyFill="1" applyAlignment="1">
      <alignment horizontal="center"/>
    </xf>
    <xf numFmtId="0" fontId="14" fillId="11" borderId="0" xfId="0" applyFont="1" applyFill="1" applyAlignment="1" applyProtection="1">
      <alignment horizontal="left" vertical="center" wrapText="1"/>
    </xf>
    <xf numFmtId="0" fontId="14" fillId="11" borderId="0" xfId="0" applyFont="1" applyFill="1" applyAlignment="1" applyProtection="1">
      <alignment horizontal="left"/>
    </xf>
    <xf numFmtId="4" fontId="14" fillId="12" borderId="0" xfId="0" applyNumberFormat="1" applyFont="1" applyFill="1" applyAlignment="1" applyProtection="1">
      <alignment horizontal="center"/>
    </xf>
    <xf numFmtId="4" fontId="13" fillId="12" borderId="1" xfId="0" applyNumberFormat="1" applyFont="1" applyFill="1" applyBorder="1" applyAlignment="1" applyProtection="1">
      <alignment horizontal="center"/>
    </xf>
    <xf numFmtId="0" fontId="14" fillId="15" borderId="1" xfId="0" applyFont="1" applyFill="1" applyBorder="1" applyAlignment="1" applyProtection="1">
      <alignment horizontal="center" vertical="center" wrapText="1"/>
      <protection locked="0"/>
    </xf>
    <xf numFmtId="0" fontId="1" fillId="14" borderId="0" xfId="0" applyFont="1" applyFill="1"/>
    <xf numFmtId="4" fontId="14" fillId="12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 vertical="center" wrapText="1"/>
    </xf>
    <xf numFmtId="4" fontId="13" fillId="12" borderId="1" xfId="0" applyNumberFormat="1" applyFont="1" applyFill="1" applyBorder="1" applyAlignment="1">
      <alignment horizontal="center"/>
    </xf>
    <xf numFmtId="4" fontId="13" fillId="12" borderId="1" xfId="0" applyNumberFormat="1" applyFont="1" applyFill="1" applyBorder="1" applyAlignment="1">
      <alignment horizontal="center" vertical="center" wrapText="1"/>
    </xf>
    <xf numFmtId="0" fontId="8" fillId="13" borderId="0" xfId="0" applyFont="1" applyFill="1" applyAlignment="1"/>
    <xf numFmtId="0" fontId="13" fillId="14" borderId="0" xfId="0" applyFont="1" applyFill="1" applyAlignment="1">
      <alignment horizontal="center"/>
    </xf>
    <xf numFmtId="0" fontId="8" fillId="14" borderId="0" xfId="0" applyFont="1" applyFill="1"/>
    <xf numFmtId="4" fontId="13" fillId="16" borderId="12" xfId="0" applyNumberFormat="1" applyFont="1" applyFill="1" applyBorder="1" applyAlignment="1">
      <alignment horizontal="center"/>
    </xf>
    <xf numFmtId="0" fontId="14" fillId="7" borderId="1" xfId="0" applyFont="1" applyFill="1" applyBorder="1" applyAlignment="1" applyProtection="1">
      <alignment horizontal="center" vertical="center" wrapText="1"/>
      <protection locked="0"/>
    </xf>
    <xf numFmtId="0" fontId="14" fillId="11" borderId="0" xfId="0" applyFont="1" applyFill="1" applyAlignment="1" applyProtection="1">
      <alignment horizontal="left" vertical="center" wrapText="1"/>
      <protection locked="0"/>
    </xf>
    <xf numFmtId="0" fontId="14" fillId="13" borderId="0" xfId="0" applyFont="1" applyFill="1" applyAlignment="1" applyProtection="1"/>
    <xf numFmtId="0" fontId="12" fillId="13" borderId="0" xfId="0" applyFont="1" applyFill="1" applyAlignment="1" applyProtection="1"/>
    <xf numFmtId="0" fontId="11" fillId="14" borderId="3" xfId="0" applyFont="1" applyFill="1" applyBorder="1" applyAlignment="1" applyProtection="1">
      <alignment vertical="center"/>
    </xf>
    <xf numFmtId="0" fontId="12" fillId="14" borderId="0" xfId="0" applyFont="1" applyFill="1" applyProtection="1"/>
    <xf numFmtId="0" fontId="13" fillId="14" borderId="0" xfId="0" applyFont="1" applyFill="1" applyAlignment="1" applyProtection="1">
      <alignment horizontal="center" vertical="center" wrapText="1"/>
    </xf>
    <xf numFmtId="0" fontId="14" fillId="14" borderId="0" xfId="0" applyFont="1" applyFill="1" applyAlignment="1" applyProtection="1">
      <alignment horizontal="center" vertical="center" wrapText="1"/>
    </xf>
    <xf numFmtId="4" fontId="13" fillId="12" borderId="1" xfId="0" applyNumberFormat="1" applyFont="1" applyFill="1" applyBorder="1" applyAlignment="1" applyProtection="1">
      <alignment horizontal="center" vertical="center"/>
    </xf>
    <xf numFmtId="0" fontId="12" fillId="14" borderId="0" xfId="0" applyFont="1" applyFill="1" applyAlignment="1" applyProtection="1">
      <alignment horizontal="center"/>
    </xf>
    <xf numFmtId="0" fontId="14" fillId="13" borderId="0" xfId="0" applyFont="1" applyFill="1" applyAlignment="1" applyProtection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19" borderId="8" xfId="0" applyFont="1" applyFill="1" applyBorder="1" applyAlignment="1"/>
    <xf numFmtId="0" fontId="2" fillId="19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14" fillId="13" borderId="0" xfId="0" applyFont="1" applyFill="1" applyAlignment="1"/>
    <xf numFmtId="0" fontId="7" fillId="2" borderId="1" xfId="0" applyFont="1" applyFill="1" applyBorder="1" applyAlignment="1">
      <alignment horizontal="center" vertical="center" wrapText="1"/>
    </xf>
    <xf numFmtId="0" fontId="14" fillId="11" borderId="0" xfId="0" applyFont="1" applyFill="1" applyAlignment="1" applyProtection="1">
      <alignment horizontal="left" vertical="center"/>
    </xf>
    <xf numFmtId="0" fontId="17" fillId="13" borderId="3" xfId="0" applyFont="1" applyFill="1" applyBorder="1" applyAlignment="1"/>
    <xf numFmtId="0" fontId="7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4" fontId="13" fillId="18" borderId="3" xfId="0" applyNumberFormat="1" applyFont="1" applyFill="1" applyBorder="1" applyAlignment="1">
      <alignment horizontal="center"/>
    </xf>
    <xf numFmtId="0" fontId="19" fillId="14" borderId="3" xfId="0" applyFont="1" applyFill="1" applyBorder="1"/>
    <xf numFmtId="0" fontId="13" fillId="8" borderId="3" xfId="0" applyFont="1" applyFill="1" applyBorder="1" applyAlignment="1">
      <alignment horizontal="center" vertical="center" wrapText="1"/>
    </xf>
    <xf numFmtId="4" fontId="14" fillId="11" borderId="3" xfId="0" applyNumberFormat="1" applyFont="1" applyFill="1" applyBorder="1" applyAlignment="1">
      <alignment horizontal="center"/>
    </xf>
    <xf numFmtId="0" fontId="14" fillId="13" borderId="3" xfId="0" applyFont="1" applyFill="1" applyBorder="1" applyAlignment="1"/>
    <xf numFmtId="0" fontId="14" fillId="14" borderId="3" xfId="0" applyNumberFormat="1" applyFont="1" applyFill="1" applyBorder="1" applyAlignment="1">
      <alignment horizontal="center" vertical="center" wrapText="1"/>
    </xf>
    <xf numFmtId="0" fontId="14" fillId="13" borderId="0" xfId="0" applyFont="1" applyFill="1" applyAlignment="1"/>
    <xf numFmtId="0" fontId="7" fillId="0" borderId="21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8" xfId="0" applyFont="1" applyBorder="1" applyAlignment="1"/>
    <xf numFmtId="0" fontId="0" fillId="7" borderId="8" xfId="0" applyFont="1" applyFill="1" applyBorder="1" applyAlignment="1">
      <alignment horizontal="center" vertical="center"/>
    </xf>
    <xf numFmtId="0" fontId="7" fillId="0" borderId="8" xfId="0" applyFont="1" applyBorder="1" applyAlignment="1"/>
    <xf numFmtId="0" fontId="0" fillId="13" borderId="23" xfId="0" applyFont="1" applyFill="1" applyBorder="1" applyAlignment="1"/>
    <xf numFmtId="0" fontId="0" fillId="14" borderId="23" xfId="0" applyFont="1" applyFill="1" applyBorder="1" applyAlignment="1">
      <alignment horizontal="center"/>
    </xf>
    <xf numFmtId="0" fontId="0" fillId="14" borderId="23" xfId="0" applyFont="1" applyFill="1" applyBorder="1"/>
    <xf numFmtId="0" fontId="0" fillId="13" borderId="25" xfId="0" applyFont="1" applyFill="1" applyBorder="1" applyAlignment="1"/>
    <xf numFmtId="0" fontId="0" fillId="14" borderId="25" xfId="0" applyFont="1" applyFill="1" applyBorder="1"/>
    <xf numFmtId="0" fontId="0" fillId="13" borderId="24" xfId="0" applyFont="1" applyFill="1" applyBorder="1" applyAlignment="1"/>
    <xf numFmtId="0" fontId="15" fillId="13" borderId="3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4" fillId="14" borderId="3" xfId="0" applyFont="1" applyFill="1" applyBorder="1" applyAlignment="1">
      <alignment vertical="center"/>
    </xf>
    <xf numFmtId="0" fontId="13" fillId="17" borderId="0" xfId="0" applyFont="1" applyFill="1" applyAlignment="1"/>
    <xf numFmtId="0" fontId="14" fillId="14" borderId="3" xfId="0" applyNumberFormat="1" applyFont="1" applyFill="1" applyBorder="1" applyAlignment="1">
      <alignment vertical="center" wrapText="1"/>
    </xf>
    <xf numFmtId="0" fontId="0" fillId="13" borderId="26" xfId="0" applyFont="1" applyFill="1" applyBorder="1" applyAlignment="1"/>
    <xf numFmtId="0" fontId="12" fillId="14" borderId="25" xfId="0" applyFont="1" applyFill="1" applyBorder="1" applyAlignment="1">
      <alignment vertical="top" wrapText="1"/>
    </xf>
    <xf numFmtId="0" fontId="14" fillId="13" borderId="3" xfId="0" applyFont="1" applyFill="1" applyBorder="1" applyAlignment="1" applyProtection="1"/>
    <xf numFmtId="4" fontId="14" fillId="13" borderId="27" xfId="0" applyNumberFormat="1" applyFont="1" applyFill="1" applyBorder="1" applyAlignment="1" applyProtection="1"/>
    <xf numFmtId="4" fontId="13" fillId="13" borderId="27" xfId="0" applyNumberFormat="1" applyFont="1" applyFill="1" applyBorder="1" applyAlignment="1">
      <alignment horizontal="center"/>
    </xf>
    <xf numFmtId="0" fontId="14" fillId="19" borderId="3" xfId="0" applyFont="1" applyFill="1" applyBorder="1" applyAlignment="1" applyProtection="1">
      <alignment horizontal="left" vertical="center" wrapText="1"/>
    </xf>
    <xf numFmtId="0" fontId="0" fillId="7" borderId="8" xfId="0" applyFont="1" applyFill="1" applyBorder="1" applyAlignment="1"/>
    <xf numFmtId="0" fontId="7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/>
    </xf>
    <xf numFmtId="0" fontId="21" fillId="20" borderId="8" xfId="0" applyFont="1" applyFill="1" applyBorder="1" applyAlignment="1"/>
    <xf numFmtId="0" fontId="21" fillId="2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12" fillId="14" borderId="30" xfId="0" applyFont="1" applyFill="1" applyBorder="1" applyAlignment="1">
      <alignment wrapText="1"/>
    </xf>
    <xf numFmtId="0" fontId="11" fillId="14" borderId="30" xfId="0" applyFont="1" applyFill="1" applyBorder="1" applyAlignment="1"/>
    <xf numFmtId="0" fontId="21" fillId="20" borderId="31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left" vertical="center" wrapText="1"/>
    </xf>
    <xf numFmtId="0" fontId="0" fillId="13" borderId="32" xfId="0" applyFont="1" applyFill="1" applyBorder="1" applyAlignment="1"/>
    <xf numFmtId="0" fontId="12" fillId="13" borderId="0" xfId="0" applyFont="1" applyFill="1" applyAlignment="1" applyProtection="1">
      <alignment vertical="top" wrapText="1"/>
    </xf>
    <xf numFmtId="0" fontId="11" fillId="13" borderId="0" xfId="0" applyFont="1" applyFill="1" applyAlignment="1" applyProtection="1">
      <alignment vertical="center"/>
    </xf>
    <xf numFmtId="0" fontId="11" fillId="13" borderId="0" xfId="0" applyFont="1" applyFill="1" applyAlignment="1" applyProtection="1">
      <alignment horizontal="left" vertical="center"/>
    </xf>
    <xf numFmtId="0" fontId="14" fillId="11" borderId="3" xfId="0" applyFont="1" applyFill="1" applyBorder="1" applyAlignment="1" applyProtection="1">
      <alignment horizontal="left" vertical="center" wrapText="1"/>
    </xf>
    <xf numFmtId="0" fontId="14" fillId="15" borderId="6" xfId="0" applyFont="1" applyFill="1" applyBorder="1" applyAlignment="1" applyProtection="1">
      <alignment horizontal="center" vertical="center" wrapText="1"/>
      <protection locked="0"/>
    </xf>
    <xf numFmtId="4" fontId="14" fillId="12" borderId="3" xfId="0" applyNumberFormat="1" applyFont="1" applyFill="1" applyBorder="1" applyAlignment="1" applyProtection="1">
      <alignment horizontal="center"/>
    </xf>
    <xf numFmtId="0" fontId="13" fillId="8" borderId="33" xfId="0" applyFont="1" applyFill="1" applyBorder="1" applyAlignment="1" applyProtection="1">
      <alignment horizontal="left" vertical="center" wrapText="1"/>
    </xf>
    <xf numFmtId="0" fontId="13" fillId="9" borderId="33" xfId="0" applyFont="1" applyFill="1" applyBorder="1" applyAlignment="1" applyProtection="1">
      <alignment horizontal="center" vertical="center" wrapText="1"/>
    </xf>
    <xf numFmtId="0" fontId="13" fillId="10" borderId="33" xfId="0" applyFont="1" applyFill="1" applyBorder="1" applyAlignment="1" applyProtection="1">
      <alignment horizontal="center" vertical="center" wrapText="1"/>
    </xf>
    <xf numFmtId="0" fontId="13" fillId="8" borderId="33" xfId="0" applyFont="1" applyFill="1" applyBorder="1" applyAlignment="1">
      <alignment horizontal="left" vertical="center" wrapText="1"/>
    </xf>
    <xf numFmtId="0" fontId="13" fillId="9" borderId="33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 applyProtection="1">
      <alignment vertical="top" wrapText="1"/>
    </xf>
    <xf numFmtId="0" fontId="11" fillId="13" borderId="26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/>
    </xf>
    <xf numFmtId="0" fontId="14" fillId="13" borderId="34" xfId="0" applyFont="1" applyFill="1" applyBorder="1" applyAlignment="1" applyProtection="1"/>
    <xf numFmtId="0" fontId="11" fillId="13" borderId="3" xfId="0" applyFont="1" applyFill="1" applyBorder="1" applyAlignment="1" applyProtection="1">
      <alignment vertical="center"/>
    </xf>
    <xf numFmtId="0" fontId="12" fillId="13" borderId="3" xfId="0" applyFont="1" applyFill="1" applyBorder="1" applyAlignment="1" applyProtection="1">
      <alignment vertical="top" wrapText="1"/>
    </xf>
    <xf numFmtId="0" fontId="14" fillId="13" borderId="3" xfId="0" applyFont="1" applyFill="1" applyBorder="1" applyAlignment="1" applyProtection="1">
      <alignment horizontal="center"/>
    </xf>
    <xf numFmtId="0" fontId="20" fillId="7" borderId="12" xfId="0" applyFont="1" applyFill="1" applyBorder="1" applyAlignment="1" applyProtection="1">
      <alignment horizontal="center"/>
      <protection locked="0"/>
    </xf>
    <xf numFmtId="0" fontId="20" fillId="7" borderId="13" xfId="0" applyFont="1" applyFill="1" applyBorder="1" applyAlignment="1" applyProtection="1">
      <alignment horizontal="center"/>
      <protection locked="0"/>
    </xf>
    <xf numFmtId="4" fontId="14" fillId="11" borderId="34" xfId="0" applyNumberFormat="1" applyFont="1" applyFill="1" applyBorder="1" applyAlignment="1">
      <alignment horizontal="center"/>
    </xf>
    <xf numFmtId="0" fontId="13" fillId="13" borderId="33" xfId="0" applyFont="1" applyFill="1" applyBorder="1" applyAlignment="1" applyProtection="1">
      <alignment horizontal="right"/>
    </xf>
    <xf numFmtId="0" fontId="14" fillId="13" borderId="0" xfId="0" applyFont="1" applyFill="1" applyAlignment="1" applyProtection="1">
      <alignment vertical="top" wrapText="1"/>
    </xf>
    <xf numFmtId="0" fontId="14" fillId="13" borderId="3" xfId="0" applyFont="1" applyFill="1" applyBorder="1" applyAlignment="1" applyProtection="1">
      <alignment vertical="center" wrapText="1"/>
    </xf>
    <xf numFmtId="0" fontId="14" fillId="13" borderId="26" xfId="0" applyFont="1" applyFill="1" applyBorder="1" applyAlignment="1" applyProtection="1">
      <alignment vertical="center" wrapText="1"/>
    </xf>
    <xf numFmtId="0" fontId="14" fillId="13" borderId="26" xfId="0" applyFont="1" applyFill="1" applyBorder="1" applyAlignment="1" applyProtection="1"/>
    <xf numFmtId="0" fontId="11" fillId="13" borderId="3" xfId="0" applyFont="1" applyFill="1" applyBorder="1" applyAlignment="1" applyProtection="1">
      <alignment horizontal="left" vertical="center"/>
    </xf>
    <xf numFmtId="0" fontId="12" fillId="13" borderId="26" xfId="0" applyFont="1" applyFill="1" applyBorder="1" applyAlignment="1" applyProtection="1"/>
    <xf numFmtId="0" fontId="13" fillId="14" borderId="3" xfId="0" applyFont="1" applyFill="1" applyBorder="1" applyAlignment="1" applyProtection="1">
      <alignment vertical="center"/>
    </xf>
    <xf numFmtId="0" fontId="14" fillId="11" borderId="3" xfId="0" applyFont="1" applyFill="1" applyBorder="1" applyAlignment="1" applyProtection="1">
      <alignment horizontal="left" vertical="center"/>
    </xf>
    <xf numFmtId="0" fontId="13" fillId="8" borderId="33" xfId="0" applyFont="1" applyFill="1" applyBorder="1" applyAlignment="1" applyProtection="1">
      <alignment horizontal="left" vertical="center"/>
    </xf>
    <xf numFmtId="4" fontId="14" fillId="16" borderId="12" xfId="0" applyNumberFormat="1" applyFont="1" applyFill="1" applyBorder="1" applyAlignment="1" applyProtection="1">
      <alignment horizontal="center"/>
    </xf>
    <xf numFmtId="0" fontId="13" fillId="14" borderId="3" xfId="0" applyFont="1" applyFill="1" applyBorder="1" applyAlignment="1">
      <alignment vertical="center"/>
    </xf>
    <xf numFmtId="0" fontId="14" fillId="7" borderId="6" xfId="0" applyFont="1" applyFill="1" applyBorder="1" applyAlignment="1" applyProtection="1">
      <alignment horizontal="center" vertical="center" wrapText="1"/>
      <protection locked="0"/>
    </xf>
    <xf numFmtId="4" fontId="14" fillId="12" borderId="3" xfId="0" applyNumberFormat="1" applyFont="1" applyFill="1" applyBorder="1" applyAlignment="1">
      <alignment horizontal="center"/>
    </xf>
    <xf numFmtId="0" fontId="13" fillId="8" borderId="33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vertical="center" wrapText="1"/>
    </xf>
    <xf numFmtId="0" fontId="14" fillId="14" borderId="26" xfId="0" applyNumberFormat="1" applyFont="1" applyFill="1" applyBorder="1" applyAlignment="1">
      <alignment vertical="center" wrapText="1"/>
    </xf>
    <xf numFmtId="0" fontId="1" fillId="14" borderId="3" xfId="0" applyFont="1" applyFill="1" applyBorder="1"/>
    <xf numFmtId="0" fontId="23" fillId="14" borderId="33" xfId="0" applyFont="1" applyFill="1" applyBorder="1"/>
    <xf numFmtId="0" fontId="13" fillId="16" borderId="37" xfId="0" applyFont="1" applyFill="1" applyBorder="1" applyAlignment="1" applyProtection="1">
      <alignment horizontal="right"/>
    </xf>
    <xf numFmtId="0" fontId="16" fillId="13" borderId="3" xfId="0" applyFont="1" applyFill="1" applyBorder="1" applyAlignment="1">
      <alignment vertical="center" wrapText="1"/>
    </xf>
    <xf numFmtId="0" fontId="22" fillId="13" borderId="15" xfId="0" applyFont="1" applyFill="1" applyBorder="1" applyAlignment="1">
      <alignment horizontal="left" vertical="center"/>
    </xf>
    <xf numFmtId="0" fontId="22" fillId="13" borderId="14" xfId="0" applyFont="1" applyFill="1" applyBorder="1" applyAlignment="1"/>
    <xf numFmtId="4" fontId="22" fillId="13" borderId="14" xfId="0" applyNumberFormat="1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2" fillId="13" borderId="16" xfId="0" applyFont="1" applyFill="1" applyBorder="1" applyAlignment="1">
      <alignment horizontal="left" vertical="center"/>
    </xf>
    <xf numFmtId="0" fontId="22" fillId="14" borderId="20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1" fontId="24" fillId="14" borderId="30" xfId="0" applyNumberFormat="1" applyFont="1" applyFill="1" applyBorder="1" applyAlignment="1">
      <alignment horizontal="center"/>
    </xf>
    <xf numFmtId="4" fontId="24" fillId="14" borderId="14" xfId="0" applyNumberFormat="1" applyFont="1" applyFill="1" applyBorder="1" applyAlignment="1" applyProtection="1">
      <alignment horizontal="center" vertical="center"/>
    </xf>
    <xf numFmtId="0" fontId="24" fillId="14" borderId="14" xfId="0" applyFont="1" applyFill="1" applyBorder="1" applyAlignment="1">
      <alignment horizontal="center" vertical="center"/>
    </xf>
    <xf numFmtId="0" fontId="0" fillId="13" borderId="39" xfId="0" applyFont="1" applyFill="1" applyBorder="1" applyAlignment="1"/>
    <xf numFmtId="0" fontId="0" fillId="13" borderId="40" xfId="0" applyFont="1" applyFill="1" applyBorder="1" applyAlignment="1"/>
    <xf numFmtId="0" fontId="1" fillId="13" borderId="25" xfId="0" applyFont="1" applyFill="1" applyBorder="1"/>
    <xf numFmtId="0" fontId="14" fillId="14" borderId="3" xfId="0" applyNumberFormat="1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left" vertical="center"/>
    </xf>
    <xf numFmtId="4" fontId="14" fillId="12" borderId="35" xfId="0" applyNumberFormat="1" applyFont="1" applyFill="1" applyBorder="1" applyAlignment="1" applyProtection="1">
      <alignment horizontal="center"/>
    </xf>
    <xf numFmtId="4" fontId="14" fillId="12" borderId="3" xfId="0" applyNumberFormat="1" applyFont="1" applyFill="1" applyBorder="1" applyAlignment="1" applyProtection="1">
      <alignment horizontal="center"/>
    </xf>
    <xf numFmtId="0" fontId="13" fillId="10" borderId="3" xfId="0" applyFont="1" applyFill="1" applyBorder="1" applyAlignment="1" applyProtection="1">
      <alignment horizontal="center" vertical="center" wrapText="1"/>
    </xf>
    <xf numFmtId="0" fontId="20" fillId="7" borderId="36" xfId="0" applyFont="1" applyFill="1" applyBorder="1" applyAlignment="1" applyProtection="1">
      <alignment horizontal="center" vertical="center"/>
      <protection locked="0"/>
    </xf>
    <xf numFmtId="0" fontId="14" fillId="13" borderId="0" xfId="0" applyFont="1" applyFill="1" applyAlignment="1" applyProtection="1">
      <alignment horizontal="left" vertical="top" wrapText="1"/>
    </xf>
    <xf numFmtId="4" fontId="13" fillId="18" borderId="27" xfId="0" applyNumberFormat="1" applyFont="1" applyFill="1" applyBorder="1" applyAlignment="1" applyProtection="1">
      <alignment horizontal="center"/>
    </xf>
    <xf numFmtId="4" fontId="13" fillId="18" borderId="33" xfId="0" applyNumberFormat="1" applyFont="1" applyFill="1" applyBorder="1" applyAlignment="1" applyProtection="1">
      <alignment horizontal="center"/>
    </xf>
    <xf numFmtId="0" fontId="13" fillId="9" borderId="3" xfId="0" applyFont="1" applyFill="1" applyBorder="1" applyAlignment="1">
      <alignment horizontal="center" vertical="center" wrapText="1"/>
    </xf>
    <xf numFmtId="0" fontId="13" fillId="16" borderId="33" xfId="0" applyFont="1" applyFill="1" applyBorder="1" applyAlignment="1" applyProtection="1">
      <alignment horizontal="right"/>
    </xf>
    <xf numFmtId="0" fontId="13" fillId="16" borderId="37" xfId="0" applyFont="1" applyFill="1" applyBorder="1" applyAlignment="1" applyProtection="1">
      <alignment horizontal="right"/>
    </xf>
    <xf numFmtId="0" fontId="11" fillId="13" borderId="3" xfId="0" applyFont="1" applyFill="1" applyBorder="1" applyAlignment="1" applyProtection="1">
      <alignment horizontal="left" vertical="center"/>
    </xf>
    <xf numFmtId="0" fontId="11" fillId="13" borderId="26" xfId="0" applyFont="1" applyFill="1" applyBorder="1" applyAlignment="1" applyProtection="1">
      <alignment horizontal="left" vertical="center"/>
    </xf>
    <xf numFmtId="0" fontId="13" fillId="14" borderId="3" xfId="0" applyFont="1" applyFill="1" applyBorder="1" applyAlignment="1" applyProtection="1">
      <alignment horizontal="left" vertical="center" wrapText="1"/>
    </xf>
    <xf numFmtId="0" fontId="14" fillId="13" borderId="3" xfId="0" applyFont="1" applyFill="1" applyBorder="1" applyAlignment="1" applyProtection="1">
      <alignment horizontal="left" vertical="top" wrapText="1"/>
    </xf>
    <xf numFmtId="0" fontId="13" fillId="13" borderId="0" xfId="0" applyFont="1" applyFill="1" applyAlignment="1">
      <alignment horizontal="left"/>
    </xf>
    <xf numFmtId="0" fontId="14" fillId="14" borderId="3" xfId="0" applyFont="1" applyFill="1" applyBorder="1" applyAlignment="1">
      <alignment horizontal="left" vertical="center" wrapText="1"/>
    </xf>
    <xf numFmtId="0" fontId="16" fillId="1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24" fillId="14" borderId="18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12" fillId="14" borderId="38" xfId="0" applyFont="1" applyFill="1" applyBorder="1" applyAlignment="1">
      <alignment horizontal="left" vertical="top" wrapText="1"/>
    </xf>
    <xf numFmtId="0" fontId="12" fillId="14" borderId="3" xfId="0" applyFont="1" applyFill="1" applyBorder="1" applyAlignment="1">
      <alignment horizontal="left" vertical="top" wrapText="1"/>
    </xf>
    <xf numFmtId="0" fontId="9" fillId="1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1734164479440071"/>
          <c:y val="7.3704316372218193E-2"/>
          <c:w val="0.41163210848643894"/>
          <c:h val="0.83018240367012963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Resultados!$D$7:$D$12</c:f>
              <c:strCache>
                <c:ptCount val="6"/>
                <c:pt idx="0">
                  <c:v>Artefactos Eléctricos</c:v>
                </c:pt>
                <c:pt idx="1">
                  <c:v>Iluminación</c:v>
                </c:pt>
                <c:pt idx="2">
                  <c:v>Calefacción </c:v>
                </c:pt>
                <c:pt idx="3">
                  <c:v>Refrigeración</c:v>
                </c:pt>
                <c:pt idx="4">
                  <c:v>Transporte Personal</c:v>
                </c:pt>
                <c:pt idx="5">
                  <c:v>Transporte Laboral</c:v>
                </c:pt>
              </c:strCache>
            </c:strRef>
          </c:cat>
          <c:val>
            <c:numRef>
              <c:f>Resultados!$E$7:$E$12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56007086614173263"/>
          <c:y val="0.1646374169433977"/>
          <c:w val="0.38992913385826816"/>
          <c:h val="0.7183379822805952"/>
        </c:manualLayout>
      </c:layout>
      <c:txPr>
        <a:bodyPr/>
        <a:lstStyle/>
        <a:p>
          <a:pPr>
            <a:defRPr sz="1100">
              <a:latin typeface="DIN Next Rounded LT Pro" pitchFamily="34" charset="0"/>
            </a:defRPr>
          </a:pPr>
          <a:endParaRPr lang="es-ES"/>
        </a:p>
      </c:txPr>
    </c:legend>
    <c:plotVisOnly val="1"/>
    <c:dispBlanksAs val="zero"/>
  </c:chart>
  <c:spPr>
    <a:noFill/>
    <a:ln w="6350" cap="flat" cmpd="sng" algn="ctr">
      <a:solidFill>
        <a:schemeClr val="accent3"/>
      </a:solidFill>
      <a:prstDash val="dash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Lines="6" dropStyle="combo" dx="16" fmlaLink="C15" fmlaRange="Base!$H$2:$H$8" noThreeD="1" val="0"/>
</file>

<file path=xl/ctrlProps/ctrlProp10.xml><?xml version="1.0" encoding="utf-8"?>
<formControlPr xmlns="http://schemas.microsoft.com/office/spreadsheetml/2009/9/main" objectType="Drop" dropLines="5" dropStyle="combo" dx="16" fmlaLink="Base!$C$68" fmlaRange="Base!$C$69:$C$73" noThreeD="1" val="0"/>
</file>

<file path=xl/ctrlProps/ctrlProp11.xml><?xml version="1.0" encoding="utf-8"?>
<formControlPr xmlns="http://schemas.microsoft.com/office/spreadsheetml/2009/9/main" objectType="Drop" dropLines="5" dropStyle="combo" dx="16" fmlaLink="Base!$D$68" fmlaRange="Base!$D$69:$D$73" noThreeD="1" sel="3" val="0"/>
</file>

<file path=xl/ctrlProps/ctrlProp12.xml><?xml version="1.0" encoding="utf-8"?>
<formControlPr xmlns="http://schemas.microsoft.com/office/spreadsheetml/2009/9/main" objectType="Drop" dropLines="6" dropStyle="combo" dx="16" fmlaLink="Base!$E$66" fmlaRange="Base!$B$58:$B$63" noThreeD="1" val="0"/>
</file>

<file path=xl/ctrlProps/ctrlProp13.xml><?xml version="1.0" encoding="utf-8"?>
<formControlPr xmlns="http://schemas.microsoft.com/office/spreadsheetml/2009/9/main" objectType="Drop" dropLines="5" dropStyle="combo" dx="16" fmlaLink="Base!$E$68" fmlaRange="Base!$E$69:$E$73" noThreeD="1" sel="2" val="0"/>
</file>

<file path=xl/ctrlProps/ctrlProp14.xml><?xml version="1.0" encoding="utf-8"?>
<formControlPr xmlns="http://schemas.microsoft.com/office/spreadsheetml/2009/9/main" objectType="Drop" dropLines="6" dropStyle="combo" dx="16" fmlaLink="Base!$F$66" fmlaRange="Base!$B$58:$B$63" noThreeD="1" val="0"/>
</file>

<file path=xl/ctrlProps/ctrlProp15.xml><?xml version="1.0" encoding="utf-8"?>
<formControlPr xmlns="http://schemas.microsoft.com/office/spreadsheetml/2009/9/main" objectType="Drop" dropLines="5" dropStyle="combo" dx="16" fmlaLink="Base!$F$68" fmlaRange="Base!$F$69:$F$73" noThreeD="1" sel="2" val="0"/>
</file>

<file path=xl/ctrlProps/ctrlProp16.xml><?xml version="1.0" encoding="utf-8"?>
<formControlPr xmlns="http://schemas.microsoft.com/office/spreadsheetml/2009/9/main" objectType="Drop" dropLines="6" dropStyle="combo" dx="16" fmlaLink="Base!$G$66" fmlaRange="Base!$B$58:$B$63" noThreeD="1" val="0"/>
</file>

<file path=xl/ctrlProps/ctrlProp17.xml><?xml version="1.0" encoding="utf-8"?>
<formControlPr xmlns="http://schemas.microsoft.com/office/spreadsheetml/2009/9/main" objectType="Drop" dropLines="5" dropStyle="combo" dx="16" fmlaLink="Base!$G$68" fmlaRange="Base!$G$69:$G$73" noThreeD="1" sel="2" val="0"/>
</file>

<file path=xl/ctrlProps/ctrlProp18.xml><?xml version="1.0" encoding="utf-8"?>
<formControlPr xmlns="http://schemas.microsoft.com/office/spreadsheetml/2009/9/main" objectType="Drop" dropLines="6" dropStyle="combo" dx="16" fmlaLink="Base!$H$66" fmlaRange="Base!$B$58:$B$63" noThreeD="1" val="0"/>
</file>

<file path=xl/ctrlProps/ctrlProp19.xml><?xml version="1.0" encoding="utf-8"?>
<formControlPr xmlns="http://schemas.microsoft.com/office/spreadsheetml/2009/9/main" objectType="Drop" dropLines="5" dropStyle="combo" dx="16" fmlaLink="Base!$H$68" fmlaRange="Base!$H$69:$H$73" noThreeD="1" sel="2" val="0"/>
</file>

<file path=xl/ctrlProps/ctrlProp2.xml><?xml version="1.0" encoding="utf-8"?>
<formControlPr xmlns="http://schemas.microsoft.com/office/spreadsheetml/2009/9/main" objectType="Drop" dropLines="6" dropStyle="combo" dx="16" fmlaLink="C16" fmlaRange="Base!$H$2:$H$8" noThreeD="1" val="0"/>
</file>

<file path=xl/ctrlProps/ctrlProp20.xml><?xml version="1.0" encoding="utf-8"?>
<formControlPr xmlns="http://schemas.microsoft.com/office/spreadsheetml/2009/9/main" objectType="Drop" dropLines="6" dropStyle="combo" dx="16" fmlaLink="Base!$I$66" fmlaRange="Base!$B$58:$B$63" noThreeD="1" val="0"/>
</file>

<file path=xl/ctrlProps/ctrlProp21.xml><?xml version="1.0" encoding="utf-8"?>
<formControlPr xmlns="http://schemas.microsoft.com/office/spreadsheetml/2009/9/main" objectType="Drop" dropLines="5" dropStyle="combo" dx="16" fmlaLink="Base!$I$68" fmlaRange="Base!$I$69:$I$73" noThreeD="1" sel="3" val="0"/>
</file>

<file path=xl/ctrlProps/ctrlProp22.xml><?xml version="1.0" encoding="utf-8"?>
<formControlPr xmlns="http://schemas.microsoft.com/office/spreadsheetml/2009/9/main" objectType="Drop" dropLines="6" dropStyle="combo" dx="16" fmlaLink="Base!$J$66" fmlaRange="Base!$B$58:$B$63" noThreeD="1" val="0"/>
</file>

<file path=xl/ctrlProps/ctrlProp23.xml><?xml version="1.0" encoding="utf-8"?>
<formControlPr xmlns="http://schemas.microsoft.com/office/spreadsheetml/2009/9/main" objectType="Drop" dropLines="5" dropStyle="combo" dx="16" fmlaLink="Base!$J$68" fmlaRange="Base!$J$69:$J$73" noThreeD="1" sel="2" val="0"/>
</file>

<file path=xl/ctrlProps/ctrlProp24.xml><?xml version="1.0" encoding="utf-8"?>
<formControlPr xmlns="http://schemas.microsoft.com/office/spreadsheetml/2009/9/main" objectType="Drop" dropLines="6" dropStyle="combo" dx="16" fmlaLink="Base!$K$66" fmlaRange="Base!$B$58:$B$63" noThreeD="1" val="0"/>
</file>

<file path=xl/ctrlProps/ctrlProp25.xml><?xml version="1.0" encoding="utf-8"?>
<formControlPr xmlns="http://schemas.microsoft.com/office/spreadsheetml/2009/9/main" objectType="Drop" dropLines="5" dropStyle="combo" dx="16" fmlaLink="Base!$K$68" fmlaRange="Base!$K$69:$K$73" noThreeD="1" sel="2" val="0"/>
</file>

<file path=xl/ctrlProps/ctrlProp26.xml><?xml version="1.0" encoding="utf-8"?>
<formControlPr xmlns="http://schemas.microsoft.com/office/spreadsheetml/2009/9/main" objectType="Drop" dropLines="6" dropStyle="combo" dx="16" fmlaLink="Base!$D$66" fmlaRange="Base!$B$58:$B$63" noThreeD="1" val="0"/>
</file>

<file path=xl/ctrlProps/ctrlProp27.xml><?xml version="1.0" encoding="utf-8"?>
<formControlPr xmlns="http://schemas.microsoft.com/office/spreadsheetml/2009/9/main" objectType="Drop" dropLines="3" dropStyle="combo" dx="16" fmlaLink="B31" fmlaRange="Base!$C$24:$C$26" noThreeD="1" sel="3" val="0"/>
</file>

<file path=xl/ctrlProps/ctrlProp28.xml><?xml version="1.0" encoding="utf-8"?>
<formControlPr xmlns="http://schemas.microsoft.com/office/spreadsheetml/2009/9/main" objectType="Drop" dropLines="2" dropStyle="combo" dx="16" fmlaLink="B32" fmlaRange="Base!$C$27:$C$28" noThreeD="1" val="0"/>
</file>

<file path=xl/ctrlProps/ctrlProp29.xml><?xml version="1.0" encoding="utf-8"?>
<formControlPr xmlns="http://schemas.microsoft.com/office/spreadsheetml/2009/9/main" objectType="Drop" dropLines="3" dropStyle="combo" dx="16" fmlaLink="B16" fmlaRange="Base!$C$24:$C$26" noThreeD="1" sel="3" val="0"/>
</file>

<file path=xl/ctrlProps/ctrlProp3.xml><?xml version="1.0" encoding="utf-8"?>
<formControlPr xmlns="http://schemas.microsoft.com/office/spreadsheetml/2009/9/main" objectType="Drop" dropLines="6" dropStyle="combo" dx="16" fmlaLink="C17" fmlaRange="Base!$H$2:$H$8" noThreeD="1" val="0"/>
</file>

<file path=xl/ctrlProps/ctrlProp30.xml><?xml version="1.0" encoding="utf-8"?>
<formControlPr xmlns="http://schemas.microsoft.com/office/spreadsheetml/2009/9/main" objectType="Drop" dropLines="2" dropStyle="combo" dx="16" fmlaLink="B17" fmlaRange="Base!$C$27:$C$28" noThreeD="1" val="0"/>
</file>

<file path=xl/ctrlProps/ctrlProp31.xml><?xml version="1.0" encoding="utf-8"?>
<formControlPr xmlns="http://schemas.microsoft.com/office/spreadsheetml/2009/9/main" objectType="Drop" dropLines="3" dropStyle="combo" dx="16" fmlaLink="B33" fmlaRange="Base!$C$24:$C$26" noThreeD="1" val="0"/>
</file>

<file path=xl/ctrlProps/ctrlProp32.xml><?xml version="1.0" encoding="utf-8"?>
<formControlPr xmlns="http://schemas.microsoft.com/office/spreadsheetml/2009/9/main" objectType="Drop" dropLines="2" dropStyle="combo" dx="16" fmlaLink="B34" fmlaRange="Base!$C$27:$C$28" noThreeD="1" val="0"/>
</file>

<file path=xl/ctrlProps/ctrlProp33.xml><?xml version="1.0" encoding="utf-8"?>
<formControlPr xmlns="http://schemas.microsoft.com/office/spreadsheetml/2009/9/main" objectType="Drop" dropLines="2" dropStyle="combo" dx="16" fmlaLink="B19" fmlaRange="Base!$C$27:$C$28" noThreeD="1" sel="2" val="0"/>
</file>

<file path=xl/ctrlProps/ctrlProp34.xml><?xml version="1.0" encoding="utf-8"?>
<formControlPr xmlns="http://schemas.microsoft.com/office/spreadsheetml/2009/9/main" objectType="Drop" dropLines="3" dropStyle="combo" dx="16" fmlaLink="B18" fmlaRange="Base!$C$24:$C$26" noThreeD="1" sel="2" val="0"/>
</file>

<file path=xl/ctrlProps/ctrlProp4.xml><?xml version="1.0" encoding="utf-8"?>
<formControlPr xmlns="http://schemas.microsoft.com/office/spreadsheetml/2009/9/main" objectType="Drop" dropLines="6" dropStyle="combo" dx="16" fmlaLink="C18" fmlaRange="Base!$H$2:$H$8" noThreeD="1" val="0"/>
</file>

<file path=xl/ctrlProps/ctrlProp5.xml><?xml version="1.0" encoding="utf-8"?>
<formControlPr xmlns="http://schemas.microsoft.com/office/spreadsheetml/2009/9/main" objectType="Drop" dropLines="6" dropStyle="combo" dx="16" fmlaLink="C19" fmlaRange="Base!$H$2:$H$8" noThreeD="1" val="0"/>
</file>

<file path=xl/ctrlProps/ctrlProp6.xml><?xml version="1.0" encoding="utf-8"?>
<formControlPr xmlns="http://schemas.microsoft.com/office/spreadsheetml/2009/9/main" objectType="Drop" dropLines="6" dropStyle="combo" dx="16" fmlaLink="C14" fmlaRange="Base!$H$2:$H$8" noThreeD="1" val="0"/>
</file>

<file path=xl/ctrlProps/ctrlProp7.xml><?xml version="1.0" encoding="utf-8"?>
<formControlPr xmlns="http://schemas.microsoft.com/office/spreadsheetml/2009/9/main" objectType="Drop" dropLines="6" dropStyle="combo" dx="16" fmlaLink="Base!$B$66" fmlaRange="Base!$B$58:$B$63" noThreeD="1" sel="4" val="0"/>
</file>

<file path=xl/ctrlProps/ctrlProp8.xml><?xml version="1.0" encoding="utf-8"?>
<formControlPr xmlns="http://schemas.microsoft.com/office/spreadsheetml/2009/9/main" objectType="Drop" dropLines="5" dropStyle="combo" dx="16" fmlaLink="Base!$B$68" fmlaRange="Base!$B$69:$B$73" noThreeD="1" sel="5" val="0"/>
</file>

<file path=xl/ctrlProps/ctrlProp9.xml><?xml version="1.0" encoding="utf-8"?>
<formControlPr xmlns="http://schemas.microsoft.com/office/spreadsheetml/2009/9/main" objectType="Drop" dropLines="6" dropStyle="combo" dx="16" fmlaLink="Base!$C$66" fmlaRange="Base!$B$58:$B$6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Transporte'!A1"/><Relationship Id="rId2" Type="http://schemas.openxmlformats.org/officeDocument/2006/relationships/hyperlink" Target="#'2.Calefacci&#243;n + Refrigeraci&#243;n'!A1"/><Relationship Id="rId1" Type="http://schemas.openxmlformats.org/officeDocument/2006/relationships/hyperlink" Target="#'1.Artefactos El&#233;ctricos'!A1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hyperlink" Target="#Resultad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Principal!A1"/><Relationship Id="rId1" Type="http://schemas.openxmlformats.org/officeDocument/2006/relationships/hyperlink" Target="#'2.Calefacci&#243;n + Refrigeraci&#243;n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rincipal!A1"/><Relationship Id="rId1" Type="http://schemas.openxmlformats.org/officeDocument/2006/relationships/hyperlink" Target="#'3.Transporte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Principal!A1"/><Relationship Id="rId1" Type="http://schemas.openxmlformats.org/officeDocument/2006/relationships/hyperlink" Target="#Resultad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hyperlink" Target="#Principal!A1"/><Relationship Id="rId4" Type="http://schemas.openxmlformats.org/officeDocument/2006/relationships/hyperlink" Target="https://www.gba.gob.ar/agroindustria/huella_de_carbono_0/acciones_para_reducir_las_emision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172376</xdr:rowOff>
    </xdr:from>
    <xdr:to>
      <xdr:col>4</xdr:col>
      <xdr:colOff>868562</xdr:colOff>
      <xdr:row>21</xdr:row>
      <xdr:rowOff>190234</xdr:rowOff>
    </xdr:to>
    <xdr:sp macro="" textlink="">
      <xdr:nvSpPr>
        <xdr:cNvPr id="22" name="21 Rectángulo"/>
        <xdr:cNvSpPr/>
      </xdr:nvSpPr>
      <xdr:spPr>
        <a:xfrm>
          <a:off x="0" y="3512476"/>
          <a:ext cx="2671962" cy="602058"/>
        </a:xfrm>
        <a:prstGeom prst="rect">
          <a:avLst/>
        </a:pr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842617</xdr:colOff>
      <xdr:row>27</xdr:row>
      <xdr:rowOff>147818</xdr:rowOff>
    </xdr:from>
    <xdr:to>
      <xdr:col>6</xdr:col>
      <xdr:colOff>616271</xdr:colOff>
      <xdr:row>30</xdr:row>
      <xdr:rowOff>169095</xdr:rowOff>
    </xdr:to>
    <xdr:grpSp>
      <xdr:nvGrpSpPr>
        <xdr:cNvPr id="17" name="16 Grupo"/>
        <xdr:cNvGrpSpPr/>
      </xdr:nvGrpSpPr>
      <xdr:grpSpPr>
        <a:xfrm>
          <a:off x="4404967" y="6567668"/>
          <a:ext cx="2316829" cy="592777"/>
          <a:chOff x="3981215" y="3112082"/>
          <a:chExt cx="2037673" cy="592777"/>
        </a:xfrm>
      </xdr:grpSpPr>
      <xdr:sp macro="" textlink="">
        <xdr:nvSpPr>
          <xdr:cNvPr id="18" name="17 Rectángulo"/>
          <xdr:cNvSpPr/>
        </xdr:nvSpPr>
        <xdr:spPr>
          <a:xfrm>
            <a:off x="3981215" y="3112082"/>
            <a:ext cx="2037673" cy="59277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9" name="18 Rectángulo"/>
          <xdr:cNvSpPr/>
        </xdr:nvSpPr>
        <xdr:spPr>
          <a:xfrm>
            <a:off x="3981215" y="3112082"/>
            <a:ext cx="2037673" cy="5927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4130" tIns="24130" rIns="24130" bIns="24130" numCol="1" spcCol="1270" anchor="t" anchorCtr="0">
            <a:noAutofit/>
          </a:bodyPr>
          <a:lstStyle/>
          <a:p>
            <a:pPr lvl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AR" sz="1900" kern="1200"/>
          </a:p>
        </xdr:txBody>
      </xdr:sp>
    </xdr:grpSp>
    <xdr:clientData/>
  </xdr:twoCellAnchor>
  <xdr:twoCellAnchor>
    <xdr:from>
      <xdr:col>14</xdr:col>
      <xdr:colOff>0</xdr:colOff>
      <xdr:row>19</xdr:row>
      <xdr:rowOff>926</xdr:rowOff>
    </xdr:from>
    <xdr:to>
      <xdr:col>17</xdr:col>
      <xdr:colOff>519312</xdr:colOff>
      <xdr:row>22</xdr:row>
      <xdr:rowOff>31484</xdr:rowOff>
    </xdr:to>
    <xdr:sp macro="" textlink="">
      <xdr:nvSpPr>
        <xdr:cNvPr id="31" name="30 Rectángulo"/>
        <xdr:cNvSpPr/>
      </xdr:nvSpPr>
      <xdr:spPr>
        <a:xfrm>
          <a:off x="10166350" y="3544226"/>
          <a:ext cx="2671962" cy="602058"/>
        </a:xfrm>
        <a:prstGeom prst="rect">
          <a:avLst/>
        </a:pr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18</xdr:col>
      <xdr:colOff>468624</xdr:colOff>
      <xdr:row>20</xdr:row>
      <xdr:rowOff>135785</xdr:rowOff>
    </xdr:from>
    <xdr:to>
      <xdr:col>20</xdr:col>
      <xdr:colOff>381319</xdr:colOff>
      <xdr:row>23</xdr:row>
      <xdr:rowOff>162435</xdr:rowOff>
    </xdr:to>
    <xdr:sp macro="" textlink="">
      <xdr:nvSpPr>
        <xdr:cNvPr id="34" name="33 Rectángulo"/>
        <xdr:cNvSpPr/>
      </xdr:nvSpPr>
      <xdr:spPr>
        <a:xfrm>
          <a:off x="13505174" y="3869585"/>
          <a:ext cx="1347795" cy="598150"/>
        </a:xfrm>
        <a:prstGeom prst="rect">
          <a:avLst/>
        </a:prstGeom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767614</xdr:colOff>
      <xdr:row>6</xdr:row>
      <xdr:rowOff>95477</xdr:rowOff>
    </xdr:from>
    <xdr:to>
      <xdr:col>4</xdr:col>
      <xdr:colOff>1838327</xdr:colOff>
      <xdr:row>8</xdr:row>
      <xdr:rowOff>57150</xdr:rowOff>
    </xdr:to>
    <xdr:grpSp>
      <xdr:nvGrpSpPr>
        <xdr:cNvPr id="21" name="20 Grupo">
          <a:hlinkClick xmlns:r="http://schemas.openxmlformats.org/officeDocument/2006/relationships" r:id="rId1"/>
        </xdr:cNvPr>
        <xdr:cNvGrpSpPr/>
      </xdr:nvGrpSpPr>
      <xdr:grpSpPr>
        <a:xfrm>
          <a:off x="1167664" y="2095727"/>
          <a:ext cx="4233013" cy="390298"/>
          <a:chOff x="500913" y="1914752"/>
          <a:chExt cx="3328019" cy="384855"/>
        </a:xfrm>
      </xdr:grpSpPr>
      <xdr:sp macro="" textlink="">
        <xdr:nvSpPr>
          <xdr:cNvPr id="26" name="25 Pentágono"/>
          <xdr:cNvSpPr/>
        </xdr:nvSpPr>
        <xdr:spPr>
          <a:xfrm>
            <a:off x="500913" y="1914752"/>
            <a:ext cx="999273" cy="384855"/>
          </a:xfrm>
          <a:prstGeom prst="homePlate">
            <a:avLst/>
          </a:prstGeom>
          <a:ln/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s-ES" sz="1200" b="1" baseline="0">
                <a:solidFill>
                  <a:schemeClr val="bg1">
                    <a:lumMod val="95000"/>
                  </a:schemeClr>
                </a:solidFill>
                <a:latin typeface="DIN Next Rounded LT Pro" pitchFamily="34" charset="0"/>
              </a:rPr>
              <a:t>Comenzar</a:t>
            </a:r>
          </a:p>
        </xdr:txBody>
      </xdr:sp>
      <xdr:sp macro="" textlink="">
        <xdr:nvSpPr>
          <xdr:cNvPr id="36" name="35 Rectángulo"/>
          <xdr:cNvSpPr/>
        </xdr:nvSpPr>
        <xdr:spPr>
          <a:xfrm>
            <a:off x="1635465" y="1974850"/>
            <a:ext cx="2193467" cy="30446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s-ES" sz="1200" b="1">
                <a:solidFill>
                  <a:srgbClr val="58595B"/>
                </a:solidFill>
                <a:latin typeface="DIN Next Rounded LT Pro" pitchFamily="34" charset="0"/>
              </a:rPr>
              <a:t>1.</a:t>
            </a:r>
            <a:r>
              <a:rPr lang="es-ES" sz="1200" b="1" baseline="0">
                <a:solidFill>
                  <a:srgbClr val="58595B"/>
                </a:solidFill>
                <a:latin typeface="DIN Next Rounded LT Pro" pitchFamily="34" charset="0"/>
              </a:rPr>
              <a:t>  </a:t>
            </a:r>
            <a:r>
              <a:rPr lang="es-ES" sz="1200" b="1">
                <a:solidFill>
                  <a:srgbClr val="58595B"/>
                </a:solidFill>
                <a:latin typeface="DIN Next Rounded LT Pro" pitchFamily="34" charset="0"/>
              </a:rPr>
              <a:t>Consumo</a:t>
            </a:r>
            <a:r>
              <a:rPr lang="es-ES" sz="1200" b="1" baseline="0">
                <a:solidFill>
                  <a:srgbClr val="58595B"/>
                </a:solidFill>
                <a:latin typeface="DIN Next Rounded LT Pro" pitchFamily="34" charset="0"/>
              </a:rPr>
              <a:t> Artefactos Eléctricos</a:t>
            </a:r>
            <a:endParaRPr lang="es-ES" sz="1200" b="1">
              <a:solidFill>
                <a:srgbClr val="58595B"/>
              </a:solidFill>
              <a:latin typeface="DIN Next Rounded LT Pro" pitchFamily="34" charset="0"/>
            </a:endParaRPr>
          </a:p>
        </xdr:txBody>
      </xdr:sp>
    </xdr:grpSp>
    <xdr:clientData/>
  </xdr:twoCellAnchor>
  <xdr:twoCellAnchor>
    <xdr:from>
      <xdr:col>3</xdr:col>
      <xdr:colOff>512762</xdr:colOff>
      <xdr:row>9</xdr:row>
      <xdr:rowOff>5556</xdr:rowOff>
    </xdr:from>
    <xdr:to>
      <xdr:col>5</xdr:col>
      <xdr:colOff>608429</xdr:colOff>
      <xdr:row>10</xdr:row>
      <xdr:rowOff>135081</xdr:rowOff>
    </xdr:to>
    <xdr:sp macro="" textlink="">
      <xdr:nvSpPr>
        <xdr:cNvPr id="37" name="36 Rectángulo">
          <a:hlinkClick xmlns:r="http://schemas.openxmlformats.org/officeDocument/2006/relationships" r:id="rId2"/>
        </xdr:cNvPr>
        <xdr:cNvSpPr/>
      </xdr:nvSpPr>
      <xdr:spPr>
        <a:xfrm>
          <a:off x="2836862" y="2634456"/>
          <a:ext cx="3267492" cy="320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s-ES" sz="1200" b="1">
              <a:solidFill>
                <a:srgbClr val="58595B"/>
              </a:solidFill>
              <a:latin typeface="DIN Next Rounded LT Pro" pitchFamily="34" charset="0"/>
            </a:rPr>
            <a:t>2.</a:t>
          </a:r>
          <a:r>
            <a:rPr lang="es-ES" sz="1200" b="1" baseline="0">
              <a:solidFill>
                <a:srgbClr val="58595B"/>
              </a:solidFill>
              <a:latin typeface="DIN Next Rounded LT Pro" pitchFamily="34" charset="0"/>
            </a:rPr>
            <a:t>  </a:t>
          </a:r>
          <a:r>
            <a:rPr lang="es-ES" sz="1200" b="1">
              <a:solidFill>
                <a:srgbClr val="58595B"/>
              </a:solidFill>
              <a:latin typeface="DIN Next Rounded LT Pro" pitchFamily="34" charset="0"/>
            </a:rPr>
            <a:t>Consumo</a:t>
          </a:r>
          <a:r>
            <a:rPr lang="es-ES" sz="1200" b="1" baseline="0">
              <a:solidFill>
                <a:srgbClr val="58595B"/>
              </a:solidFill>
              <a:latin typeface="DIN Next Rounded LT Pro" pitchFamily="34" charset="0"/>
            </a:rPr>
            <a:t> Calefacción  + Refrigeración</a:t>
          </a:r>
          <a:endParaRPr lang="es-ES" sz="1200" b="1">
            <a:solidFill>
              <a:srgbClr val="58595B"/>
            </a:solidFill>
            <a:latin typeface="DIN Next Rounded LT Pro" pitchFamily="34" charset="0"/>
          </a:endParaRPr>
        </a:p>
      </xdr:txBody>
    </xdr:sp>
    <xdr:clientData/>
  </xdr:twoCellAnchor>
  <xdr:twoCellAnchor>
    <xdr:from>
      <xdr:col>3</xdr:col>
      <xdr:colOff>789385</xdr:colOff>
      <xdr:row>11</xdr:row>
      <xdr:rowOff>94059</xdr:rowOff>
    </xdr:from>
    <xdr:to>
      <xdr:col>6</xdr:col>
      <xdr:colOff>323850</xdr:colOff>
      <xdr:row>13</xdr:row>
      <xdr:rowOff>38100</xdr:rowOff>
    </xdr:to>
    <xdr:sp macro="" textlink="">
      <xdr:nvSpPr>
        <xdr:cNvPr id="38" name="37 Rectángulo">
          <a:hlinkClick xmlns:r="http://schemas.openxmlformats.org/officeDocument/2006/relationships" r:id="rId3"/>
        </xdr:cNvPr>
        <xdr:cNvSpPr/>
      </xdr:nvSpPr>
      <xdr:spPr>
        <a:xfrm>
          <a:off x="3113485" y="3103959"/>
          <a:ext cx="3315890" cy="325041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s-ES" sz="1200" b="1">
              <a:solidFill>
                <a:srgbClr val="58595B"/>
              </a:solidFill>
              <a:latin typeface="DIN Next Rounded LT Pro" pitchFamily="34" charset="0"/>
            </a:rPr>
            <a:t>3.</a:t>
          </a:r>
          <a:r>
            <a:rPr lang="es-ES" sz="1200" b="1" baseline="0">
              <a:solidFill>
                <a:srgbClr val="58595B"/>
              </a:solidFill>
              <a:latin typeface="DIN Next Rounded LT Pro" pitchFamily="34" charset="0"/>
            </a:rPr>
            <a:t>  </a:t>
          </a:r>
          <a:r>
            <a:rPr lang="es-ES" sz="1200" b="1">
              <a:solidFill>
                <a:srgbClr val="58595B"/>
              </a:solidFill>
              <a:latin typeface="DIN Next Rounded LT Pro" pitchFamily="34" charset="0"/>
            </a:rPr>
            <a:t>Consumo Combustibles por Transporte</a:t>
          </a:r>
        </a:p>
      </xdr:txBody>
    </xdr:sp>
    <xdr:clientData/>
  </xdr:twoCellAnchor>
  <xdr:twoCellAnchor>
    <xdr:from>
      <xdr:col>4</xdr:col>
      <xdr:colOff>539586</xdr:colOff>
      <xdr:row>14</xdr:row>
      <xdr:rowOff>46513</xdr:rowOff>
    </xdr:from>
    <xdr:to>
      <xdr:col>4</xdr:col>
      <xdr:colOff>1895722</xdr:colOff>
      <xdr:row>16</xdr:row>
      <xdr:rowOff>0</xdr:rowOff>
    </xdr:to>
    <xdr:sp macro="" textlink="">
      <xdr:nvSpPr>
        <xdr:cNvPr id="23" name="22 Rectángulo">
          <a:hlinkClick xmlns:r="http://schemas.openxmlformats.org/officeDocument/2006/relationships" r:id="rId4"/>
        </xdr:cNvPr>
        <xdr:cNvSpPr/>
      </xdr:nvSpPr>
      <xdr:spPr>
        <a:xfrm>
          <a:off x="4101936" y="3627913"/>
          <a:ext cx="1356136" cy="365415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400" b="1">
              <a:latin typeface="DIN Next Rounded LT Pro" pitchFamily="34" charset="0"/>
            </a:rPr>
            <a:t>Resultados</a:t>
          </a:r>
        </a:p>
      </xdr:txBody>
    </xdr:sp>
    <xdr:clientData/>
  </xdr:twoCellAnchor>
  <xdr:twoCellAnchor editAs="oneCell">
    <xdr:from>
      <xdr:col>1</xdr:col>
      <xdr:colOff>53564</xdr:colOff>
      <xdr:row>1</xdr:row>
      <xdr:rowOff>30556</xdr:rowOff>
    </xdr:from>
    <xdr:to>
      <xdr:col>2</xdr:col>
      <xdr:colOff>828675</xdr:colOff>
      <xdr:row>3</xdr:row>
      <xdr:rowOff>123825</xdr:rowOff>
    </xdr:to>
    <xdr:pic>
      <xdr:nvPicPr>
        <xdr:cNvPr id="24" name="23 Imagen"/>
        <xdr:cNvPicPr/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3614" y="221056"/>
          <a:ext cx="1737136" cy="598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452872</xdr:colOff>
      <xdr:row>4</xdr:row>
      <xdr:rowOff>25111</xdr:rowOff>
    </xdr:from>
    <xdr:to>
      <xdr:col>7</xdr:col>
      <xdr:colOff>542061</xdr:colOff>
      <xdr:row>5</xdr:row>
      <xdr:rowOff>104774</xdr:rowOff>
    </xdr:to>
    <xdr:sp macro="" textlink="">
      <xdr:nvSpPr>
        <xdr:cNvPr id="29" name="28 Rectángulo redondeado"/>
        <xdr:cNvSpPr/>
      </xdr:nvSpPr>
      <xdr:spPr>
        <a:xfrm>
          <a:off x="1814947" y="1587211"/>
          <a:ext cx="5708939" cy="298738"/>
        </a:xfrm>
        <a:prstGeom prst="roundRect">
          <a:avLst/>
        </a:prstGeom>
        <a:solidFill>
          <a:schemeClr val="bg1"/>
        </a:solidFill>
        <a:ln w="6350">
          <a:solidFill>
            <a:srgbClr val="92D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58595B"/>
              </a:solidFill>
              <a:latin typeface="DIN Next Rounded LT Pro" pitchFamily="34" charset="0"/>
            </a:rPr>
            <a:t>Ningún</a:t>
          </a:r>
          <a:r>
            <a:rPr lang="es-ES" sz="1200" b="0" baseline="0">
              <a:solidFill>
                <a:srgbClr val="58595B"/>
              </a:solidFill>
              <a:latin typeface="DIN Next Rounded LT Pro" pitchFamily="34" charset="0"/>
            </a:rPr>
            <a:t> apartado es </a:t>
          </a:r>
          <a:r>
            <a:rPr lang="es-ES" sz="1200" b="1" i="0" baseline="0">
              <a:solidFill>
                <a:srgbClr val="58595B"/>
              </a:solidFill>
              <a:latin typeface="DIN Next Rounded LT Pro" pitchFamily="34" charset="0"/>
            </a:rPr>
            <a:t>obligatorio</a:t>
          </a:r>
          <a:r>
            <a:rPr lang="es-ES" sz="1200" b="0" baseline="0">
              <a:solidFill>
                <a:srgbClr val="58595B"/>
              </a:solidFill>
              <a:latin typeface="DIN Next Rounded LT Pro" pitchFamily="34" charset="0"/>
            </a:rPr>
            <a:t> para que la calculadora arroje un resultado</a:t>
          </a:r>
          <a:endParaRPr lang="es-ES" sz="1200" b="0">
            <a:solidFill>
              <a:srgbClr val="58595B"/>
            </a:solidFill>
            <a:latin typeface="DIN Next Rounded LT Pro" pitchFamily="34" charset="0"/>
          </a:endParaRPr>
        </a:p>
      </xdr:txBody>
    </xdr:sp>
    <xdr:clientData/>
  </xdr:twoCellAnchor>
  <xdr:twoCellAnchor editAs="oneCell">
    <xdr:from>
      <xdr:col>7</xdr:col>
      <xdr:colOff>276226</xdr:colOff>
      <xdr:row>8</xdr:row>
      <xdr:rowOff>123826</xdr:rowOff>
    </xdr:from>
    <xdr:to>
      <xdr:col>8</xdr:col>
      <xdr:colOff>173521</xdr:colOff>
      <xdr:row>16</xdr:row>
      <xdr:rowOff>19050</xdr:rowOff>
    </xdr:to>
    <xdr:pic>
      <xdr:nvPicPr>
        <xdr:cNvPr id="20" name="19 Imagen" descr="Logo Bioeconomia.jpg"/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258051" y="2552701"/>
          <a:ext cx="1078395" cy="1400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185738</xdr:rowOff>
    </xdr:from>
    <xdr:to>
      <xdr:col>8</xdr:col>
      <xdr:colOff>901700</xdr:colOff>
      <xdr:row>6</xdr:row>
      <xdr:rowOff>104775</xdr:rowOff>
    </xdr:to>
    <xdr:sp macro="" textlink="">
      <xdr:nvSpPr>
        <xdr:cNvPr id="6" name="5 Pentágono">
          <a:hlinkClick xmlns:r="http://schemas.openxmlformats.org/officeDocument/2006/relationships" r:id="rId1"/>
        </xdr:cNvPr>
        <xdr:cNvSpPr/>
      </xdr:nvSpPr>
      <xdr:spPr>
        <a:xfrm>
          <a:off x="7486650" y="823913"/>
          <a:ext cx="1177925" cy="490537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2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Continuar</a:t>
          </a:r>
          <a:r>
            <a:rPr lang="es-ES" sz="1200" b="1" baseline="0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 calculo</a:t>
          </a:r>
          <a:endParaRPr lang="es-ES" sz="1100" b="1">
            <a:solidFill>
              <a:schemeClr val="bg1">
                <a:lumMod val="95000"/>
              </a:schemeClr>
            </a:solidFill>
            <a:latin typeface="DIN Next Rounded LT Pro" pitchFamily="34" charset="0"/>
          </a:endParaRPr>
        </a:p>
      </xdr:txBody>
    </xdr:sp>
    <xdr:clientData/>
  </xdr:twoCellAnchor>
  <xdr:twoCellAnchor>
    <xdr:from>
      <xdr:col>5</xdr:col>
      <xdr:colOff>1109660</xdr:colOff>
      <xdr:row>4</xdr:row>
      <xdr:rowOff>180974</xdr:rowOff>
    </xdr:from>
    <xdr:to>
      <xdr:col>6</xdr:col>
      <xdr:colOff>552448</xdr:colOff>
      <xdr:row>6</xdr:row>
      <xdr:rowOff>95249</xdr:rowOff>
    </xdr:to>
    <xdr:sp macro="" textlink="">
      <xdr:nvSpPr>
        <xdr:cNvPr id="7" name="6 Pentágono">
          <a:hlinkClick xmlns:r="http://schemas.openxmlformats.org/officeDocument/2006/relationships" r:id="rId2"/>
        </xdr:cNvPr>
        <xdr:cNvSpPr/>
      </xdr:nvSpPr>
      <xdr:spPr>
        <a:xfrm flipH="1">
          <a:off x="6376985" y="1009649"/>
          <a:ext cx="957263" cy="295275"/>
        </a:xfrm>
        <a:prstGeom prst="homePlat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2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357190</xdr:colOff>
      <xdr:row>3</xdr:row>
      <xdr:rowOff>228600</xdr:rowOff>
    </xdr:from>
    <xdr:to>
      <xdr:col>10</xdr:col>
      <xdr:colOff>106365</xdr:colOff>
      <xdr:row>5</xdr:row>
      <xdr:rowOff>90487</xdr:rowOff>
    </xdr:to>
    <xdr:sp macro="" textlink="">
      <xdr:nvSpPr>
        <xdr:cNvPr id="4" name="3 Pentágono">
          <a:hlinkClick xmlns:r="http://schemas.openxmlformats.org/officeDocument/2006/relationships" r:id="rId1"/>
        </xdr:cNvPr>
        <xdr:cNvSpPr/>
      </xdr:nvSpPr>
      <xdr:spPr>
        <a:xfrm>
          <a:off x="6567490" y="895350"/>
          <a:ext cx="1177925" cy="519112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2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Continuar</a:t>
          </a:r>
          <a:r>
            <a:rPr lang="es-ES" sz="1200" b="1" baseline="0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 calculo</a:t>
          </a:r>
          <a:endParaRPr lang="es-ES" sz="1100" b="1">
            <a:solidFill>
              <a:schemeClr val="bg1">
                <a:lumMod val="95000"/>
              </a:schemeClr>
            </a:solidFill>
            <a:latin typeface="DIN Next Rounded LT Pro" pitchFamily="34" charset="0"/>
          </a:endParaRPr>
        </a:p>
      </xdr:txBody>
    </xdr:sp>
    <xdr:clientData/>
  </xdr:twoCellAnchor>
  <xdr:twoCellAnchor>
    <xdr:from>
      <xdr:col>6</xdr:col>
      <xdr:colOff>676275</xdr:colOff>
      <xdr:row>4</xdr:row>
      <xdr:rowOff>61911</xdr:rowOff>
    </xdr:from>
    <xdr:to>
      <xdr:col>8</xdr:col>
      <xdr:colOff>204788</xdr:colOff>
      <xdr:row>5</xdr:row>
      <xdr:rowOff>80961</xdr:rowOff>
    </xdr:to>
    <xdr:sp macro="" textlink="">
      <xdr:nvSpPr>
        <xdr:cNvPr id="5" name="4 Pentágono">
          <a:hlinkClick xmlns:r="http://schemas.openxmlformats.org/officeDocument/2006/relationships" r:id="rId2"/>
        </xdr:cNvPr>
        <xdr:cNvSpPr/>
      </xdr:nvSpPr>
      <xdr:spPr>
        <a:xfrm flipH="1">
          <a:off x="5686425" y="976311"/>
          <a:ext cx="957263" cy="295275"/>
        </a:xfrm>
        <a:prstGeom prst="homePlat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2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4</xdr:row>
      <xdr:rowOff>190500</xdr:rowOff>
    </xdr:from>
    <xdr:to>
      <xdr:col>10</xdr:col>
      <xdr:colOff>628650</xdr:colOff>
      <xdr:row>8</xdr:row>
      <xdr:rowOff>1</xdr:rowOff>
    </xdr:to>
    <xdr:sp macro="" textlink="">
      <xdr:nvSpPr>
        <xdr:cNvPr id="7" name="6 Flecha derecha">
          <a:hlinkClick xmlns:r="http://schemas.openxmlformats.org/officeDocument/2006/relationships" r:id="rId1"/>
        </xdr:cNvPr>
        <xdr:cNvSpPr/>
      </xdr:nvSpPr>
      <xdr:spPr>
        <a:xfrm>
          <a:off x="6991349" y="1057275"/>
          <a:ext cx="1323976" cy="695326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4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Resultados</a:t>
          </a:r>
          <a:endParaRPr lang="es-ES" sz="1200" b="1">
            <a:solidFill>
              <a:schemeClr val="bg1">
                <a:lumMod val="95000"/>
              </a:schemeClr>
            </a:solidFill>
            <a:latin typeface="DIN Next Rounded LT Pro" pitchFamily="34" charset="0"/>
          </a:endParaRPr>
        </a:p>
      </xdr:txBody>
    </xdr:sp>
    <xdr:clientData/>
  </xdr:twoCellAnchor>
  <xdr:twoCellAnchor>
    <xdr:from>
      <xdr:col>7</xdr:col>
      <xdr:colOff>409575</xdr:colOff>
      <xdr:row>5</xdr:row>
      <xdr:rowOff>209550</xdr:rowOff>
    </xdr:from>
    <xdr:to>
      <xdr:col>8</xdr:col>
      <xdr:colOff>652463</xdr:colOff>
      <xdr:row>7</xdr:row>
      <xdr:rowOff>95250</xdr:rowOff>
    </xdr:to>
    <xdr:sp macro="" textlink="">
      <xdr:nvSpPr>
        <xdr:cNvPr id="12" name="11 Pentágono">
          <a:hlinkClick xmlns:r="http://schemas.openxmlformats.org/officeDocument/2006/relationships" r:id="rId2"/>
        </xdr:cNvPr>
        <xdr:cNvSpPr/>
      </xdr:nvSpPr>
      <xdr:spPr>
        <a:xfrm flipH="1">
          <a:off x="5953125" y="1295400"/>
          <a:ext cx="957263" cy="295275"/>
        </a:xfrm>
        <a:prstGeom prst="homePlat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200" b="1">
              <a:solidFill>
                <a:schemeClr val="bg1">
                  <a:lumMod val="95000"/>
                </a:schemeClr>
              </a:solidFill>
              <a:latin typeface="DIN Next Rounded LT Pro" pitchFamily="34" charset="0"/>
            </a:rPr>
            <a:t>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1212359</xdr:colOff>
      <xdr:row>4</xdr:row>
      <xdr:rowOff>71883</xdr:rowOff>
    </xdr:from>
    <xdr:to>
      <xdr:col>3</xdr:col>
      <xdr:colOff>150120</xdr:colOff>
      <xdr:row>4</xdr:row>
      <xdr:rowOff>286259</xdr:rowOff>
    </xdr:to>
    <xdr:pic>
      <xdr:nvPicPr>
        <xdr:cNvPr id="3" name="2 Imagen" descr="foot-print-23970_960_720.png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12484" y="843408"/>
          <a:ext cx="147436" cy="214376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</xdr:row>
      <xdr:rowOff>76201</xdr:rowOff>
    </xdr:from>
    <xdr:to>
      <xdr:col>3</xdr:col>
      <xdr:colOff>609600</xdr:colOff>
      <xdr:row>3</xdr:row>
      <xdr:rowOff>76201</xdr:rowOff>
    </xdr:to>
    <xdr:sp macro="" textlink="">
      <xdr:nvSpPr>
        <xdr:cNvPr id="6" name="5 Rectángulo"/>
        <xdr:cNvSpPr/>
      </xdr:nvSpPr>
      <xdr:spPr>
        <a:xfrm>
          <a:off x="685800" y="266701"/>
          <a:ext cx="1390650" cy="381000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600" b="1">
              <a:latin typeface="DIN Next Rounded LT Pro" pitchFamily="34" charset="0"/>
            </a:rPr>
            <a:t>Resultados</a:t>
          </a:r>
        </a:p>
      </xdr:txBody>
    </xdr:sp>
    <xdr:clientData/>
  </xdr:twoCellAnchor>
  <xdr:twoCellAnchor editAs="oneCell">
    <xdr:from>
      <xdr:col>8</xdr:col>
      <xdr:colOff>742950</xdr:colOff>
      <xdr:row>4</xdr:row>
      <xdr:rowOff>92651</xdr:rowOff>
    </xdr:from>
    <xdr:to>
      <xdr:col>9</xdr:col>
      <xdr:colOff>208964</xdr:colOff>
      <xdr:row>4</xdr:row>
      <xdr:rowOff>335057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48475" y="864176"/>
          <a:ext cx="228014" cy="24240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409576</xdr:colOff>
      <xdr:row>4</xdr:row>
      <xdr:rowOff>95250</xdr:rowOff>
    </xdr:from>
    <xdr:to>
      <xdr:col>9</xdr:col>
      <xdr:colOff>637590</xdr:colOff>
      <xdr:row>4</xdr:row>
      <xdr:rowOff>337656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77101" y="866775"/>
          <a:ext cx="228014" cy="24240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295276</xdr:colOff>
      <xdr:row>4</xdr:row>
      <xdr:rowOff>95250</xdr:rowOff>
    </xdr:from>
    <xdr:to>
      <xdr:col>9</xdr:col>
      <xdr:colOff>523290</xdr:colOff>
      <xdr:row>4</xdr:row>
      <xdr:rowOff>337656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62801" y="866775"/>
          <a:ext cx="228014" cy="24240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485775</xdr:colOff>
      <xdr:row>4</xdr:row>
      <xdr:rowOff>102176</xdr:rowOff>
    </xdr:from>
    <xdr:to>
      <xdr:col>9</xdr:col>
      <xdr:colOff>713789</xdr:colOff>
      <xdr:row>4</xdr:row>
      <xdr:rowOff>344582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353300" y="873701"/>
          <a:ext cx="228014" cy="24240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92651</xdr:rowOff>
    </xdr:from>
    <xdr:to>
      <xdr:col>9</xdr:col>
      <xdr:colOff>323264</xdr:colOff>
      <xdr:row>4</xdr:row>
      <xdr:rowOff>335057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2775" y="864176"/>
          <a:ext cx="228014" cy="24240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171450</xdr:colOff>
      <xdr:row>4</xdr:row>
      <xdr:rowOff>92651</xdr:rowOff>
    </xdr:from>
    <xdr:to>
      <xdr:col>9</xdr:col>
      <xdr:colOff>399464</xdr:colOff>
      <xdr:row>4</xdr:row>
      <xdr:rowOff>335057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38975" y="864176"/>
          <a:ext cx="228014" cy="242406"/>
        </a:xfrm>
        <a:prstGeom prst="rect">
          <a:avLst/>
        </a:prstGeom>
        <a:noFill/>
      </xdr:spPr>
    </xdr:pic>
    <xdr:clientData/>
  </xdr:twoCellAnchor>
  <xdr:twoCellAnchor>
    <xdr:from>
      <xdr:col>1</xdr:col>
      <xdr:colOff>733425</xdr:colOff>
      <xdr:row>12</xdr:row>
      <xdr:rowOff>152401</xdr:rowOff>
    </xdr:from>
    <xdr:to>
      <xdr:col>6</xdr:col>
      <xdr:colOff>381000</xdr:colOff>
      <xdr:row>23</xdr:row>
      <xdr:rowOff>66675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1247775</xdr:colOff>
      <xdr:row>23</xdr:row>
      <xdr:rowOff>171450</xdr:rowOff>
    </xdr:from>
    <xdr:to>
      <xdr:col>7</xdr:col>
      <xdr:colOff>647700</xdr:colOff>
      <xdr:row>26</xdr:row>
      <xdr:rowOff>57150</xdr:rowOff>
    </xdr:to>
    <xdr:sp macro="" textlink="">
      <xdr:nvSpPr>
        <xdr:cNvPr id="13" name="12 Rectángulo redondeado">
          <a:hlinkClick xmlns:r="http://schemas.openxmlformats.org/officeDocument/2006/relationships" r:id="rId4"/>
        </xdr:cNvPr>
        <xdr:cNvSpPr/>
      </xdr:nvSpPr>
      <xdr:spPr>
        <a:xfrm>
          <a:off x="2714625" y="4848225"/>
          <a:ext cx="3743325" cy="457200"/>
        </a:xfrm>
        <a:prstGeom prst="roundRect">
          <a:avLst/>
        </a:prstGeom>
        <a:solidFill>
          <a:schemeClr val="bg1">
            <a:lumMod val="95000"/>
          </a:schemeClr>
        </a:solidFill>
        <a:ln w="6350">
          <a:solidFill>
            <a:srgbClr val="58595B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>
              <a:solidFill>
                <a:srgbClr val="58595B"/>
              </a:solidFill>
              <a:latin typeface="DIN Next Rounded LT Pro" pitchFamily="34" charset="0"/>
            </a:rPr>
            <a:t>Acciones para reducir las emisiones</a:t>
          </a:r>
        </a:p>
      </xdr:txBody>
    </xdr:sp>
    <xdr:clientData/>
  </xdr:twoCellAnchor>
  <xdr:twoCellAnchor>
    <xdr:from>
      <xdr:col>8</xdr:col>
      <xdr:colOff>171450</xdr:colOff>
      <xdr:row>24</xdr:row>
      <xdr:rowOff>47627</xdr:rowOff>
    </xdr:from>
    <xdr:to>
      <xdr:col>10</xdr:col>
      <xdr:colOff>104774</xdr:colOff>
      <xdr:row>26</xdr:row>
      <xdr:rowOff>38100</xdr:rowOff>
    </xdr:to>
    <xdr:sp macro="" textlink="">
      <xdr:nvSpPr>
        <xdr:cNvPr id="15" name="14 Pentágono">
          <a:hlinkClick xmlns:r="http://schemas.openxmlformats.org/officeDocument/2006/relationships" r:id="rId5"/>
        </xdr:cNvPr>
        <xdr:cNvSpPr/>
      </xdr:nvSpPr>
      <xdr:spPr>
        <a:xfrm>
          <a:off x="6743700" y="5010152"/>
          <a:ext cx="1457324" cy="371473"/>
        </a:xfrm>
        <a:prstGeom prst="homePlat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  <a:latin typeface="DIN Next Rounded LT Pro" pitchFamily="34" charset="0"/>
            </a:rPr>
            <a:t>Volver a calcular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9.xml"/><Relationship Id="rId11" Type="http://schemas.openxmlformats.org/officeDocument/2006/relationships/ctrlProp" Target="../ctrlProps/ctrlProp34.xml"/><Relationship Id="rId5" Type="http://schemas.openxmlformats.org/officeDocument/2006/relationships/ctrlProp" Target="../ctrlProps/ctrlProp28.xml"/><Relationship Id="rId10" Type="http://schemas.openxmlformats.org/officeDocument/2006/relationships/ctrlProp" Target="../ctrlProps/ctrlProp33.xml"/><Relationship Id="rId4" Type="http://schemas.openxmlformats.org/officeDocument/2006/relationships/ctrlProp" Target="../ctrlProps/ctrlProp27.xml"/><Relationship Id="rId9" Type="http://schemas.openxmlformats.org/officeDocument/2006/relationships/ctrlProp" Target="../ctrlProps/ctrlProp3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theme="0" tint="-0.14999847407452621"/>
  </sheetPr>
  <dimension ref="A1:AB997"/>
  <sheetViews>
    <sheetView showGridLines="0" tabSelected="1" zoomScaleNormal="100" workbookViewId="0">
      <selection activeCell="N9" sqref="N9"/>
    </sheetView>
  </sheetViews>
  <sheetFormatPr baseColWidth="10" defaultColWidth="14.42578125" defaultRowHeight="15" customHeight="1"/>
  <cols>
    <col min="1" max="1" width="6" style="47" customWidth="1"/>
    <col min="2" max="3" width="14.42578125" style="47"/>
    <col min="4" max="4" width="18.5703125" style="47" customWidth="1"/>
    <col min="5" max="5" width="29" style="47" customWidth="1"/>
    <col min="6" max="6" width="9.140625" style="47" bestFit="1" customWidth="1"/>
    <col min="7" max="7" width="13.140625" style="47" customWidth="1"/>
    <col min="8" max="8" width="17.7109375" style="47" customWidth="1"/>
    <col min="9" max="10" width="8.42578125" style="47" customWidth="1"/>
    <col min="11" max="11" width="11.42578125" style="47" customWidth="1"/>
    <col min="12" max="28" width="10.7109375" style="47" customWidth="1"/>
    <col min="29" max="16384" width="14.42578125" style="47"/>
  </cols>
  <sheetData>
    <row r="1" spans="1:28" ht="15" customHeight="1">
      <c r="B1" s="112"/>
      <c r="C1" s="112"/>
      <c r="D1" s="112"/>
      <c r="E1" s="112"/>
      <c r="G1" s="112"/>
      <c r="H1" s="112"/>
      <c r="I1" s="112"/>
    </row>
    <row r="2" spans="1:28" ht="15" customHeight="1">
      <c r="A2" s="115"/>
      <c r="B2" s="53"/>
      <c r="C2" s="53"/>
      <c r="D2" s="53"/>
      <c r="E2" s="53"/>
      <c r="F2" s="142"/>
      <c r="G2" s="53"/>
      <c r="H2" s="53"/>
      <c r="I2" s="115"/>
    </row>
    <row r="3" spans="1:28" ht="24.75">
      <c r="A3" s="115"/>
      <c r="B3" s="53"/>
      <c r="C3" s="53"/>
      <c r="D3" s="224" t="s">
        <v>129</v>
      </c>
      <c r="E3" s="224"/>
      <c r="F3" s="224"/>
      <c r="G3" s="224"/>
      <c r="H3" s="224"/>
      <c r="I3" s="116"/>
      <c r="J3" s="48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8" ht="68.25" customHeight="1">
      <c r="A4" s="115"/>
      <c r="B4" s="53"/>
      <c r="C4" s="199" t="s">
        <v>130</v>
      </c>
      <c r="D4" s="199"/>
      <c r="E4" s="199"/>
      <c r="F4" s="199"/>
      <c r="G4" s="199"/>
      <c r="H4" s="199"/>
      <c r="I4" s="116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7.25">
      <c r="A5" s="115"/>
      <c r="B5" s="53"/>
      <c r="C5" s="53"/>
      <c r="D5" s="50"/>
      <c r="E5" s="103"/>
      <c r="F5" s="103"/>
      <c r="G5" s="103"/>
      <c r="H5" s="103"/>
      <c r="I5" s="116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17.25">
      <c r="A6" s="115"/>
      <c r="B6" s="53"/>
      <c r="C6" s="53"/>
      <c r="D6" s="50"/>
      <c r="E6" s="103"/>
      <c r="F6" s="103"/>
      <c r="G6" s="103"/>
      <c r="H6" s="103"/>
      <c r="I6" s="116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18" customHeight="1">
      <c r="A7" s="115"/>
      <c r="B7" s="53"/>
      <c r="C7" s="53"/>
      <c r="D7" s="50"/>
      <c r="E7" s="51"/>
      <c r="F7" s="48"/>
      <c r="G7" s="48"/>
      <c r="H7" s="48"/>
      <c r="I7" s="116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 ht="15.75">
      <c r="A8" s="115"/>
      <c r="B8" s="53"/>
      <c r="C8" s="53"/>
      <c r="D8" s="50"/>
      <c r="E8" s="52"/>
      <c r="F8" s="48"/>
      <c r="G8" s="53"/>
      <c r="H8" s="53"/>
      <c r="I8" s="198"/>
      <c r="J8" s="48"/>
      <c r="K8" s="49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 ht="15.75" customHeight="1">
      <c r="A9" s="115"/>
      <c r="B9" s="53"/>
      <c r="C9" s="53"/>
      <c r="D9" s="50"/>
      <c r="E9" s="99"/>
      <c r="F9" s="48"/>
      <c r="G9" s="53"/>
      <c r="H9" s="48"/>
      <c r="I9" s="198"/>
      <c r="J9" s="48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>
      <c r="A10" s="115"/>
      <c r="B10" s="53"/>
      <c r="C10" s="53"/>
      <c r="D10" s="50"/>
      <c r="F10" s="48"/>
      <c r="G10" s="48"/>
      <c r="H10" s="48"/>
      <c r="I10" s="116"/>
      <c r="J10" s="48"/>
      <c r="K10" s="54"/>
      <c r="L10" s="54"/>
      <c r="M10" s="5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>
      <c r="A11" s="115"/>
      <c r="B11" s="53"/>
      <c r="C11" s="53"/>
      <c r="D11" s="50"/>
      <c r="E11" s="55"/>
      <c r="F11" s="48"/>
      <c r="G11" s="48"/>
      <c r="H11" s="48"/>
      <c r="I11" s="116"/>
      <c r="J11" s="48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>
      <c r="A12" s="115"/>
      <c r="B12" s="53"/>
      <c r="C12" s="53"/>
      <c r="D12" s="50"/>
      <c r="E12" s="48"/>
      <c r="F12" s="48"/>
      <c r="G12" s="48"/>
      <c r="H12" s="48"/>
      <c r="I12" s="116"/>
      <c r="J12" s="48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>
      <c r="A13" s="115"/>
      <c r="B13" s="53"/>
      <c r="C13" s="53"/>
      <c r="D13" s="50"/>
      <c r="E13" s="48"/>
      <c r="F13" s="48"/>
      <c r="G13" s="48"/>
      <c r="H13" s="48"/>
      <c r="I13" s="116"/>
      <c r="J13" s="48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>
      <c r="A14" s="115"/>
      <c r="B14" s="53"/>
      <c r="C14" s="53"/>
      <c r="D14" s="50"/>
      <c r="E14" s="48"/>
      <c r="F14" s="48"/>
      <c r="G14" s="48"/>
      <c r="H14" s="48"/>
      <c r="I14" s="116"/>
      <c r="J14" s="48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>
      <c r="A15" s="115"/>
      <c r="B15" s="53"/>
      <c r="C15" s="53"/>
      <c r="D15" s="50"/>
      <c r="E15" s="48"/>
      <c r="F15" s="48"/>
      <c r="G15" s="48"/>
      <c r="H15" s="48"/>
      <c r="I15" s="116"/>
      <c r="J15" s="48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2.75" customHeight="1">
      <c r="A16" s="115"/>
      <c r="B16" s="53"/>
      <c r="C16" s="53"/>
      <c r="D16" s="50"/>
      <c r="E16" s="48"/>
      <c r="F16" s="48"/>
      <c r="G16" s="48"/>
      <c r="H16" s="48"/>
      <c r="I16" s="116"/>
      <c r="J16" s="48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>
      <c r="A17" s="115"/>
      <c r="B17" s="112"/>
      <c r="C17" s="112"/>
      <c r="D17" s="113"/>
      <c r="E17" s="114"/>
      <c r="F17" s="114"/>
      <c r="G17" s="112"/>
      <c r="H17" s="112"/>
      <c r="I17" s="117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45.75" customHeight="1">
      <c r="D18" s="50"/>
      <c r="E18" s="48"/>
      <c r="F18" s="48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>
      <c r="D19" s="50"/>
      <c r="E19" s="48"/>
      <c r="F19" s="48"/>
      <c r="G19" s="48"/>
      <c r="H19" s="48"/>
      <c r="I19" s="48"/>
      <c r="J19" s="48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>
      <c r="D20" s="50"/>
      <c r="E20" s="48"/>
      <c r="F20" s="48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>
      <c r="D21" s="50"/>
      <c r="E21" s="48"/>
      <c r="F21" s="48"/>
      <c r="G21" s="48"/>
      <c r="H21" s="48"/>
      <c r="I21" s="48"/>
      <c r="J21" s="48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>
      <c r="D22" s="56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>
      <c r="D23" s="56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>
      <c r="D24" s="56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>
      <c r="D25" s="5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>
      <c r="D26" s="56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>
      <c r="D27" s="56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>
      <c r="D28" s="56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>
      <c r="D29" s="56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>
      <c r="D30" s="56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>
      <c r="D31" s="56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>
      <c r="D32" s="56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4:28">
      <c r="D33" s="56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4:28">
      <c r="D34" s="56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4:28">
      <c r="D35" s="56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4:28">
      <c r="D36" s="56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4:28">
      <c r="D37" s="56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4:28">
      <c r="D38" s="56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4:28">
      <c r="D39" s="56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4:28">
      <c r="D40" s="56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4:28">
      <c r="D41" s="56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4:28">
      <c r="D42" s="56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4:28">
      <c r="D43" s="56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4:28">
      <c r="D44" s="56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4:28">
      <c r="D45" s="56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4:28">
      <c r="D46" s="56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4:28">
      <c r="D47" s="56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4:28">
      <c r="D48" s="56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4:28">
      <c r="D49" s="56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4:28">
      <c r="D50" s="56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4:28">
      <c r="D51" s="56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4:28">
      <c r="D52" s="56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4:28">
      <c r="D53" s="56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4:28">
      <c r="D54" s="56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4:28">
      <c r="D55" s="56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4:28">
      <c r="D56" s="56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4:28">
      <c r="D57" s="56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4:28">
      <c r="D58" s="56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4:28">
      <c r="D59" s="56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4:28">
      <c r="D60" s="56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4:28">
      <c r="D61" s="56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4:28">
      <c r="D62" s="56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4:28">
      <c r="D63" s="56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4:28">
      <c r="D64" s="56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4:28">
      <c r="D65" s="56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4:28">
      <c r="D66" s="56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4:28">
      <c r="D67" s="56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4:28">
      <c r="D68" s="56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4:28">
      <c r="D69" s="56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4:28">
      <c r="D70" s="56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4:28">
      <c r="D71" s="56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4:28">
      <c r="D72" s="56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4:28">
      <c r="D73" s="56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4:28">
      <c r="D74" s="56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4:28">
      <c r="D75" s="56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4:28">
      <c r="D76" s="56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4:28">
      <c r="D77" s="56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4:28">
      <c r="D78" s="56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4:28">
      <c r="D79" s="56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4:28">
      <c r="D80" s="56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4:28">
      <c r="D81" s="56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4:28">
      <c r="D82" s="56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4:28">
      <c r="D83" s="56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4:28">
      <c r="D84" s="56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4:28">
      <c r="D85" s="56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4:28">
      <c r="D86" s="56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4:28">
      <c r="D87" s="56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4:28">
      <c r="D88" s="56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4:28">
      <c r="D89" s="56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4:28">
      <c r="D90" s="56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4:28">
      <c r="D91" s="56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4:28">
      <c r="D92" s="56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4:28">
      <c r="D93" s="56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4:28">
      <c r="D94" s="56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4:28">
      <c r="D95" s="56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4:28">
      <c r="D96" s="56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4:28">
      <c r="D97" s="56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4:28">
      <c r="D98" s="56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4:28">
      <c r="D99" s="56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4:28">
      <c r="D100" s="56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4:28">
      <c r="D101" s="56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4:28">
      <c r="D102" s="56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4:28">
      <c r="D103" s="56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4:28">
      <c r="D104" s="56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4:28">
      <c r="D105" s="56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4:28">
      <c r="D106" s="56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4:28">
      <c r="D107" s="56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4:28">
      <c r="D108" s="56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4:28">
      <c r="D109" s="56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4:28">
      <c r="D110" s="56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4:28">
      <c r="D111" s="56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4:28">
      <c r="D112" s="56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4:28">
      <c r="D113" s="56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4:28">
      <c r="D114" s="56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4:28">
      <c r="D115" s="56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4:28">
      <c r="D116" s="56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4:28">
      <c r="D117" s="56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4:28">
      <c r="D118" s="56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4:28">
      <c r="D119" s="56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4:28">
      <c r="D120" s="56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4:28">
      <c r="D121" s="56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4:28">
      <c r="D122" s="56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4:28">
      <c r="D123" s="56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4:28">
      <c r="D124" s="56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4:28">
      <c r="D125" s="56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4:28">
      <c r="D126" s="56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4:28">
      <c r="D127" s="56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4:28">
      <c r="D128" s="56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4:28">
      <c r="D129" s="56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4:28">
      <c r="D130" s="56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4:28">
      <c r="D131" s="56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4:28">
      <c r="D132" s="56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4:28">
      <c r="D133" s="56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4:28">
      <c r="D134" s="56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4:28">
      <c r="D135" s="56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4:28">
      <c r="D136" s="56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4:28">
      <c r="D137" s="56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4:28">
      <c r="D138" s="56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4:28">
      <c r="D139" s="56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4:28">
      <c r="D140" s="56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4:28">
      <c r="D141" s="56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4:28">
      <c r="D142" s="56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4:28">
      <c r="D143" s="56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4:28">
      <c r="D144" s="56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4:28">
      <c r="D145" s="56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4:28">
      <c r="D146" s="56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4:28">
      <c r="D147" s="56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4:28">
      <c r="D148" s="56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4:28">
      <c r="D149" s="56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4:28">
      <c r="D150" s="56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4:28">
      <c r="D151" s="56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4:28">
      <c r="D152" s="56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4:28">
      <c r="D153" s="56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4:28">
      <c r="D154" s="56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4:28">
      <c r="D155" s="56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4:28">
      <c r="D156" s="56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4:28">
      <c r="D157" s="56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4:28">
      <c r="D158" s="56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4:28">
      <c r="D159" s="56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4:28">
      <c r="D160" s="56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4:28">
      <c r="D161" s="56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4:28">
      <c r="D162" s="56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4:28">
      <c r="D163" s="56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4:28">
      <c r="D164" s="56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4:28">
      <c r="D165" s="56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4:28">
      <c r="D166" s="56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4:28">
      <c r="D167" s="56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4:28">
      <c r="D168" s="56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4:28">
      <c r="D169" s="56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4:28">
      <c r="D170" s="56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4:28">
      <c r="D171" s="56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4:28">
      <c r="D172" s="56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4:28">
      <c r="D173" s="56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4:28">
      <c r="D174" s="56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4:28">
      <c r="D175" s="56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4:28">
      <c r="D176" s="56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4:28">
      <c r="D177" s="56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4:28">
      <c r="D178" s="56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4:28">
      <c r="D179" s="56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4:28">
      <c r="D180" s="56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4:28">
      <c r="D181" s="56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4:28">
      <c r="D182" s="56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4:28">
      <c r="D183" s="56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4:28">
      <c r="D184" s="56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4:28">
      <c r="D185" s="56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4:28">
      <c r="D186" s="56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4:28">
      <c r="D187" s="56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4:28">
      <c r="D188" s="56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4:28">
      <c r="D189" s="56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4:28">
      <c r="D190" s="56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4:28">
      <c r="D191" s="56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4:28">
      <c r="D192" s="56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4:28">
      <c r="D193" s="56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4:28">
      <c r="D194" s="56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4:28">
      <c r="D195" s="56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4:28">
      <c r="D196" s="56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4:28">
      <c r="D197" s="56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4:28">
      <c r="D198" s="56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4:28">
      <c r="D199" s="56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4:28">
      <c r="D200" s="56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4:28">
      <c r="D201" s="56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4:28">
      <c r="D202" s="56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4:28">
      <c r="D203" s="56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4:28">
      <c r="D204" s="56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4:28">
      <c r="D205" s="56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4:28">
      <c r="D206" s="56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4:28">
      <c r="D207" s="56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4:28">
      <c r="D208" s="56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4:28">
      <c r="D209" s="56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4:28">
      <c r="D210" s="56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4:28">
      <c r="D211" s="56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4:28">
      <c r="D212" s="56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4:28">
      <c r="D213" s="56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4:28">
      <c r="D214" s="56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4:28">
      <c r="D215" s="56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4:28">
      <c r="D216" s="56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4:28">
      <c r="D217" s="56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4:28">
      <c r="D218" s="56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4:28">
      <c r="D219" s="56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4:28">
      <c r="D220" s="56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4:28">
      <c r="D221" s="56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spans="4:28">
      <c r="D222" s="56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spans="4:28">
      <c r="D223" s="56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spans="4:28">
      <c r="D224" s="56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spans="4:28">
      <c r="D225" s="56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spans="4:28">
      <c r="D226" s="56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spans="4:28">
      <c r="D227" s="56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spans="4:28">
      <c r="D228" s="56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spans="4:28">
      <c r="D229" s="56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spans="4:28">
      <c r="D230" s="56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spans="4:28">
      <c r="D231" s="56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spans="4:28">
      <c r="D232" s="56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spans="4:28">
      <c r="D233" s="56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spans="4:28">
      <c r="D234" s="56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spans="4:28">
      <c r="D235" s="56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spans="4:28">
      <c r="D236" s="56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spans="4:28">
      <c r="D237" s="56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spans="4:28">
      <c r="D238" s="56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spans="4:28">
      <c r="D239" s="56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spans="4:28">
      <c r="D240" s="56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spans="4:28">
      <c r="D241" s="56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spans="4:28">
      <c r="D242" s="56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spans="4:28">
      <c r="D243" s="56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spans="4:28">
      <c r="D244" s="56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spans="4:28">
      <c r="D245" s="56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spans="4:28">
      <c r="D246" s="56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spans="4:28">
      <c r="D247" s="56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spans="4:28">
      <c r="D248" s="56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spans="4:28">
      <c r="D249" s="56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spans="4:28">
      <c r="D250" s="56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spans="4:28">
      <c r="D251" s="56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spans="4:28">
      <c r="D252" s="56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spans="4:28">
      <c r="D253" s="56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spans="4:28">
      <c r="D254" s="56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spans="4:28">
      <c r="D255" s="56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spans="4:28">
      <c r="D256" s="56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spans="4:28">
      <c r="D257" s="56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spans="4:28">
      <c r="D258" s="56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spans="4:28">
      <c r="D259" s="56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spans="4:28">
      <c r="D260" s="56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spans="4:28">
      <c r="D261" s="56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spans="4:28">
      <c r="D262" s="56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spans="4:28">
      <c r="D263" s="56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spans="4:28">
      <c r="D264" s="56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spans="4:28">
      <c r="D265" s="56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spans="4:28">
      <c r="D266" s="56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spans="4:28">
      <c r="D267" s="56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spans="4:28">
      <c r="D268" s="56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spans="4:28">
      <c r="D269" s="56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spans="4:28">
      <c r="D270" s="56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spans="4:28">
      <c r="D271" s="56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spans="4:28">
      <c r="D272" s="56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4:28">
      <c r="D273" s="56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4:28">
      <c r="D274" s="56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4:28">
      <c r="D275" s="56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4:28">
      <c r="D276" s="56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4:28">
      <c r="D277" s="56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4:28">
      <c r="D278" s="56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4:28">
      <c r="D279" s="56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4:28">
      <c r="D280" s="56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4:28">
      <c r="D281" s="56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4:28">
      <c r="D282" s="56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4:28">
      <c r="D283" s="56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4:28">
      <c r="D284" s="56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4:28">
      <c r="D285" s="56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4:28">
      <c r="D286" s="56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4:28">
      <c r="D287" s="56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4:28">
      <c r="D288" s="56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4:28">
      <c r="D289" s="56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4:28">
      <c r="D290" s="56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4:28">
      <c r="D291" s="56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4:28">
      <c r="D292" s="56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4:28">
      <c r="D293" s="56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4:28">
      <c r="D294" s="56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4:28">
      <c r="D295" s="56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4:28">
      <c r="D296" s="56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4:28">
      <c r="D297" s="56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4:28">
      <c r="D298" s="56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4:28">
      <c r="D299" s="56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4:28">
      <c r="D300" s="56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4:28">
      <c r="D301" s="56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4:28">
      <c r="D302" s="56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4:28">
      <c r="D303" s="56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4:28">
      <c r="D304" s="56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4:28">
      <c r="D305" s="56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4:28">
      <c r="D306" s="56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4:28">
      <c r="D307" s="56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4:28">
      <c r="D308" s="56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4:28">
      <c r="D309" s="56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4:28">
      <c r="D310" s="56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4:28">
      <c r="D311" s="56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4:28">
      <c r="D312" s="56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4:28">
      <c r="D313" s="56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4:28">
      <c r="D314" s="56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4:28">
      <c r="D315" s="56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4:28">
      <c r="D316" s="56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4:28">
      <c r="D317" s="56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4:28">
      <c r="D318" s="56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4:28">
      <c r="D319" s="56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4:28">
      <c r="D320" s="56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4:28">
      <c r="D321" s="56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4:28">
      <c r="D322" s="56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4:28">
      <c r="D323" s="56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4:28">
      <c r="D324" s="56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4:28">
      <c r="D325" s="56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4:28">
      <c r="D326" s="56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4:28">
      <c r="D327" s="56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4:28">
      <c r="D328" s="56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4:28">
      <c r="D329" s="56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4:28">
      <c r="D330" s="56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4:28">
      <c r="D331" s="56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4:28">
      <c r="D332" s="56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4:28">
      <c r="D333" s="56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4:28">
      <c r="D334" s="56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4:28">
      <c r="D335" s="56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4:28">
      <c r="D336" s="56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4:28">
      <c r="D337" s="56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4:28">
      <c r="D338" s="56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4:28">
      <c r="D339" s="56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4:28">
      <c r="D340" s="56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4:28">
      <c r="D341" s="56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4:28">
      <c r="D342" s="56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4:28">
      <c r="D343" s="56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4:28">
      <c r="D344" s="56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4:28">
      <c r="D345" s="56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4:28">
      <c r="D346" s="56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4:28">
      <c r="D347" s="56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4:28">
      <c r="D348" s="56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4:28">
      <c r="D349" s="56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4:28">
      <c r="D350" s="56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4:28">
      <c r="D351" s="56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4:28">
      <c r="D352" s="56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4:28">
      <c r="D353" s="56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4:28">
      <c r="D354" s="56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4:28">
      <c r="D355" s="56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4:28">
      <c r="D356" s="56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4:28">
      <c r="D357" s="56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4:28">
      <c r="D358" s="56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4:28">
      <c r="D359" s="56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4:28">
      <c r="D360" s="56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4:28">
      <c r="D361" s="56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4:28">
      <c r="D362" s="56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4:28">
      <c r="D363" s="56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4:28">
      <c r="D364" s="56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4:28">
      <c r="D365" s="56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4:28">
      <c r="D366" s="56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4:28">
      <c r="D367" s="56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4:28">
      <c r="D368" s="56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4:28">
      <c r="D369" s="56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4:28">
      <c r="D370" s="56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4:28">
      <c r="D371" s="56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4:28">
      <c r="D372" s="56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4:28">
      <c r="D373" s="56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4:28">
      <c r="D374" s="56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4:28">
      <c r="D375" s="56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4:28">
      <c r="D376" s="56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4:28">
      <c r="D377" s="56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4:28">
      <c r="D378" s="56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4:28">
      <c r="D379" s="56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4:28">
      <c r="D380" s="56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4:28">
      <c r="D381" s="56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4:28">
      <c r="D382" s="56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4:28">
      <c r="D383" s="56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4:28">
      <c r="D384" s="56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4:28">
      <c r="D385" s="56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4:28">
      <c r="D386" s="56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4:28">
      <c r="D387" s="56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4:28">
      <c r="D388" s="56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4:28">
      <c r="D389" s="56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4:28">
      <c r="D390" s="56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4:28">
      <c r="D391" s="56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4:28">
      <c r="D392" s="56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4:28">
      <c r="D393" s="56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4:28">
      <c r="D394" s="56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4:28">
      <c r="D395" s="56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4:28">
      <c r="D396" s="56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4:28">
      <c r="D397" s="56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4:28">
      <c r="D398" s="56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4:28">
      <c r="D399" s="56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4:28">
      <c r="D400" s="56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4:28">
      <c r="D401" s="56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4:28">
      <c r="D402" s="56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4:28">
      <c r="D403" s="56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4:28">
      <c r="D404" s="56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4:28">
      <c r="D405" s="56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4:28">
      <c r="D406" s="56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4:28">
      <c r="D407" s="56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4:28">
      <c r="D408" s="56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4:28">
      <c r="D409" s="56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4:28">
      <c r="D410" s="56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4:28">
      <c r="D411" s="56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4:28">
      <c r="D412" s="56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4:28">
      <c r="D413" s="56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4:28">
      <c r="D414" s="56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4:28">
      <c r="D415" s="56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4:28">
      <c r="D416" s="56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4:28">
      <c r="D417" s="56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4:28">
      <c r="D418" s="56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4:28">
      <c r="D419" s="56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4:28">
      <c r="D420" s="56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4:28">
      <c r="D421" s="56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4:28">
      <c r="D422" s="56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4:28">
      <c r="D423" s="56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4:28">
      <c r="D424" s="56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4:28">
      <c r="D425" s="56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4:28">
      <c r="D426" s="56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4:28">
      <c r="D427" s="56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4:28">
      <c r="D428" s="56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4:28">
      <c r="D429" s="56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4:28">
      <c r="D430" s="56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4:28">
      <c r="D431" s="56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4:28">
      <c r="D432" s="56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4:28">
      <c r="D433" s="56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4:28">
      <c r="D434" s="56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4:28">
      <c r="D435" s="56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4:28">
      <c r="D436" s="56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4:28">
      <c r="D437" s="56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4:28">
      <c r="D438" s="56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4:28">
      <c r="D439" s="56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4:28">
      <c r="D440" s="56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4:28">
      <c r="D441" s="56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4:28">
      <c r="D442" s="56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4:28">
      <c r="D443" s="56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4:28">
      <c r="D444" s="56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4:28">
      <c r="D445" s="56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4:28">
      <c r="D446" s="56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4:28">
      <c r="D447" s="56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4:28">
      <c r="D448" s="56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4:28">
      <c r="D449" s="56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4:28">
      <c r="D450" s="56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4:28">
      <c r="D451" s="56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4:28">
      <c r="D452" s="56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4:28">
      <c r="D453" s="56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4:28">
      <c r="D454" s="56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4:28">
      <c r="D455" s="56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4:28">
      <c r="D456" s="56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4:28">
      <c r="D457" s="56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4:28">
      <c r="D458" s="56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4:28">
      <c r="D459" s="56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4:28">
      <c r="D460" s="56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4:28">
      <c r="D461" s="56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4:28">
      <c r="D462" s="56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4:28">
      <c r="D463" s="56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4:28">
      <c r="D464" s="56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4:28">
      <c r="D465" s="56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4:28">
      <c r="D466" s="56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4:28">
      <c r="D467" s="56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4:28">
      <c r="D468" s="56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4:28">
      <c r="D469" s="56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4:28">
      <c r="D470" s="56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4:28">
      <c r="D471" s="56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4:28">
      <c r="D472" s="56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spans="4:28">
      <c r="D473" s="56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spans="4:28">
      <c r="D474" s="56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spans="4:28">
      <c r="D475" s="56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spans="4:28">
      <c r="D476" s="56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spans="4:28">
      <c r="D477" s="56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spans="4:28">
      <c r="D478" s="56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spans="4:28">
      <c r="D479" s="56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spans="4:28">
      <c r="D480" s="56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spans="4:28">
      <c r="D481" s="56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spans="4:28">
      <c r="D482" s="56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spans="4:28">
      <c r="D483" s="56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spans="4:28">
      <c r="D484" s="56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spans="4:28">
      <c r="D485" s="56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spans="4:28">
      <c r="D486" s="56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spans="4:28">
      <c r="D487" s="56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spans="4:28">
      <c r="D488" s="56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spans="4:28">
      <c r="D489" s="56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spans="4:28">
      <c r="D490" s="56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spans="4:28">
      <c r="D491" s="56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spans="4:28">
      <c r="D492" s="56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spans="4:28">
      <c r="D493" s="56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spans="4:28">
      <c r="D494" s="56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spans="4:28">
      <c r="D495" s="56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spans="4:28">
      <c r="D496" s="56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spans="4:28">
      <c r="D497" s="56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spans="4:28">
      <c r="D498" s="56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spans="4:28">
      <c r="D499" s="56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spans="4:28">
      <c r="D500" s="56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spans="4:28">
      <c r="D501" s="56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spans="4:28">
      <c r="D502" s="56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spans="4:28">
      <c r="D503" s="56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spans="4:28">
      <c r="D504" s="56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spans="4:28">
      <c r="D505" s="56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spans="4:28">
      <c r="D506" s="56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spans="4:28">
      <c r="D507" s="56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spans="4:28">
      <c r="D508" s="56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spans="4:28">
      <c r="D509" s="56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spans="4:28">
      <c r="D510" s="56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spans="4:28">
      <c r="D511" s="56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spans="4:28">
      <c r="D512" s="56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spans="4:28">
      <c r="D513" s="56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spans="4:28">
      <c r="D514" s="56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spans="4:28">
      <c r="D515" s="56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spans="4:28">
      <c r="D516" s="56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spans="4:28">
      <c r="D517" s="56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spans="4:28">
      <c r="D518" s="56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spans="4:28">
      <c r="D519" s="56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spans="4:28">
      <c r="D520" s="56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spans="4:28">
      <c r="D521" s="56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spans="4:28">
      <c r="D522" s="56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spans="4:28">
      <c r="D523" s="56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spans="4:28">
      <c r="D524" s="56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spans="4:28">
      <c r="D525" s="56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spans="4:28">
      <c r="D526" s="56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spans="4:28">
      <c r="D527" s="56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spans="4:28">
      <c r="D528" s="56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spans="4:28">
      <c r="D529" s="56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spans="4:28">
      <c r="D530" s="56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spans="4:28">
      <c r="D531" s="56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spans="4:28">
      <c r="D532" s="56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spans="4:28">
      <c r="D533" s="56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spans="4:28">
      <c r="D534" s="56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spans="4:28">
      <c r="D535" s="56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spans="4:28">
      <c r="D536" s="56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spans="4:28">
      <c r="D537" s="56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spans="4:28">
      <c r="D538" s="56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spans="4:28">
      <c r="D539" s="56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spans="4:28">
      <c r="D540" s="56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spans="4:28">
      <c r="D541" s="56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spans="4:28">
      <c r="D542" s="56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spans="4:28">
      <c r="D543" s="56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spans="4:28">
      <c r="D544" s="56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spans="4:28">
      <c r="D545" s="56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spans="4:28">
      <c r="D546" s="56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spans="4:28">
      <c r="D547" s="56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spans="4:28">
      <c r="D548" s="56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spans="4:28">
      <c r="D549" s="56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spans="4:28">
      <c r="D550" s="56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spans="4:28">
      <c r="D551" s="56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spans="4:28">
      <c r="D552" s="56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spans="4:28">
      <c r="D553" s="56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spans="4:28">
      <c r="D554" s="56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spans="4:28">
      <c r="D555" s="56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spans="4:28">
      <c r="D556" s="56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spans="4:28">
      <c r="D557" s="56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spans="4:28">
      <c r="D558" s="56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spans="4:28">
      <c r="D559" s="56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spans="4:28">
      <c r="D560" s="56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spans="4:28">
      <c r="D561" s="56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spans="4:28">
      <c r="D562" s="56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spans="4:28">
      <c r="D563" s="56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spans="4:28">
      <c r="D564" s="56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spans="4:28">
      <c r="D565" s="56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spans="4:28">
      <c r="D566" s="56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spans="4:28">
      <c r="D567" s="56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spans="4:28">
      <c r="D568" s="56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spans="4:28">
      <c r="D569" s="56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spans="4:28">
      <c r="D570" s="56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spans="4:28">
      <c r="D571" s="56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spans="4:28">
      <c r="D572" s="56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spans="4:28">
      <c r="D573" s="56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spans="4:28">
      <c r="D574" s="56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spans="4:28">
      <c r="D575" s="56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spans="4:28">
      <c r="D576" s="56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spans="4:28">
      <c r="D577" s="56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spans="4:28">
      <c r="D578" s="56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spans="4:28">
      <c r="D579" s="56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spans="4:28">
      <c r="D580" s="56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spans="4:28">
      <c r="D581" s="56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spans="4:28">
      <c r="D582" s="56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spans="4:28">
      <c r="D583" s="56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spans="4:28">
      <c r="D584" s="56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spans="4:28">
      <c r="D585" s="56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spans="4:28">
      <c r="D586" s="56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spans="4:28">
      <c r="D587" s="56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spans="4:28">
      <c r="D588" s="56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spans="4:28">
      <c r="D589" s="56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spans="4:28">
      <c r="D590" s="56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spans="4:28">
      <c r="D591" s="56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spans="4:28">
      <c r="D592" s="56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spans="4:28">
      <c r="D593" s="56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spans="4:28">
      <c r="D594" s="56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spans="4:28">
      <c r="D595" s="56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spans="4:28">
      <c r="D596" s="56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spans="4:28">
      <c r="D597" s="56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spans="4:28">
      <c r="D598" s="56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spans="4:28">
      <c r="D599" s="56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spans="4:28">
      <c r="D600" s="56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spans="4:28">
      <c r="D601" s="56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spans="4:28">
      <c r="D602" s="56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spans="4:28">
      <c r="D603" s="56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spans="4:28">
      <c r="D604" s="56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spans="4:28">
      <c r="D605" s="56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spans="4:28">
      <c r="D606" s="56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spans="4:28">
      <c r="D607" s="56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spans="4:28">
      <c r="D608" s="56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spans="4:28">
      <c r="D609" s="56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spans="4:28">
      <c r="D610" s="56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spans="4:28">
      <c r="D611" s="56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spans="4:28">
      <c r="D612" s="56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spans="4:28">
      <c r="D613" s="56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spans="4:28">
      <c r="D614" s="56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spans="4:28">
      <c r="D615" s="56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spans="4:28">
      <c r="D616" s="56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spans="4:28">
      <c r="D617" s="56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spans="4:28">
      <c r="D618" s="56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spans="4:28">
      <c r="D619" s="56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spans="4:28">
      <c r="D620" s="56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spans="4:28">
      <c r="D621" s="56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spans="4:28">
      <c r="D622" s="56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spans="4:28">
      <c r="D623" s="56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spans="4:28">
      <c r="D624" s="56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spans="4:28">
      <c r="D625" s="56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spans="4:28">
      <c r="D626" s="56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spans="4:28">
      <c r="D627" s="56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spans="4:28">
      <c r="D628" s="56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spans="4:28">
      <c r="D629" s="56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spans="4:28">
      <c r="D630" s="56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spans="4:28">
      <c r="D631" s="56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spans="4:28">
      <c r="D632" s="56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spans="4:28">
      <c r="D633" s="56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spans="4:28">
      <c r="D634" s="56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spans="4:28">
      <c r="D635" s="56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spans="4:28">
      <c r="D636" s="56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spans="4:28">
      <c r="D637" s="56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spans="4:28">
      <c r="D638" s="56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spans="4:28">
      <c r="D639" s="56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spans="4:28">
      <c r="D640" s="56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spans="4:28">
      <c r="D641" s="56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spans="4:28">
      <c r="D642" s="56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spans="4:28">
      <c r="D643" s="56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spans="4:28">
      <c r="D644" s="56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spans="4:28">
      <c r="D645" s="56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spans="4:28">
      <c r="D646" s="56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spans="4:28">
      <c r="D647" s="56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spans="4:28">
      <c r="D648" s="56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spans="4:28">
      <c r="D649" s="56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spans="4:28">
      <c r="D650" s="56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spans="4:28">
      <c r="D651" s="56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spans="4:28">
      <c r="D652" s="56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spans="4:28">
      <c r="D653" s="56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spans="4:28">
      <c r="D654" s="56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spans="4:28">
      <c r="D655" s="56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spans="4:28">
      <c r="D656" s="56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spans="4:28">
      <c r="D657" s="56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spans="4:28">
      <c r="D658" s="56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spans="4:28">
      <c r="D659" s="56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spans="4:28">
      <c r="D660" s="56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spans="4:28">
      <c r="D661" s="56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spans="4:28">
      <c r="D662" s="56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spans="4:28">
      <c r="D663" s="56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spans="4:28">
      <c r="D664" s="56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spans="4:28">
      <c r="D665" s="56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spans="4:28">
      <c r="D666" s="56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spans="4:28">
      <c r="D667" s="56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spans="4:28">
      <c r="D668" s="56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spans="4:28">
      <c r="D669" s="56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spans="4:28">
      <c r="D670" s="56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spans="4:28">
      <c r="D671" s="56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spans="4:28">
      <c r="D672" s="56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spans="4:28">
      <c r="D673" s="56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spans="4:28">
      <c r="D674" s="56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spans="4:28">
      <c r="D675" s="56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spans="4:28">
      <c r="D676" s="56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spans="4:28">
      <c r="D677" s="56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spans="4:28">
      <c r="D678" s="56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spans="4:28">
      <c r="D679" s="56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spans="4:28">
      <c r="D680" s="56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spans="4:28">
      <c r="D681" s="56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spans="4:28">
      <c r="D682" s="56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spans="4:28">
      <c r="D683" s="56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spans="4:28">
      <c r="D684" s="56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spans="4:28">
      <c r="D685" s="56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spans="4:28">
      <c r="D686" s="56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spans="4:28">
      <c r="D687" s="56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spans="4:28">
      <c r="D688" s="56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spans="4:28">
      <c r="D689" s="56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spans="4:28">
      <c r="D690" s="56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spans="4:28">
      <c r="D691" s="56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spans="4:28">
      <c r="D692" s="56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spans="4:28">
      <c r="D693" s="56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spans="4:28">
      <c r="D694" s="56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spans="4:28">
      <c r="D695" s="56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spans="4:28">
      <c r="D696" s="56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spans="4:28">
      <c r="D697" s="56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spans="4:28">
      <c r="D698" s="56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spans="4:28">
      <c r="D699" s="56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spans="4:28">
      <c r="D700" s="56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spans="4:28">
      <c r="D701" s="56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spans="4:28">
      <c r="D702" s="56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spans="4:28">
      <c r="D703" s="56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spans="4:28">
      <c r="D704" s="56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spans="4:28">
      <c r="D705" s="56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spans="4:28">
      <c r="D706" s="56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spans="4:28">
      <c r="D707" s="56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spans="4:28">
      <c r="D708" s="56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spans="4:28">
      <c r="D709" s="56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spans="4:28">
      <c r="D710" s="56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spans="4:28">
      <c r="D711" s="56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spans="4:28">
      <c r="D712" s="56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spans="4:28">
      <c r="D713" s="56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spans="4:28">
      <c r="D714" s="56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spans="4:28">
      <c r="D715" s="56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spans="4:28">
      <c r="D716" s="56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spans="4:28">
      <c r="D717" s="56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spans="4:28">
      <c r="D718" s="56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spans="4:28">
      <c r="D719" s="56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spans="4:28">
      <c r="D720" s="56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spans="4:28">
      <c r="D721" s="56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spans="4:28">
      <c r="D722" s="56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spans="4:28">
      <c r="D723" s="56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spans="4:28">
      <c r="D724" s="56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spans="4:28">
      <c r="D725" s="56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spans="4:28">
      <c r="D726" s="56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spans="4:28">
      <c r="D727" s="56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spans="4:28">
      <c r="D728" s="56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spans="4:28">
      <c r="D729" s="56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spans="4:28">
      <c r="D730" s="56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spans="4:28">
      <c r="D731" s="56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spans="4:28">
      <c r="D732" s="56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spans="4:28">
      <c r="D733" s="56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spans="4:28">
      <c r="D734" s="56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spans="4:28">
      <c r="D735" s="56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spans="4:28">
      <c r="D736" s="56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spans="4:28">
      <c r="D737" s="56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spans="4:28">
      <c r="D738" s="56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spans="4:28">
      <c r="D739" s="56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spans="4:28">
      <c r="D740" s="56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spans="4:28">
      <c r="D741" s="56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spans="4:28">
      <c r="D742" s="56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spans="4:28">
      <c r="D743" s="56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spans="4:28">
      <c r="D744" s="56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spans="4:28">
      <c r="D745" s="56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spans="4:28">
      <c r="D746" s="56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spans="4:28">
      <c r="D747" s="56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spans="4:28">
      <c r="D748" s="56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spans="4:28">
      <c r="D749" s="56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spans="4:28">
      <c r="D750" s="56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spans="4:28">
      <c r="D751" s="56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spans="4:28">
      <c r="D752" s="56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spans="4:28">
      <c r="D753" s="56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spans="4:28">
      <c r="D754" s="56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spans="4:28">
      <c r="D755" s="56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spans="4:28">
      <c r="D756" s="56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spans="4:28">
      <c r="D757" s="56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spans="4:28">
      <c r="D758" s="56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spans="4:28">
      <c r="D759" s="56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spans="4:28">
      <c r="D760" s="56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spans="4:28">
      <c r="D761" s="56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spans="4:28">
      <c r="D762" s="56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spans="4:28">
      <c r="D763" s="56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spans="4:28">
      <c r="D764" s="56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spans="4:28">
      <c r="D765" s="56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spans="4:28">
      <c r="D766" s="56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spans="4:28">
      <c r="D767" s="56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spans="4:28">
      <c r="D768" s="56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spans="4:28">
      <c r="D769" s="56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spans="4:28">
      <c r="D770" s="56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spans="4:28">
      <c r="D771" s="56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spans="4:28">
      <c r="D772" s="56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spans="4:28">
      <c r="D773" s="56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spans="4:28">
      <c r="D774" s="56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spans="4:28">
      <c r="D775" s="56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spans="4:28">
      <c r="D776" s="56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spans="4:28">
      <c r="D777" s="56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spans="4:28">
      <c r="D778" s="56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spans="4:28">
      <c r="D779" s="56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spans="4:28">
      <c r="D780" s="56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spans="4:28">
      <c r="D781" s="56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spans="4:28">
      <c r="D782" s="56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spans="4:28">
      <c r="D783" s="56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spans="4:28">
      <c r="D784" s="56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spans="4:28">
      <c r="D785" s="56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spans="4:28">
      <c r="D786" s="56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spans="4:28">
      <c r="D787" s="56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spans="4:28">
      <c r="D788" s="56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spans="4:28">
      <c r="D789" s="56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spans="4:28">
      <c r="D790" s="56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spans="4:28">
      <c r="D791" s="56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spans="4:28">
      <c r="D792" s="56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spans="4:28">
      <c r="D793" s="56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spans="4:28">
      <c r="D794" s="56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spans="4:28">
      <c r="D795" s="56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spans="4:28">
      <c r="D796" s="56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spans="4:28">
      <c r="D797" s="56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spans="4:28">
      <c r="D798" s="56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spans="4:28">
      <c r="D799" s="56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spans="4:28">
      <c r="D800" s="56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spans="4:28">
      <c r="D801" s="56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spans="4:28">
      <c r="D802" s="56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spans="4:28">
      <c r="D803" s="56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spans="4:28">
      <c r="D804" s="56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spans="4:28">
      <c r="D805" s="56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spans="4:28">
      <c r="D806" s="56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spans="4:28">
      <c r="D807" s="56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spans="4:28">
      <c r="D808" s="56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spans="4:28">
      <c r="D809" s="56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spans="4:28">
      <c r="D810" s="56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spans="4:28">
      <c r="D811" s="56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spans="4:28">
      <c r="D812" s="56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spans="4:28">
      <c r="D813" s="56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spans="4:28">
      <c r="D814" s="56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spans="4:28">
      <c r="D815" s="56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spans="4:28">
      <c r="D816" s="56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spans="4:28">
      <c r="D817" s="56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spans="4:28">
      <c r="D818" s="56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spans="4:28">
      <c r="D819" s="56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spans="4:28">
      <c r="D820" s="56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spans="4:28">
      <c r="D821" s="56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spans="4:28">
      <c r="D822" s="56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spans="4:28">
      <c r="D823" s="56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spans="4:28">
      <c r="D824" s="56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spans="4:28">
      <c r="D825" s="56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</row>
    <row r="826" spans="4:28">
      <c r="D826" s="56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</row>
    <row r="827" spans="4:28">
      <c r="D827" s="56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</row>
    <row r="828" spans="4:28">
      <c r="D828" s="56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</row>
    <row r="829" spans="4:28">
      <c r="D829" s="56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</row>
    <row r="830" spans="4:28">
      <c r="D830" s="56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</row>
    <row r="831" spans="4:28">
      <c r="D831" s="56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</row>
    <row r="832" spans="4:28">
      <c r="D832" s="56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</row>
    <row r="833" spans="4:28">
      <c r="D833" s="56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</row>
    <row r="834" spans="4:28">
      <c r="D834" s="56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</row>
    <row r="835" spans="4:28">
      <c r="D835" s="56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</row>
    <row r="836" spans="4:28">
      <c r="D836" s="56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</row>
    <row r="837" spans="4:28">
      <c r="D837" s="56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</row>
    <row r="838" spans="4:28">
      <c r="D838" s="56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</row>
    <row r="839" spans="4:28">
      <c r="D839" s="56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</row>
    <row r="840" spans="4:28">
      <c r="D840" s="56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</row>
    <row r="841" spans="4:28">
      <c r="D841" s="56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</row>
    <row r="842" spans="4:28">
      <c r="D842" s="56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</row>
    <row r="843" spans="4:28">
      <c r="D843" s="56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</row>
    <row r="844" spans="4:28">
      <c r="D844" s="56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</row>
    <row r="845" spans="4:28">
      <c r="D845" s="56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</row>
    <row r="846" spans="4:28">
      <c r="D846" s="56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</row>
    <row r="847" spans="4:28">
      <c r="D847" s="56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</row>
    <row r="848" spans="4:28">
      <c r="D848" s="56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</row>
    <row r="849" spans="4:28">
      <c r="D849" s="56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</row>
    <row r="850" spans="4:28">
      <c r="D850" s="56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</row>
    <row r="851" spans="4:28">
      <c r="D851" s="56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</row>
    <row r="852" spans="4:28">
      <c r="D852" s="56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</row>
    <row r="853" spans="4:28">
      <c r="D853" s="56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</row>
    <row r="854" spans="4:28">
      <c r="D854" s="56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</row>
    <row r="855" spans="4:28">
      <c r="D855" s="56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</row>
    <row r="856" spans="4:28">
      <c r="D856" s="56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</row>
    <row r="857" spans="4:28">
      <c r="D857" s="56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</row>
    <row r="858" spans="4:28">
      <c r="D858" s="56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spans="4:28">
      <c r="D859" s="56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spans="4:28">
      <c r="D860" s="56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spans="4:28">
      <c r="D861" s="56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spans="4:28">
      <c r="D862" s="56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spans="4:28">
      <c r="D863" s="56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spans="4:28">
      <c r="D864" s="56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spans="4:28">
      <c r="D865" s="56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spans="4:28">
      <c r="D866" s="56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spans="4:28">
      <c r="D867" s="56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spans="4:28">
      <c r="D868" s="56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spans="4:28">
      <c r="D869" s="56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spans="4:28">
      <c r="D870" s="56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spans="4:28">
      <c r="D871" s="56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spans="4:28">
      <c r="D872" s="56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spans="4:28">
      <c r="D873" s="56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spans="4:28">
      <c r="D874" s="56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spans="4:28">
      <c r="D875" s="56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spans="4:28">
      <c r="D876" s="56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spans="4:28">
      <c r="D877" s="56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spans="4:28">
      <c r="D878" s="56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spans="4:28">
      <c r="D879" s="56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spans="4:28">
      <c r="D880" s="56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spans="4:28">
      <c r="D881" s="56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spans="4:28">
      <c r="D882" s="56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spans="4:28">
      <c r="D883" s="56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spans="4:28">
      <c r="D884" s="56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spans="4:28">
      <c r="D885" s="56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spans="4:28">
      <c r="D886" s="56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spans="4:28">
      <c r="D887" s="56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spans="4:28">
      <c r="D888" s="56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spans="4:28">
      <c r="D889" s="56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spans="4:28">
      <c r="D890" s="56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spans="4:28">
      <c r="D891" s="56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spans="4:28">
      <c r="D892" s="56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spans="4:28">
      <c r="D893" s="56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spans="4:28">
      <c r="D894" s="56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spans="4:28">
      <c r="D895" s="56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spans="4:28">
      <c r="D896" s="56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spans="4:28">
      <c r="D897" s="56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spans="4:28">
      <c r="D898" s="56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spans="4:28">
      <c r="D899" s="56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spans="4:28">
      <c r="D900" s="56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spans="4:28">
      <c r="D901" s="56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spans="4:28">
      <c r="D902" s="56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spans="4:28">
      <c r="D903" s="56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spans="4:28">
      <c r="D904" s="56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spans="4:28">
      <c r="D905" s="56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spans="4:28">
      <c r="D906" s="56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spans="4:28">
      <c r="D907" s="56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spans="4:28">
      <c r="D908" s="56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spans="4:28">
      <c r="D909" s="56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spans="4:28">
      <c r="D910" s="56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spans="4:28">
      <c r="D911" s="56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spans="4:28">
      <c r="D912" s="56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spans="4:28">
      <c r="D913" s="56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spans="4:28">
      <c r="D914" s="56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spans="4:28">
      <c r="D915" s="56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spans="4:28">
      <c r="D916" s="56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spans="4:28">
      <c r="D917" s="56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spans="4:28">
      <c r="D918" s="56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  <row r="919" spans="4:28">
      <c r="D919" s="56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</row>
    <row r="920" spans="4:28">
      <c r="D920" s="56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</row>
    <row r="921" spans="4:28">
      <c r="D921" s="56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</row>
    <row r="922" spans="4:28">
      <c r="D922" s="56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</row>
    <row r="923" spans="4:28">
      <c r="D923" s="56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</row>
    <row r="924" spans="4:28">
      <c r="D924" s="56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</row>
    <row r="925" spans="4:28">
      <c r="D925" s="56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</row>
    <row r="926" spans="4:28">
      <c r="D926" s="56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</row>
    <row r="927" spans="4:28">
      <c r="D927" s="56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</row>
    <row r="928" spans="4:28">
      <c r="D928" s="56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</row>
    <row r="929" spans="4:28">
      <c r="D929" s="56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</row>
    <row r="930" spans="4:28">
      <c r="D930" s="56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</row>
    <row r="931" spans="4:28">
      <c r="D931" s="56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</row>
    <row r="932" spans="4:28">
      <c r="D932" s="56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</row>
    <row r="933" spans="4:28">
      <c r="D933" s="56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</row>
    <row r="934" spans="4:28">
      <c r="D934" s="56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</row>
    <row r="935" spans="4:28">
      <c r="D935" s="56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</row>
    <row r="936" spans="4:28">
      <c r="D936" s="56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</row>
    <row r="937" spans="4:28">
      <c r="D937" s="56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</row>
    <row r="938" spans="4:28">
      <c r="D938" s="56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</row>
    <row r="939" spans="4:28">
      <c r="D939" s="56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</row>
    <row r="940" spans="4:28">
      <c r="D940" s="56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</row>
    <row r="941" spans="4:28">
      <c r="D941" s="56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</row>
    <row r="942" spans="4:28">
      <c r="D942" s="56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</row>
    <row r="943" spans="4:28">
      <c r="D943" s="56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</row>
    <row r="944" spans="4:28">
      <c r="D944" s="56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</row>
    <row r="945" spans="4:28">
      <c r="D945" s="56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</row>
    <row r="946" spans="4:28">
      <c r="D946" s="56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</row>
    <row r="947" spans="4:28">
      <c r="D947" s="56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</row>
    <row r="948" spans="4:28">
      <c r="D948" s="56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</row>
    <row r="949" spans="4:28">
      <c r="D949" s="56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</row>
    <row r="950" spans="4:28">
      <c r="D950" s="56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</row>
    <row r="951" spans="4:28">
      <c r="D951" s="56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</row>
    <row r="952" spans="4:28">
      <c r="D952" s="56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</row>
    <row r="953" spans="4:28">
      <c r="D953" s="56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</row>
    <row r="954" spans="4:28">
      <c r="D954" s="56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</row>
    <row r="955" spans="4:28">
      <c r="D955" s="56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</row>
    <row r="956" spans="4:28">
      <c r="D956" s="56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</row>
    <row r="957" spans="4:28">
      <c r="D957" s="56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</row>
    <row r="958" spans="4:28">
      <c r="D958" s="56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</row>
    <row r="959" spans="4:28">
      <c r="D959" s="56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</row>
    <row r="960" spans="4:28">
      <c r="D960" s="56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</row>
    <row r="961" spans="4:28">
      <c r="D961" s="56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</row>
    <row r="962" spans="4:28">
      <c r="D962" s="56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</row>
    <row r="963" spans="4:28">
      <c r="D963" s="56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</row>
    <row r="964" spans="4:28">
      <c r="D964" s="56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</row>
    <row r="965" spans="4:28">
      <c r="D965" s="56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</row>
    <row r="966" spans="4:28">
      <c r="D966" s="56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</row>
    <row r="967" spans="4:28">
      <c r="D967" s="56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</row>
    <row r="968" spans="4:28">
      <c r="D968" s="56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</row>
    <row r="969" spans="4:28">
      <c r="D969" s="56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</row>
    <row r="970" spans="4:28">
      <c r="D970" s="56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</row>
    <row r="971" spans="4:28">
      <c r="D971" s="56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</row>
    <row r="972" spans="4:28">
      <c r="D972" s="56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</row>
    <row r="973" spans="4:28">
      <c r="D973" s="56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</row>
    <row r="974" spans="4:28">
      <c r="D974" s="56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</row>
    <row r="975" spans="4:28">
      <c r="D975" s="56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</row>
    <row r="976" spans="4:28">
      <c r="D976" s="56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</row>
    <row r="977" spans="4:28">
      <c r="D977" s="56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</row>
    <row r="978" spans="4:28">
      <c r="D978" s="56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</row>
    <row r="979" spans="4:28">
      <c r="D979" s="56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</row>
    <row r="980" spans="4:28">
      <c r="D980" s="56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</row>
    <row r="981" spans="4:28">
      <c r="D981" s="56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</row>
    <row r="982" spans="4:28">
      <c r="D982" s="56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</row>
    <row r="983" spans="4:28">
      <c r="D983" s="56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</row>
    <row r="984" spans="4:28">
      <c r="D984" s="56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</row>
    <row r="985" spans="4:28">
      <c r="D985" s="56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</row>
    <row r="986" spans="4:28">
      <c r="D986" s="56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</row>
    <row r="987" spans="4:28">
      <c r="D987" s="56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</row>
    <row r="988" spans="4:28">
      <c r="D988" s="56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</row>
    <row r="989" spans="4:28">
      <c r="D989" s="56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</row>
    <row r="990" spans="4:28">
      <c r="D990" s="56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</row>
    <row r="991" spans="4:28">
      <c r="D991" s="56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</row>
    <row r="992" spans="4:28">
      <c r="D992" s="56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</row>
    <row r="993" spans="4:28">
      <c r="D993" s="56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</row>
    <row r="994" spans="4:28">
      <c r="D994" s="56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</row>
    <row r="995" spans="4:28">
      <c r="D995" s="56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</row>
    <row r="996" spans="4:28">
      <c r="D996" s="56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</row>
    <row r="997" spans="4:28">
      <c r="D997" s="56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</row>
  </sheetData>
  <sheetProtection password="CF64" sheet="1" objects="1" scenarios="1" selectLockedCells="1"/>
  <mergeCells count="3">
    <mergeCell ref="D3:H3"/>
    <mergeCell ref="C4:H4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B6D7A8"/>
  </sheetPr>
  <dimension ref="A1:H977"/>
  <sheetViews>
    <sheetView showGridLines="0" zoomScaleNormal="100" workbookViewId="0">
      <pane ySplit="7" topLeftCell="A8" activePane="bottomLeft" state="frozen"/>
      <selection pane="bottomLeft" activeCell="C12" sqref="C12"/>
    </sheetView>
  </sheetViews>
  <sheetFormatPr baseColWidth="10" defaultColWidth="14.42578125" defaultRowHeight="15" customHeight="1"/>
  <cols>
    <col min="1" max="1" width="7" style="76" customWidth="1"/>
    <col min="2" max="2" width="30.85546875" style="76" customWidth="1"/>
    <col min="3" max="3" width="22.85546875" style="76" customWidth="1"/>
    <col min="4" max="4" width="15.28515625" style="76" customWidth="1"/>
    <col min="5" max="5" width="3" style="76" customWidth="1"/>
    <col min="6" max="6" width="22.7109375" style="76" customWidth="1"/>
    <col min="7" max="7" width="8.28515625" style="76" bestFit="1" customWidth="1"/>
    <col min="8" max="8" width="6.42578125" style="76" customWidth="1"/>
    <col min="9" max="9" width="18.7109375" style="76" bestFit="1" customWidth="1"/>
    <col min="10" max="10" width="13" style="76" customWidth="1"/>
    <col min="11" max="27" width="10.7109375" style="76" customWidth="1"/>
    <col min="28" max="16384" width="14.42578125" style="76"/>
  </cols>
  <sheetData>
    <row r="1" spans="2:8" ht="15" customHeight="1">
      <c r="D1" s="168"/>
    </row>
    <row r="2" spans="2:8" ht="20.25">
      <c r="B2" s="145" t="s">
        <v>92</v>
      </c>
      <c r="C2" s="144"/>
      <c r="D2" s="155"/>
      <c r="E2" s="158"/>
      <c r="F2" s="144"/>
      <c r="G2" s="125"/>
      <c r="H2" s="125"/>
    </row>
    <row r="3" spans="2:8" ht="17.25" customHeight="1">
      <c r="B3" s="205" t="s">
        <v>102</v>
      </c>
      <c r="C3" s="205"/>
      <c r="D3" s="154"/>
      <c r="E3" s="159"/>
      <c r="F3" s="164" t="s">
        <v>159</v>
      </c>
      <c r="G3" s="126">
        <f>+(D20+F33)</f>
        <v>0</v>
      </c>
      <c r="H3" s="125"/>
    </row>
    <row r="4" spans="2:8" ht="17.25">
      <c r="B4" s="205"/>
      <c r="C4" s="205"/>
      <c r="D4" s="154"/>
      <c r="E4" s="159"/>
      <c r="F4" s="159"/>
      <c r="G4" s="157"/>
      <c r="H4" s="125"/>
    </row>
    <row r="5" spans="2:8" ht="17.25">
      <c r="B5" s="205"/>
      <c r="C5" s="205"/>
      <c r="D5" s="154"/>
      <c r="E5" s="159"/>
      <c r="F5" s="143"/>
      <c r="G5" s="125"/>
      <c r="H5" s="125"/>
    </row>
    <row r="6" spans="2:8" ht="17.25">
      <c r="B6" s="205"/>
      <c r="C6" s="205"/>
      <c r="D6" s="154"/>
      <c r="E6" s="159"/>
      <c r="F6" s="143"/>
      <c r="G6" s="125"/>
      <c r="H6" s="125"/>
    </row>
    <row r="7" spans="2:8" ht="19.5" customHeight="1">
      <c r="B7" s="165"/>
      <c r="C7" s="165"/>
      <c r="D7" s="156"/>
      <c r="E7" s="160"/>
      <c r="G7" s="125"/>
      <c r="H7" s="125"/>
    </row>
    <row r="8" spans="2:8" ht="17.25">
      <c r="D8" s="84"/>
      <c r="E8" s="84"/>
      <c r="H8" s="125"/>
    </row>
    <row r="9" spans="2:8" ht="17.25">
      <c r="B9" s="200" t="s">
        <v>3</v>
      </c>
      <c r="C9" s="200"/>
      <c r="D9" s="84"/>
      <c r="E9" s="84"/>
    </row>
    <row r="10" spans="2:8" ht="36" customHeight="1">
      <c r="B10" s="149" t="s">
        <v>128</v>
      </c>
      <c r="C10" s="150" t="s">
        <v>93</v>
      </c>
      <c r="D10" s="203" t="s">
        <v>2</v>
      </c>
      <c r="E10" s="203"/>
    </row>
    <row r="11" spans="2:8" ht="17.25">
      <c r="B11" s="146" t="s">
        <v>5</v>
      </c>
      <c r="C11" s="147">
        <v>0</v>
      </c>
      <c r="D11" s="201">
        <f>VLOOKUP(B11,Base!C:D,2,0)*C11*dias_laborales</f>
        <v>0</v>
      </c>
      <c r="E11" s="202"/>
    </row>
    <row r="12" spans="2:8" ht="17.25">
      <c r="B12" s="60" t="s">
        <v>7</v>
      </c>
      <c r="C12" s="64">
        <v>0</v>
      </c>
      <c r="D12" s="201">
        <f>VLOOKUP(B12,Base!C:D,2,0)*C12*dias_laborales</f>
        <v>0</v>
      </c>
      <c r="E12" s="202"/>
    </row>
    <row r="13" spans="2:8" ht="17.25">
      <c r="B13" s="61" t="s">
        <v>9</v>
      </c>
      <c r="C13" s="64">
        <v>0</v>
      </c>
      <c r="D13" s="201">
        <f>VLOOKUP(B13,Base!C:D,2,0)*C13*dias_laborales</f>
        <v>0</v>
      </c>
      <c r="E13" s="202"/>
    </row>
    <row r="14" spans="2:8" ht="17.25">
      <c r="B14" s="60" t="s">
        <v>12</v>
      </c>
      <c r="C14" s="64">
        <v>1</v>
      </c>
      <c r="D14" s="201">
        <f>VLOOKUP(B14,Base!C:D,2,0)*VLOOKUP(C14,Base!G:I,3,0)*dias_laborales</f>
        <v>0</v>
      </c>
      <c r="E14" s="202"/>
    </row>
    <row r="15" spans="2:8" ht="17.25">
      <c r="B15" s="60" t="s">
        <v>13</v>
      </c>
      <c r="C15" s="64">
        <v>1</v>
      </c>
      <c r="D15" s="201">
        <f>VLOOKUP(B15,Base!C:D,2,0)*VLOOKUP(C15,Base!G:I,3,0)*dias_laborales</f>
        <v>0</v>
      </c>
      <c r="E15" s="202"/>
    </row>
    <row r="16" spans="2:8" ht="17.25">
      <c r="B16" s="60" t="s">
        <v>14</v>
      </c>
      <c r="C16" s="64">
        <v>1</v>
      </c>
      <c r="D16" s="201">
        <f>VLOOKUP(B16,Base!C:D,2,0)*VLOOKUP(C16,Base!G:I,3,0)*dias_laborales</f>
        <v>0</v>
      </c>
      <c r="E16" s="202"/>
    </row>
    <row r="17" spans="1:6" ht="17.25">
      <c r="B17" s="60" t="s">
        <v>15</v>
      </c>
      <c r="C17" s="64">
        <v>1</v>
      </c>
      <c r="D17" s="201">
        <f>VLOOKUP(B17,Base!C:D,2,0)*VLOOKUP(C17,Base!G:I,3,0)*dias_laborales</f>
        <v>0</v>
      </c>
      <c r="E17" s="202"/>
    </row>
    <row r="18" spans="1:6" ht="17.25">
      <c r="B18" s="61" t="s">
        <v>16</v>
      </c>
      <c r="C18" s="64">
        <v>1</v>
      </c>
      <c r="D18" s="201">
        <f>VLOOKUP(B18,Base!C:D,2,0)*VLOOKUP(C18,Base!G:I,3,0)*dias_laborales</f>
        <v>0</v>
      </c>
      <c r="E18" s="202"/>
    </row>
    <row r="19" spans="1:6" ht="17.25">
      <c r="B19" s="61" t="s">
        <v>17</v>
      </c>
      <c r="C19" s="64">
        <v>1</v>
      </c>
      <c r="D19" s="201">
        <f>VLOOKUP(B19,Base!C:D,2,0)*VLOOKUP(C19,Base!G:I,3,0)*dias_laborales</f>
        <v>0</v>
      </c>
      <c r="E19" s="202"/>
    </row>
    <row r="20" spans="1:6" ht="17.25">
      <c r="D20" s="206">
        <f>SUM(D11:D19)</f>
        <v>0</v>
      </c>
      <c r="E20" s="207"/>
    </row>
    <row r="21" spans="1:6" ht="17.25">
      <c r="B21" s="200" t="s">
        <v>105</v>
      </c>
      <c r="C21" s="200"/>
      <c r="D21" s="95"/>
      <c r="E21" s="95"/>
      <c r="F21" s="95"/>
    </row>
    <row r="22" spans="1:6" ht="33.75" customHeight="1">
      <c r="B22" s="152" t="s">
        <v>106</v>
      </c>
      <c r="C22" s="153" t="s">
        <v>107</v>
      </c>
      <c r="D22" s="208" t="s">
        <v>127</v>
      </c>
      <c r="E22" s="208"/>
      <c r="F22" s="100" t="s">
        <v>2</v>
      </c>
    </row>
    <row r="23" spans="1:6" ht="17.25">
      <c r="A23" s="125"/>
      <c r="B23" s="128"/>
      <c r="C23" s="161">
        <v>0</v>
      </c>
      <c r="D23" s="204">
        <v>0</v>
      </c>
      <c r="E23" s="204"/>
      <c r="F23" s="163" t="str">
        <f>IFERROR((+Base!B75*'1.Artefactos Eléctricos'!C23*'1.Artefactos Eléctricos'!D23)," ")</f>
        <v xml:space="preserve"> </v>
      </c>
    </row>
    <row r="24" spans="1:6" ht="17.25">
      <c r="A24" s="125"/>
      <c r="B24" s="128" t="s">
        <v>109</v>
      </c>
      <c r="C24" s="162">
        <v>0</v>
      </c>
      <c r="D24" s="204">
        <v>0</v>
      </c>
      <c r="E24" s="204"/>
      <c r="F24" s="101" t="str">
        <f>IFERROR((+Base!C75*'1.Artefactos Eléctricos'!C24*'1.Artefactos Eléctricos'!D24)," ")</f>
        <v xml:space="preserve"> </v>
      </c>
    </row>
    <row r="25" spans="1:6" ht="17.25">
      <c r="A25" s="125"/>
      <c r="B25" s="128"/>
      <c r="C25" s="162">
        <v>0</v>
      </c>
      <c r="D25" s="204">
        <v>0</v>
      </c>
      <c r="E25" s="204"/>
      <c r="F25" s="101" t="str">
        <f>IFERROR((+Base!D75*'1.Artefactos Eléctricos'!C25*'1.Artefactos Eléctricos'!D25)," ")</f>
        <v xml:space="preserve"> </v>
      </c>
    </row>
    <row r="26" spans="1:6" ht="17.25">
      <c r="A26" s="125"/>
      <c r="B26" s="128"/>
      <c r="C26" s="162">
        <v>0</v>
      </c>
      <c r="D26" s="204">
        <v>0</v>
      </c>
      <c r="E26" s="204"/>
      <c r="F26" s="101" t="str">
        <f>IFERROR((+Base!E75*'1.Artefactos Eléctricos'!C26*'1.Artefactos Eléctricos'!D26)," ")</f>
        <v xml:space="preserve"> </v>
      </c>
    </row>
    <row r="27" spans="1:6" ht="17.25">
      <c r="A27" s="125"/>
      <c r="B27" s="128"/>
      <c r="C27" s="162">
        <v>0</v>
      </c>
      <c r="D27" s="204">
        <v>0</v>
      </c>
      <c r="E27" s="204"/>
      <c r="F27" s="101" t="str">
        <f>IFERROR((+Base!F75*'1.Artefactos Eléctricos'!C27*'1.Artefactos Eléctricos'!D27)," ")</f>
        <v xml:space="preserve"> </v>
      </c>
    </row>
    <row r="28" spans="1:6" ht="17.25">
      <c r="A28" s="125"/>
      <c r="B28" s="128"/>
      <c r="C28" s="162">
        <v>0</v>
      </c>
      <c r="D28" s="204">
        <v>0</v>
      </c>
      <c r="E28" s="204"/>
      <c r="F28" s="101" t="str">
        <f>IFERROR((+Base!G75*'1.Artefactos Eléctricos'!C28*'1.Artefactos Eléctricos'!D28)," ")</f>
        <v xml:space="preserve"> </v>
      </c>
    </row>
    <row r="29" spans="1:6" ht="17.25">
      <c r="A29" s="125"/>
      <c r="B29" s="128"/>
      <c r="C29" s="162">
        <v>0</v>
      </c>
      <c r="D29" s="204">
        <v>0</v>
      </c>
      <c r="E29" s="204"/>
      <c r="F29" s="101" t="str">
        <f>IFERROR((+Base!H75*'1.Artefactos Eléctricos'!C29*'1.Artefactos Eléctricos'!D29)," ")</f>
        <v xml:space="preserve"> </v>
      </c>
    </row>
    <row r="30" spans="1:6" ht="17.25">
      <c r="A30" s="125"/>
      <c r="B30" s="128"/>
      <c r="C30" s="162">
        <v>0</v>
      </c>
      <c r="D30" s="204">
        <v>0</v>
      </c>
      <c r="E30" s="204"/>
      <c r="F30" s="101" t="str">
        <f>IFERROR((+Base!I75*'1.Artefactos Eléctricos'!C30*'1.Artefactos Eléctricos'!D30)," ")</f>
        <v xml:space="preserve"> </v>
      </c>
    </row>
    <row r="31" spans="1:6" ht="17.25">
      <c r="A31" s="125"/>
      <c r="B31" s="128"/>
      <c r="C31" s="162">
        <v>0</v>
      </c>
      <c r="D31" s="204">
        <v>0</v>
      </c>
      <c r="E31" s="204"/>
      <c r="F31" s="101" t="str">
        <f>IFERROR((+Base!J75*'1.Artefactos Eléctricos'!C31*'1.Artefactos Eléctricos'!D31)," ")</f>
        <v xml:space="preserve"> </v>
      </c>
    </row>
    <row r="32" spans="1:6" ht="17.25">
      <c r="A32" s="125"/>
      <c r="B32" s="128"/>
      <c r="C32" s="162">
        <v>0</v>
      </c>
      <c r="D32" s="204">
        <v>0</v>
      </c>
      <c r="E32" s="204"/>
      <c r="F32" s="101" t="str">
        <f>IFERROR((+Base!K75*'1.Artefactos Eléctricos'!C32*'1.Artefactos Eléctricos'!D32)," ")</f>
        <v xml:space="preserve"> </v>
      </c>
    </row>
    <row r="33" spans="2:7" ht="17.25">
      <c r="B33" s="53"/>
      <c r="C33" s="102"/>
      <c r="D33" s="102"/>
      <c r="E33" s="102"/>
      <c r="F33" s="127">
        <f>SUM(F23:F32)</f>
        <v>0</v>
      </c>
      <c r="G33" s="125"/>
    </row>
    <row r="34" spans="2:7" ht="17.25">
      <c r="D34" s="84"/>
      <c r="E34" s="84"/>
    </row>
    <row r="35" spans="2:7" ht="17.25">
      <c r="D35" s="84"/>
      <c r="E35" s="84"/>
    </row>
    <row r="36" spans="2:7" ht="17.25">
      <c r="D36" s="84"/>
      <c r="E36" s="84"/>
    </row>
    <row r="37" spans="2:7" ht="17.25">
      <c r="D37" s="84"/>
      <c r="E37" s="84"/>
    </row>
    <row r="38" spans="2:7" ht="17.25">
      <c r="D38" s="84"/>
      <c r="E38" s="84"/>
    </row>
    <row r="39" spans="2:7" ht="17.25">
      <c r="D39" s="84"/>
      <c r="E39" s="84"/>
    </row>
    <row r="40" spans="2:7" ht="17.25">
      <c r="D40" s="84"/>
      <c r="E40" s="84"/>
    </row>
    <row r="41" spans="2:7" ht="17.25">
      <c r="D41" s="84"/>
      <c r="E41" s="84"/>
    </row>
    <row r="42" spans="2:7" ht="17.25">
      <c r="D42" s="84"/>
      <c r="E42" s="84"/>
    </row>
    <row r="43" spans="2:7" ht="17.25">
      <c r="D43" s="84"/>
      <c r="E43" s="84"/>
    </row>
    <row r="44" spans="2:7" ht="17.25">
      <c r="D44" s="84"/>
      <c r="E44" s="84"/>
    </row>
    <row r="45" spans="2:7" ht="17.25">
      <c r="D45" s="84"/>
      <c r="E45" s="84"/>
    </row>
    <row r="46" spans="2:7" ht="17.25">
      <c r="D46" s="84"/>
      <c r="E46" s="84"/>
    </row>
    <row r="47" spans="2:7" ht="17.25">
      <c r="D47" s="84"/>
      <c r="E47" s="84"/>
    </row>
    <row r="48" spans="2:7" ht="17.25">
      <c r="D48" s="84"/>
      <c r="E48" s="84"/>
    </row>
    <row r="49" spans="4:5" ht="17.25">
      <c r="D49" s="84"/>
      <c r="E49" s="84"/>
    </row>
    <row r="50" spans="4:5" ht="17.25">
      <c r="D50" s="84"/>
      <c r="E50" s="84"/>
    </row>
    <row r="51" spans="4:5" ht="17.25">
      <c r="D51" s="84"/>
      <c r="E51" s="84"/>
    </row>
    <row r="52" spans="4:5" ht="17.25">
      <c r="D52" s="84"/>
      <c r="E52" s="84"/>
    </row>
    <row r="53" spans="4:5" ht="17.25">
      <c r="D53" s="84"/>
      <c r="E53" s="84"/>
    </row>
    <row r="54" spans="4:5" ht="17.25">
      <c r="D54" s="84"/>
      <c r="E54" s="84"/>
    </row>
    <row r="55" spans="4:5" ht="17.25">
      <c r="D55" s="84"/>
      <c r="E55" s="84"/>
    </row>
    <row r="56" spans="4:5" ht="17.25">
      <c r="D56" s="84"/>
      <c r="E56" s="84"/>
    </row>
    <row r="57" spans="4:5" ht="17.25">
      <c r="D57" s="84"/>
      <c r="E57" s="84"/>
    </row>
    <row r="58" spans="4:5" ht="17.25">
      <c r="D58" s="84"/>
      <c r="E58" s="84"/>
    </row>
    <row r="59" spans="4:5" ht="17.25">
      <c r="D59" s="84"/>
      <c r="E59" s="84"/>
    </row>
    <row r="60" spans="4:5" ht="17.25">
      <c r="D60" s="84"/>
      <c r="E60" s="84"/>
    </row>
    <row r="61" spans="4:5" ht="17.25">
      <c r="D61" s="84"/>
      <c r="E61" s="84"/>
    </row>
    <row r="62" spans="4:5" ht="17.25">
      <c r="D62" s="84"/>
      <c r="E62" s="84"/>
    </row>
    <row r="63" spans="4:5" ht="17.25">
      <c r="D63" s="84"/>
      <c r="E63" s="84"/>
    </row>
    <row r="64" spans="4:5" ht="17.25">
      <c r="D64" s="84"/>
      <c r="E64" s="84"/>
    </row>
    <row r="65" spans="4:5" ht="17.25">
      <c r="D65" s="84"/>
      <c r="E65" s="84"/>
    </row>
    <row r="66" spans="4:5" ht="17.25">
      <c r="D66" s="84"/>
      <c r="E66" s="84"/>
    </row>
    <row r="67" spans="4:5" ht="17.25">
      <c r="D67" s="84"/>
      <c r="E67" s="84"/>
    </row>
    <row r="68" spans="4:5" ht="17.25">
      <c r="D68" s="84"/>
      <c r="E68" s="84"/>
    </row>
    <row r="69" spans="4:5" ht="17.25">
      <c r="D69" s="84"/>
      <c r="E69" s="84"/>
    </row>
    <row r="70" spans="4:5" ht="17.25">
      <c r="D70" s="84"/>
      <c r="E70" s="84"/>
    </row>
    <row r="71" spans="4:5" ht="17.25">
      <c r="D71" s="84"/>
      <c r="E71" s="84"/>
    </row>
    <row r="72" spans="4:5" ht="17.25">
      <c r="D72" s="84"/>
      <c r="E72" s="84"/>
    </row>
    <row r="73" spans="4:5" ht="17.25">
      <c r="D73" s="84"/>
      <c r="E73" s="84"/>
    </row>
    <row r="74" spans="4:5" ht="17.25">
      <c r="D74" s="84"/>
      <c r="E74" s="84"/>
    </row>
    <row r="75" spans="4:5" ht="17.25">
      <c r="D75" s="84"/>
      <c r="E75" s="84"/>
    </row>
    <row r="76" spans="4:5" ht="17.25">
      <c r="D76" s="84"/>
      <c r="E76" s="84"/>
    </row>
    <row r="77" spans="4:5" ht="17.25">
      <c r="D77" s="84"/>
      <c r="E77" s="84"/>
    </row>
    <row r="78" spans="4:5" ht="17.25">
      <c r="D78" s="84"/>
      <c r="E78" s="84"/>
    </row>
    <row r="79" spans="4:5" ht="17.25">
      <c r="D79" s="84"/>
      <c r="E79" s="84"/>
    </row>
    <row r="80" spans="4:5" ht="17.25">
      <c r="D80" s="84"/>
      <c r="E80" s="84"/>
    </row>
    <row r="81" spans="4:5" ht="17.25">
      <c r="D81" s="84"/>
      <c r="E81" s="84"/>
    </row>
    <row r="82" spans="4:5" ht="17.25">
      <c r="D82" s="84"/>
      <c r="E82" s="84"/>
    </row>
    <row r="83" spans="4:5" ht="17.25">
      <c r="D83" s="84"/>
      <c r="E83" s="84"/>
    </row>
    <row r="84" spans="4:5" ht="17.25">
      <c r="D84" s="84"/>
      <c r="E84" s="84"/>
    </row>
    <row r="85" spans="4:5" ht="17.25">
      <c r="D85" s="84"/>
      <c r="E85" s="84"/>
    </row>
    <row r="86" spans="4:5" ht="17.25">
      <c r="D86" s="84"/>
      <c r="E86" s="84"/>
    </row>
    <row r="87" spans="4:5" ht="17.25">
      <c r="D87" s="84"/>
      <c r="E87" s="84"/>
    </row>
    <row r="88" spans="4:5" ht="17.25">
      <c r="D88" s="84"/>
      <c r="E88" s="84"/>
    </row>
    <row r="89" spans="4:5" ht="17.25">
      <c r="D89" s="84"/>
      <c r="E89" s="84"/>
    </row>
    <row r="90" spans="4:5" ht="17.25">
      <c r="D90" s="84"/>
      <c r="E90" s="84"/>
    </row>
    <row r="91" spans="4:5" ht="17.25">
      <c r="D91" s="84"/>
      <c r="E91" s="84"/>
    </row>
    <row r="92" spans="4:5" ht="17.25">
      <c r="D92" s="84"/>
      <c r="E92" s="84"/>
    </row>
    <row r="93" spans="4:5" ht="17.25">
      <c r="D93" s="84"/>
      <c r="E93" s="84"/>
    </row>
    <row r="94" spans="4:5" ht="17.25">
      <c r="D94" s="84"/>
      <c r="E94" s="84"/>
    </row>
    <row r="95" spans="4:5" ht="17.25">
      <c r="D95" s="84"/>
      <c r="E95" s="84"/>
    </row>
    <row r="96" spans="4:5" ht="17.25">
      <c r="D96" s="84"/>
      <c r="E96" s="84"/>
    </row>
    <row r="97" spans="4:5" ht="17.25">
      <c r="D97" s="84"/>
      <c r="E97" s="84"/>
    </row>
    <row r="98" spans="4:5" ht="17.25">
      <c r="D98" s="84"/>
      <c r="E98" s="84"/>
    </row>
    <row r="99" spans="4:5" ht="17.25">
      <c r="D99" s="84"/>
      <c r="E99" s="84"/>
    </row>
    <row r="100" spans="4:5" ht="17.25">
      <c r="D100" s="84"/>
      <c r="E100" s="84"/>
    </row>
    <row r="101" spans="4:5" ht="17.25">
      <c r="D101" s="84"/>
      <c r="E101" s="84"/>
    </row>
    <row r="102" spans="4:5" ht="17.25">
      <c r="D102" s="84"/>
      <c r="E102" s="84"/>
    </row>
    <row r="103" spans="4:5" ht="17.25">
      <c r="D103" s="84"/>
      <c r="E103" s="84"/>
    </row>
    <row r="104" spans="4:5" ht="17.25">
      <c r="D104" s="84"/>
      <c r="E104" s="84"/>
    </row>
    <row r="105" spans="4:5" ht="17.25">
      <c r="D105" s="84"/>
      <c r="E105" s="84"/>
    </row>
    <row r="106" spans="4:5" ht="17.25">
      <c r="D106" s="84"/>
      <c r="E106" s="84"/>
    </row>
    <row r="107" spans="4:5" ht="17.25">
      <c r="D107" s="84"/>
      <c r="E107" s="84"/>
    </row>
    <row r="108" spans="4:5" ht="17.25">
      <c r="D108" s="84"/>
      <c r="E108" s="84"/>
    </row>
    <row r="109" spans="4:5" ht="17.25">
      <c r="D109" s="84"/>
      <c r="E109" s="84"/>
    </row>
    <row r="110" spans="4:5" ht="17.25">
      <c r="D110" s="84"/>
      <c r="E110" s="84"/>
    </row>
    <row r="111" spans="4:5" ht="17.25">
      <c r="D111" s="84"/>
      <c r="E111" s="84"/>
    </row>
    <row r="112" spans="4:5" ht="17.25">
      <c r="D112" s="84"/>
      <c r="E112" s="84"/>
    </row>
    <row r="113" spans="4:5" ht="17.25">
      <c r="D113" s="84"/>
      <c r="E113" s="84"/>
    </row>
    <row r="114" spans="4:5" ht="17.25">
      <c r="D114" s="84"/>
      <c r="E114" s="84"/>
    </row>
    <row r="115" spans="4:5" ht="17.25">
      <c r="D115" s="84"/>
      <c r="E115" s="84"/>
    </row>
    <row r="116" spans="4:5" ht="17.25">
      <c r="D116" s="84"/>
      <c r="E116" s="84"/>
    </row>
    <row r="117" spans="4:5" ht="17.25">
      <c r="D117" s="84"/>
      <c r="E117" s="84"/>
    </row>
    <row r="118" spans="4:5" ht="17.25">
      <c r="D118" s="84"/>
      <c r="E118" s="84"/>
    </row>
    <row r="119" spans="4:5" ht="17.25">
      <c r="D119" s="84"/>
      <c r="E119" s="84"/>
    </row>
    <row r="120" spans="4:5" ht="17.25">
      <c r="D120" s="84"/>
      <c r="E120" s="84"/>
    </row>
    <row r="121" spans="4:5" ht="17.25">
      <c r="D121" s="84"/>
      <c r="E121" s="84"/>
    </row>
    <row r="122" spans="4:5" ht="17.25">
      <c r="D122" s="84"/>
      <c r="E122" s="84"/>
    </row>
    <row r="123" spans="4:5" ht="17.25">
      <c r="D123" s="84"/>
      <c r="E123" s="84"/>
    </row>
    <row r="124" spans="4:5" ht="17.25">
      <c r="D124" s="84"/>
      <c r="E124" s="84"/>
    </row>
    <row r="125" spans="4:5" ht="17.25">
      <c r="D125" s="84"/>
      <c r="E125" s="84"/>
    </row>
    <row r="126" spans="4:5" ht="17.25">
      <c r="D126" s="84"/>
      <c r="E126" s="84"/>
    </row>
    <row r="127" spans="4:5" ht="17.25">
      <c r="D127" s="84"/>
      <c r="E127" s="84"/>
    </row>
    <row r="128" spans="4:5" ht="17.25">
      <c r="D128" s="84"/>
      <c r="E128" s="84"/>
    </row>
    <row r="129" spans="4:5" ht="17.25">
      <c r="D129" s="84"/>
      <c r="E129" s="84"/>
    </row>
    <row r="130" spans="4:5" ht="17.25">
      <c r="D130" s="84"/>
      <c r="E130" s="84"/>
    </row>
    <row r="131" spans="4:5" ht="17.25">
      <c r="D131" s="84"/>
      <c r="E131" s="84"/>
    </row>
    <row r="132" spans="4:5" ht="17.25">
      <c r="D132" s="84"/>
      <c r="E132" s="84"/>
    </row>
    <row r="133" spans="4:5" ht="17.25">
      <c r="D133" s="84"/>
      <c r="E133" s="84"/>
    </row>
    <row r="134" spans="4:5" ht="17.25">
      <c r="D134" s="84"/>
      <c r="E134" s="84"/>
    </row>
    <row r="135" spans="4:5" ht="17.25">
      <c r="D135" s="84"/>
      <c r="E135" s="84"/>
    </row>
    <row r="136" spans="4:5" ht="17.25">
      <c r="D136" s="84"/>
      <c r="E136" s="84"/>
    </row>
    <row r="137" spans="4:5" ht="17.25">
      <c r="D137" s="84"/>
      <c r="E137" s="84"/>
    </row>
    <row r="138" spans="4:5" ht="17.25">
      <c r="D138" s="84"/>
      <c r="E138" s="84"/>
    </row>
    <row r="139" spans="4:5" ht="17.25">
      <c r="D139" s="84"/>
      <c r="E139" s="84"/>
    </row>
    <row r="140" spans="4:5" ht="17.25">
      <c r="D140" s="84"/>
      <c r="E140" s="84"/>
    </row>
    <row r="141" spans="4:5" ht="17.25">
      <c r="D141" s="84"/>
      <c r="E141" s="84"/>
    </row>
    <row r="142" spans="4:5" ht="17.25">
      <c r="D142" s="84"/>
      <c r="E142" s="84"/>
    </row>
    <row r="143" spans="4:5" ht="17.25">
      <c r="D143" s="84"/>
      <c r="E143" s="84"/>
    </row>
    <row r="144" spans="4:5" ht="17.25">
      <c r="D144" s="84"/>
      <c r="E144" s="84"/>
    </row>
    <row r="145" spans="4:5" ht="17.25">
      <c r="D145" s="84"/>
      <c r="E145" s="84"/>
    </row>
    <row r="146" spans="4:5" ht="17.25">
      <c r="D146" s="84"/>
      <c r="E146" s="84"/>
    </row>
    <row r="147" spans="4:5" ht="17.25">
      <c r="D147" s="84"/>
      <c r="E147" s="84"/>
    </row>
    <row r="148" spans="4:5" ht="17.25">
      <c r="D148" s="84"/>
      <c r="E148" s="84"/>
    </row>
    <row r="149" spans="4:5" ht="17.25">
      <c r="D149" s="84"/>
      <c r="E149" s="84"/>
    </row>
    <row r="150" spans="4:5" ht="17.25">
      <c r="D150" s="84"/>
      <c r="E150" s="84"/>
    </row>
    <row r="151" spans="4:5" ht="17.25">
      <c r="D151" s="84"/>
      <c r="E151" s="84"/>
    </row>
    <row r="152" spans="4:5" ht="17.25">
      <c r="D152" s="84"/>
      <c r="E152" s="84"/>
    </row>
    <row r="153" spans="4:5" ht="17.25">
      <c r="D153" s="84"/>
      <c r="E153" s="84"/>
    </row>
    <row r="154" spans="4:5" ht="17.25">
      <c r="D154" s="84"/>
      <c r="E154" s="84"/>
    </row>
    <row r="155" spans="4:5" ht="17.25">
      <c r="D155" s="84"/>
      <c r="E155" s="84"/>
    </row>
    <row r="156" spans="4:5" ht="17.25">
      <c r="D156" s="84"/>
      <c r="E156" s="84"/>
    </row>
    <row r="157" spans="4:5" ht="17.25">
      <c r="D157" s="84"/>
      <c r="E157" s="84"/>
    </row>
    <row r="158" spans="4:5" ht="17.25">
      <c r="D158" s="84"/>
      <c r="E158" s="84"/>
    </row>
    <row r="159" spans="4:5" ht="17.25">
      <c r="D159" s="84"/>
      <c r="E159" s="84"/>
    </row>
    <row r="160" spans="4:5" ht="17.25">
      <c r="D160" s="84"/>
      <c r="E160" s="84"/>
    </row>
    <row r="161" spans="4:5" ht="17.25">
      <c r="D161" s="84"/>
      <c r="E161" s="84"/>
    </row>
    <row r="162" spans="4:5" ht="17.25">
      <c r="D162" s="84"/>
      <c r="E162" s="84"/>
    </row>
    <row r="163" spans="4:5" ht="17.25">
      <c r="D163" s="84"/>
      <c r="E163" s="84"/>
    </row>
    <row r="164" spans="4:5" ht="17.25">
      <c r="D164" s="84"/>
      <c r="E164" s="84"/>
    </row>
    <row r="165" spans="4:5" ht="17.25">
      <c r="D165" s="84"/>
      <c r="E165" s="84"/>
    </row>
    <row r="166" spans="4:5" ht="17.25">
      <c r="D166" s="84"/>
      <c r="E166" s="84"/>
    </row>
    <row r="167" spans="4:5" ht="17.25">
      <c r="D167" s="84"/>
      <c r="E167" s="84"/>
    </row>
    <row r="168" spans="4:5" ht="17.25">
      <c r="D168" s="84"/>
      <c r="E168" s="84"/>
    </row>
    <row r="169" spans="4:5" ht="17.25">
      <c r="D169" s="84"/>
      <c r="E169" s="84"/>
    </row>
    <row r="170" spans="4:5" ht="17.25">
      <c r="D170" s="84"/>
      <c r="E170" s="84"/>
    </row>
    <row r="171" spans="4:5" ht="17.25">
      <c r="D171" s="84"/>
      <c r="E171" s="84"/>
    </row>
    <row r="172" spans="4:5" ht="17.25">
      <c r="D172" s="84"/>
      <c r="E172" s="84"/>
    </row>
    <row r="173" spans="4:5" ht="17.25">
      <c r="D173" s="84"/>
      <c r="E173" s="84"/>
    </row>
    <row r="174" spans="4:5" ht="17.25">
      <c r="D174" s="84"/>
      <c r="E174" s="84"/>
    </row>
    <row r="175" spans="4:5" ht="17.25">
      <c r="D175" s="84"/>
      <c r="E175" s="84"/>
    </row>
    <row r="176" spans="4:5" ht="17.25">
      <c r="D176" s="84"/>
      <c r="E176" s="84"/>
    </row>
    <row r="177" spans="4:5" ht="17.25">
      <c r="D177" s="84"/>
      <c r="E177" s="84"/>
    </row>
    <row r="178" spans="4:5" ht="17.25">
      <c r="D178" s="84"/>
      <c r="E178" s="84"/>
    </row>
    <row r="179" spans="4:5" ht="17.25">
      <c r="D179" s="84"/>
      <c r="E179" s="84"/>
    </row>
    <row r="180" spans="4:5" ht="17.25">
      <c r="D180" s="84"/>
      <c r="E180" s="84"/>
    </row>
    <row r="181" spans="4:5" ht="17.25">
      <c r="D181" s="84"/>
      <c r="E181" s="84"/>
    </row>
    <row r="182" spans="4:5" ht="17.25">
      <c r="D182" s="84"/>
      <c r="E182" s="84"/>
    </row>
    <row r="183" spans="4:5" ht="17.25">
      <c r="D183" s="84"/>
      <c r="E183" s="84"/>
    </row>
    <row r="184" spans="4:5" ht="17.25">
      <c r="D184" s="84"/>
      <c r="E184" s="84"/>
    </row>
    <row r="185" spans="4:5" ht="17.25">
      <c r="D185" s="84"/>
      <c r="E185" s="84"/>
    </row>
    <row r="186" spans="4:5" ht="17.25">
      <c r="D186" s="84"/>
      <c r="E186" s="84"/>
    </row>
    <row r="187" spans="4:5" ht="17.25">
      <c r="D187" s="84"/>
      <c r="E187" s="84"/>
    </row>
    <row r="188" spans="4:5" ht="17.25">
      <c r="D188" s="84"/>
      <c r="E188" s="84"/>
    </row>
    <row r="189" spans="4:5" ht="17.25">
      <c r="D189" s="84"/>
      <c r="E189" s="84"/>
    </row>
    <row r="190" spans="4:5" ht="17.25">
      <c r="D190" s="84"/>
      <c r="E190" s="84"/>
    </row>
    <row r="191" spans="4:5" ht="17.25">
      <c r="D191" s="84"/>
      <c r="E191" s="84"/>
    </row>
    <row r="192" spans="4:5" ht="17.25">
      <c r="D192" s="84"/>
      <c r="E192" s="84"/>
    </row>
    <row r="193" spans="4:5" ht="17.25">
      <c r="D193" s="84"/>
      <c r="E193" s="84"/>
    </row>
    <row r="194" spans="4:5" ht="17.25">
      <c r="D194" s="84"/>
      <c r="E194" s="84"/>
    </row>
    <row r="195" spans="4:5" ht="17.25">
      <c r="D195" s="84"/>
      <c r="E195" s="84"/>
    </row>
    <row r="196" spans="4:5" ht="17.25">
      <c r="D196" s="84"/>
      <c r="E196" s="84"/>
    </row>
    <row r="197" spans="4:5" ht="17.25">
      <c r="D197" s="84"/>
      <c r="E197" s="84"/>
    </row>
    <row r="198" spans="4:5" ht="17.25">
      <c r="D198" s="84"/>
      <c r="E198" s="84"/>
    </row>
    <row r="199" spans="4:5" ht="17.25">
      <c r="D199" s="84"/>
      <c r="E199" s="84"/>
    </row>
    <row r="200" spans="4:5" ht="17.25">
      <c r="D200" s="84"/>
      <c r="E200" s="84"/>
    </row>
    <row r="201" spans="4:5" ht="17.25">
      <c r="D201" s="84"/>
      <c r="E201" s="84"/>
    </row>
    <row r="202" spans="4:5" ht="17.25">
      <c r="D202" s="84"/>
      <c r="E202" s="84"/>
    </row>
    <row r="203" spans="4:5" ht="17.25">
      <c r="D203" s="84"/>
      <c r="E203" s="84"/>
    </row>
    <row r="204" spans="4:5" ht="17.25">
      <c r="D204" s="84"/>
      <c r="E204" s="84"/>
    </row>
    <row r="205" spans="4:5" ht="17.25">
      <c r="D205" s="84"/>
      <c r="E205" s="84"/>
    </row>
    <row r="206" spans="4:5" ht="17.25">
      <c r="D206" s="84"/>
      <c r="E206" s="84"/>
    </row>
    <row r="207" spans="4:5" ht="17.25">
      <c r="D207" s="84"/>
      <c r="E207" s="84"/>
    </row>
    <row r="208" spans="4:5" ht="17.25">
      <c r="D208" s="84"/>
      <c r="E208" s="84"/>
    </row>
    <row r="209" spans="4:5" ht="17.25">
      <c r="D209" s="84"/>
      <c r="E209" s="84"/>
    </row>
    <row r="210" spans="4:5" ht="17.25">
      <c r="D210" s="84"/>
      <c r="E210" s="84"/>
    </row>
    <row r="211" spans="4:5" ht="17.25">
      <c r="D211" s="84"/>
      <c r="E211" s="84"/>
    </row>
    <row r="212" spans="4:5" ht="17.25">
      <c r="D212" s="84"/>
      <c r="E212" s="84"/>
    </row>
    <row r="213" spans="4:5" ht="17.25">
      <c r="D213" s="84"/>
      <c r="E213" s="84"/>
    </row>
    <row r="214" spans="4:5" ht="17.25">
      <c r="D214" s="84"/>
      <c r="E214" s="84"/>
    </row>
    <row r="215" spans="4:5" ht="17.25">
      <c r="D215" s="84"/>
      <c r="E215" s="84"/>
    </row>
    <row r="216" spans="4:5" ht="17.25">
      <c r="D216" s="84"/>
      <c r="E216" s="84"/>
    </row>
    <row r="217" spans="4:5" ht="17.25">
      <c r="D217" s="84"/>
      <c r="E217" s="84"/>
    </row>
    <row r="218" spans="4:5" ht="17.25">
      <c r="D218" s="84"/>
      <c r="E218" s="84"/>
    </row>
    <row r="219" spans="4:5" ht="17.25">
      <c r="D219" s="84"/>
      <c r="E219" s="84"/>
    </row>
    <row r="220" spans="4:5" ht="17.25">
      <c r="D220" s="84"/>
      <c r="E220" s="84"/>
    </row>
    <row r="221" spans="4:5" ht="17.25">
      <c r="D221" s="84"/>
      <c r="E221" s="84"/>
    </row>
    <row r="222" spans="4:5" ht="17.25">
      <c r="D222" s="84"/>
      <c r="E222" s="84"/>
    </row>
    <row r="223" spans="4:5" ht="17.25">
      <c r="D223" s="84"/>
      <c r="E223" s="84"/>
    </row>
    <row r="224" spans="4:5" ht="17.25">
      <c r="D224" s="84"/>
      <c r="E224" s="84"/>
    </row>
    <row r="225" spans="4:5" ht="17.25">
      <c r="D225" s="84"/>
      <c r="E225" s="84"/>
    </row>
    <row r="226" spans="4:5" ht="17.25">
      <c r="D226" s="84"/>
      <c r="E226" s="84"/>
    </row>
    <row r="227" spans="4:5" ht="17.25">
      <c r="D227" s="84"/>
      <c r="E227" s="84"/>
    </row>
    <row r="228" spans="4:5" ht="17.25">
      <c r="D228" s="84"/>
      <c r="E228" s="84"/>
    </row>
    <row r="229" spans="4:5" ht="17.25">
      <c r="D229" s="84"/>
      <c r="E229" s="84"/>
    </row>
    <row r="230" spans="4:5" ht="17.25">
      <c r="D230" s="84"/>
      <c r="E230" s="84"/>
    </row>
    <row r="231" spans="4:5" ht="17.25">
      <c r="D231" s="84"/>
      <c r="E231" s="84"/>
    </row>
    <row r="232" spans="4:5" ht="17.25">
      <c r="D232" s="84"/>
      <c r="E232" s="84"/>
    </row>
    <row r="233" spans="4:5" ht="17.25">
      <c r="D233" s="84"/>
      <c r="E233" s="84"/>
    </row>
    <row r="234" spans="4:5" ht="17.25">
      <c r="D234" s="84"/>
      <c r="E234" s="84"/>
    </row>
    <row r="235" spans="4:5" ht="17.25">
      <c r="D235" s="84"/>
      <c r="E235" s="84"/>
    </row>
    <row r="236" spans="4:5" ht="17.25">
      <c r="D236" s="84"/>
      <c r="E236" s="84"/>
    </row>
    <row r="237" spans="4:5" ht="17.25">
      <c r="D237" s="84"/>
      <c r="E237" s="84"/>
    </row>
    <row r="238" spans="4:5" ht="17.25">
      <c r="D238" s="84"/>
      <c r="E238" s="84"/>
    </row>
    <row r="239" spans="4:5" ht="17.25">
      <c r="D239" s="84"/>
      <c r="E239" s="84"/>
    </row>
    <row r="240" spans="4:5" ht="17.25">
      <c r="D240" s="84"/>
      <c r="E240" s="84"/>
    </row>
    <row r="241" spans="4:5" ht="17.25">
      <c r="D241" s="84"/>
      <c r="E241" s="84"/>
    </row>
    <row r="242" spans="4:5" ht="17.25">
      <c r="D242" s="84"/>
      <c r="E242" s="84"/>
    </row>
    <row r="243" spans="4:5" ht="17.25">
      <c r="D243" s="84"/>
      <c r="E243" s="84"/>
    </row>
    <row r="244" spans="4:5" ht="17.25">
      <c r="D244" s="84"/>
      <c r="E244" s="84"/>
    </row>
    <row r="245" spans="4:5" ht="17.25">
      <c r="D245" s="84"/>
      <c r="E245" s="84"/>
    </row>
    <row r="246" spans="4:5" ht="17.25">
      <c r="D246" s="84"/>
      <c r="E246" s="84"/>
    </row>
    <row r="247" spans="4:5" ht="17.25">
      <c r="D247" s="84"/>
      <c r="E247" s="84"/>
    </row>
    <row r="248" spans="4:5" ht="17.25">
      <c r="D248" s="84"/>
      <c r="E248" s="84"/>
    </row>
    <row r="249" spans="4:5" ht="17.25">
      <c r="D249" s="84"/>
      <c r="E249" s="84"/>
    </row>
    <row r="250" spans="4:5" ht="17.25">
      <c r="D250" s="84"/>
      <c r="E250" s="84"/>
    </row>
    <row r="251" spans="4:5" ht="17.25">
      <c r="D251" s="84"/>
      <c r="E251" s="84"/>
    </row>
    <row r="252" spans="4:5" ht="17.25">
      <c r="D252" s="84"/>
      <c r="E252" s="84"/>
    </row>
    <row r="253" spans="4:5" ht="17.25">
      <c r="D253" s="84"/>
      <c r="E253" s="84"/>
    </row>
    <row r="254" spans="4:5" ht="17.25">
      <c r="D254" s="84"/>
      <c r="E254" s="84"/>
    </row>
    <row r="255" spans="4:5" ht="17.25">
      <c r="D255" s="84"/>
      <c r="E255" s="84"/>
    </row>
    <row r="256" spans="4:5" ht="17.25">
      <c r="D256" s="84"/>
      <c r="E256" s="84"/>
    </row>
    <row r="257" spans="4:5" ht="17.25">
      <c r="D257" s="84"/>
      <c r="E257" s="84"/>
    </row>
    <row r="258" spans="4:5" ht="17.25">
      <c r="D258" s="84"/>
      <c r="E258" s="84"/>
    </row>
    <row r="259" spans="4:5" ht="17.25">
      <c r="D259" s="84"/>
      <c r="E259" s="84"/>
    </row>
    <row r="260" spans="4:5" ht="17.25">
      <c r="D260" s="84"/>
      <c r="E260" s="84"/>
    </row>
    <row r="261" spans="4:5" ht="17.25">
      <c r="D261" s="84"/>
      <c r="E261" s="84"/>
    </row>
    <row r="262" spans="4:5" ht="17.25">
      <c r="D262" s="84"/>
      <c r="E262" s="84"/>
    </row>
    <row r="263" spans="4:5" ht="17.25">
      <c r="D263" s="84"/>
      <c r="E263" s="84"/>
    </row>
    <row r="264" spans="4:5" ht="17.25">
      <c r="D264" s="84"/>
      <c r="E264" s="84"/>
    </row>
    <row r="265" spans="4:5" ht="17.25">
      <c r="D265" s="84"/>
      <c r="E265" s="84"/>
    </row>
    <row r="266" spans="4:5" ht="17.25">
      <c r="D266" s="84"/>
      <c r="E266" s="84"/>
    </row>
    <row r="267" spans="4:5" ht="17.25">
      <c r="D267" s="84"/>
      <c r="E267" s="84"/>
    </row>
    <row r="268" spans="4:5" ht="17.25">
      <c r="D268" s="84"/>
      <c r="E268" s="84"/>
    </row>
    <row r="269" spans="4:5" ht="17.25">
      <c r="D269" s="84"/>
      <c r="E269" s="84"/>
    </row>
    <row r="270" spans="4:5" ht="17.25">
      <c r="D270" s="84"/>
      <c r="E270" s="84"/>
    </row>
    <row r="271" spans="4:5" ht="17.25">
      <c r="D271" s="84"/>
      <c r="E271" s="84"/>
    </row>
    <row r="272" spans="4:5" ht="17.25">
      <c r="D272" s="84"/>
      <c r="E272" s="84"/>
    </row>
    <row r="273" spans="4:5" ht="17.25">
      <c r="D273" s="84"/>
      <c r="E273" s="84"/>
    </row>
    <row r="274" spans="4:5" ht="17.25">
      <c r="D274" s="84"/>
      <c r="E274" s="84"/>
    </row>
    <row r="275" spans="4:5" ht="17.25">
      <c r="D275" s="84"/>
      <c r="E275" s="84"/>
    </row>
    <row r="276" spans="4:5" ht="17.25">
      <c r="D276" s="84"/>
      <c r="E276" s="84"/>
    </row>
    <row r="277" spans="4:5" ht="17.25">
      <c r="D277" s="84"/>
      <c r="E277" s="84"/>
    </row>
    <row r="278" spans="4:5" ht="17.25">
      <c r="D278" s="84"/>
      <c r="E278" s="84"/>
    </row>
    <row r="279" spans="4:5" ht="17.25">
      <c r="D279" s="84"/>
      <c r="E279" s="84"/>
    </row>
    <row r="280" spans="4:5" ht="17.25">
      <c r="D280" s="84"/>
      <c r="E280" s="84"/>
    </row>
    <row r="281" spans="4:5" ht="17.25">
      <c r="D281" s="84"/>
      <c r="E281" s="84"/>
    </row>
    <row r="282" spans="4:5" ht="17.25">
      <c r="D282" s="84"/>
      <c r="E282" s="84"/>
    </row>
    <row r="283" spans="4:5" ht="17.25">
      <c r="D283" s="84"/>
      <c r="E283" s="84"/>
    </row>
    <row r="284" spans="4:5" ht="17.25">
      <c r="D284" s="84"/>
      <c r="E284" s="84"/>
    </row>
    <row r="285" spans="4:5" ht="17.25">
      <c r="D285" s="84"/>
      <c r="E285" s="84"/>
    </row>
    <row r="286" spans="4:5" ht="17.25">
      <c r="D286" s="84"/>
      <c r="E286" s="84"/>
    </row>
    <row r="287" spans="4:5" ht="17.25">
      <c r="D287" s="84"/>
      <c r="E287" s="84"/>
    </row>
    <row r="288" spans="4:5" ht="17.25">
      <c r="D288" s="84"/>
      <c r="E288" s="84"/>
    </row>
    <row r="289" spans="4:5" ht="17.25">
      <c r="D289" s="84"/>
      <c r="E289" s="84"/>
    </row>
    <row r="290" spans="4:5" ht="17.25">
      <c r="D290" s="84"/>
      <c r="E290" s="84"/>
    </row>
    <row r="291" spans="4:5" ht="17.25">
      <c r="D291" s="84"/>
      <c r="E291" s="84"/>
    </row>
    <row r="292" spans="4:5" ht="17.25">
      <c r="D292" s="84"/>
      <c r="E292" s="84"/>
    </row>
    <row r="293" spans="4:5" ht="17.25">
      <c r="D293" s="84"/>
      <c r="E293" s="84"/>
    </row>
    <row r="294" spans="4:5" ht="17.25">
      <c r="D294" s="84"/>
      <c r="E294" s="84"/>
    </row>
    <row r="295" spans="4:5" ht="17.25">
      <c r="D295" s="84"/>
      <c r="E295" s="84"/>
    </row>
    <row r="296" spans="4:5" ht="17.25">
      <c r="D296" s="84"/>
      <c r="E296" s="84"/>
    </row>
    <row r="297" spans="4:5" ht="17.25">
      <c r="D297" s="84"/>
      <c r="E297" s="84"/>
    </row>
    <row r="298" spans="4:5" ht="17.25">
      <c r="D298" s="84"/>
      <c r="E298" s="84"/>
    </row>
    <row r="299" spans="4:5" ht="17.25">
      <c r="D299" s="84"/>
      <c r="E299" s="84"/>
    </row>
    <row r="300" spans="4:5" ht="17.25">
      <c r="D300" s="84"/>
      <c r="E300" s="84"/>
    </row>
    <row r="301" spans="4:5" ht="17.25">
      <c r="D301" s="84"/>
      <c r="E301" s="84"/>
    </row>
    <row r="302" spans="4:5" ht="17.25">
      <c r="D302" s="84"/>
      <c r="E302" s="84"/>
    </row>
    <row r="303" spans="4:5" ht="17.25">
      <c r="D303" s="84"/>
      <c r="E303" s="84"/>
    </row>
    <row r="304" spans="4:5" ht="17.25">
      <c r="D304" s="84"/>
      <c r="E304" s="84"/>
    </row>
    <row r="305" spans="4:5" ht="17.25">
      <c r="D305" s="84"/>
      <c r="E305" s="84"/>
    </row>
    <row r="306" spans="4:5" ht="17.25">
      <c r="D306" s="84"/>
      <c r="E306" s="84"/>
    </row>
    <row r="307" spans="4:5" ht="17.25">
      <c r="D307" s="84"/>
      <c r="E307" s="84"/>
    </row>
    <row r="308" spans="4:5" ht="17.25">
      <c r="D308" s="84"/>
      <c r="E308" s="84"/>
    </row>
    <row r="309" spans="4:5" ht="17.25">
      <c r="D309" s="84"/>
      <c r="E309" s="84"/>
    </row>
    <row r="310" spans="4:5" ht="17.25">
      <c r="D310" s="84"/>
      <c r="E310" s="84"/>
    </row>
    <row r="311" spans="4:5" ht="17.25">
      <c r="D311" s="84"/>
      <c r="E311" s="84"/>
    </row>
    <row r="312" spans="4:5" ht="17.25">
      <c r="D312" s="84"/>
      <c r="E312" s="84"/>
    </row>
    <row r="313" spans="4:5" ht="17.25">
      <c r="D313" s="84"/>
      <c r="E313" s="84"/>
    </row>
    <row r="314" spans="4:5" ht="17.25">
      <c r="D314" s="84"/>
      <c r="E314" s="84"/>
    </row>
    <row r="315" spans="4:5" ht="17.25">
      <c r="D315" s="84"/>
      <c r="E315" s="84"/>
    </row>
    <row r="316" spans="4:5" ht="17.25">
      <c r="D316" s="84"/>
      <c r="E316" s="84"/>
    </row>
    <row r="317" spans="4:5" ht="17.25">
      <c r="D317" s="84"/>
      <c r="E317" s="84"/>
    </row>
    <row r="318" spans="4:5" ht="17.25">
      <c r="D318" s="84"/>
      <c r="E318" s="84"/>
    </row>
    <row r="319" spans="4:5" ht="17.25">
      <c r="D319" s="84"/>
      <c r="E319" s="84"/>
    </row>
    <row r="320" spans="4:5" ht="17.25">
      <c r="D320" s="84"/>
      <c r="E320" s="84"/>
    </row>
    <row r="321" spans="4:5" ht="17.25">
      <c r="D321" s="84"/>
      <c r="E321" s="84"/>
    </row>
    <row r="322" spans="4:5" ht="17.25">
      <c r="D322" s="84"/>
      <c r="E322" s="84"/>
    </row>
    <row r="323" spans="4:5" ht="17.25">
      <c r="D323" s="84"/>
      <c r="E323" s="84"/>
    </row>
    <row r="324" spans="4:5" ht="17.25">
      <c r="D324" s="84"/>
      <c r="E324" s="84"/>
    </row>
    <row r="325" spans="4:5" ht="17.25">
      <c r="D325" s="84"/>
      <c r="E325" s="84"/>
    </row>
    <row r="326" spans="4:5" ht="17.25">
      <c r="D326" s="84"/>
      <c r="E326" s="84"/>
    </row>
    <row r="327" spans="4:5" ht="17.25">
      <c r="D327" s="84"/>
      <c r="E327" s="84"/>
    </row>
    <row r="328" spans="4:5" ht="17.25">
      <c r="D328" s="84"/>
      <c r="E328" s="84"/>
    </row>
    <row r="329" spans="4:5" ht="17.25">
      <c r="D329" s="84"/>
      <c r="E329" s="84"/>
    </row>
    <row r="330" spans="4:5" ht="17.25">
      <c r="D330" s="84"/>
      <c r="E330" s="84"/>
    </row>
    <row r="331" spans="4:5" ht="17.25">
      <c r="D331" s="84"/>
      <c r="E331" s="84"/>
    </row>
    <row r="332" spans="4:5" ht="17.25">
      <c r="D332" s="84"/>
      <c r="E332" s="84"/>
    </row>
    <row r="333" spans="4:5" ht="17.25">
      <c r="D333" s="84"/>
      <c r="E333" s="84"/>
    </row>
    <row r="334" spans="4:5" ht="17.25">
      <c r="D334" s="84"/>
      <c r="E334" s="84"/>
    </row>
    <row r="335" spans="4:5" ht="17.25">
      <c r="D335" s="84"/>
      <c r="E335" s="84"/>
    </row>
    <row r="336" spans="4:5" ht="17.25">
      <c r="D336" s="84"/>
      <c r="E336" s="84"/>
    </row>
    <row r="337" spans="4:5" ht="17.25">
      <c r="D337" s="84"/>
      <c r="E337" s="84"/>
    </row>
    <row r="338" spans="4:5" ht="17.25">
      <c r="D338" s="84"/>
      <c r="E338" s="84"/>
    </row>
    <row r="339" spans="4:5" ht="17.25">
      <c r="D339" s="84"/>
      <c r="E339" s="84"/>
    </row>
    <row r="340" spans="4:5" ht="17.25">
      <c r="D340" s="84"/>
      <c r="E340" s="84"/>
    </row>
    <row r="341" spans="4:5" ht="17.25">
      <c r="D341" s="84"/>
      <c r="E341" s="84"/>
    </row>
    <row r="342" spans="4:5" ht="17.25">
      <c r="D342" s="84"/>
      <c r="E342" s="84"/>
    </row>
    <row r="343" spans="4:5" ht="17.25">
      <c r="D343" s="84"/>
      <c r="E343" s="84"/>
    </row>
    <row r="344" spans="4:5" ht="17.25">
      <c r="D344" s="84"/>
      <c r="E344" s="84"/>
    </row>
    <row r="345" spans="4:5" ht="17.25">
      <c r="D345" s="84"/>
      <c r="E345" s="84"/>
    </row>
    <row r="346" spans="4:5" ht="17.25">
      <c r="D346" s="84"/>
      <c r="E346" s="84"/>
    </row>
    <row r="347" spans="4:5" ht="17.25">
      <c r="D347" s="84"/>
      <c r="E347" s="84"/>
    </row>
    <row r="348" spans="4:5" ht="17.25">
      <c r="D348" s="84"/>
      <c r="E348" s="84"/>
    </row>
    <row r="349" spans="4:5" ht="17.25">
      <c r="D349" s="84"/>
      <c r="E349" s="84"/>
    </row>
    <row r="350" spans="4:5" ht="17.25">
      <c r="D350" s="84"/>
      <c r="E350" s="84"/>
    </row>
    <row r="351" spans="4:5" ht="17.25">
      <c r="D351" s="84"/>
      <c r="E351" s="84"/>
    </row>
    <row r="352" spans="4:5" ht="17.25">
      <c r="D352" s="84"/>
      <c r="E352" s="84"/>
    </row>
    <row r="353" spans="4:5" ht="17.25">
      <c r="D353" s="84"/>
      <c r="E353" s="84"/>
    </row>
    <row r="354" spans="4:5" ht="17.25">
      <c r="D354" s="84"/>
      <c r="E354" s="84"/>
    </row>
    <row r="355" spans="4:5" ht="17.25">
      <c r="D355" s="84"/>
      <c r="E355" s="84"/>
    </row>
    <row r="356" spans="4:5" ht="17.25">
      <c r="D356" s="84"/>
      <c r="E356" s="84"/>
    </row>
    <row r="357" spans="4:5" ht="17.25">
      <c r="D357" s="84"/>
      <c r="E357" s="84"/>
    </row>
    <row r="358" spans="4:5" ht="17.25">
      <c r="D358" s="84"/>
      <c r="E358" s="84"/>
    </row>
    <row r="359" spans="4:5" ht="17.25">
      <c r="D359" s="84"/>
      <c r="E359" s="84"/>
    </row>
    <row r="360" spans="4:5" ht="17.25">
      <c r="D360" s="84"/>
      <c r="E360" s="84"/>
    </row>
    <row r="361" spans="4:5" ht="17.25">
      <c r="D361" s="84"/>
      <c r="E361" s="84"/>
    </row>
    <row r="362" spans="4:5" ht="17.25">
      <c r="D362" s="84"/>
      <c r="E362" s="84"/>
    </row>
    <row r="363" spans="4:5" ht="17.25">
      <c r="D363" s="84"/>
      <c r="E363" s="84"/>
    </row>
    <row r="364" spans="4:5" ht="17.25">
      <c r="D364" s="84"/>
      <c r="E364" s="84"/>
    </row>
    <row r="365" spans="4:5" ht="17.25">
      <c r="D365" s="84"/>
      <c r="E365" s="84"/>
    </row>
    <row r="366" spans="4:5" ht="17.25">
      <c r="D366" s="84"/>
      <c r="E366" s="84"/>
    </row>
    <row r="367" spans="4:5" ht="17.25">
      <c r="D367" s="84"/>
      <c r="E367" s="84"/>
    </row>
    <row r="368" spans="4:5" ht="17.25">
      <c r="D368" s="84"/>
      <c r="E368" s="84"/>
    </row>
    <row r="369" spans="4:5" ht="17.25">
      <c r="D369" s="84"/>
      <c r="E369" s="84"/>
    </row>
    <row r="370" spans="4:5" ht="17.25">
      <c r="D370" s="84"/>
      <c r="E370" s="84"/>
    </row>
    <row r="371" spans="4:5" ht="17.25">
      <c r="D371" s="84"/>
      <c r="E371" s="84"/>
    </row>
    <row r="372" spans="4:5" ht="17.25">
      <c r="D372" s="84"/>
      <c r="E372" s="84"/>
    </row>
    <row r="373" spans="4:5" ht="17.25">
      <c r="D373" s="84"/>
      <c r="E373" s="84"/>
    </row>
    <row r="374" spans="4:5" ht="17.25">
      <c r="D374" s="84"/>
      <c r="E374" s="84"/>
    </row>
    <row r="375" spans="4:5" ht="17.25">
      <c r="D375" s="84"/>
      <c r="E375" s="84"/>
    </row>
    <row r="376" spans="4:5" ht="17.25">
      <c r="D376" s="84"/>
      <c r="E376" s="84"/>
    </row>
    <row r="377" spans="4:5" ht="17.25">
      <c r="D377" s="84"/>
      <c r="E377" s="84"/>
    </row>
    <row r="378" spans="4:5" ht="17.25">
      <c r="D378" s="84"/>
      <c r="E378" s="84"/>
    </row>
    <row r="379" spans="4:5" ht="17.25">
      <c r="D379" s="84"/>
      <c r="E379" s="84"/>
    </row>
    <row r="380" spans="4:5" ht="17.25">
      <c r="D380" s="84"/>
      <c r="E380" s="84"/>
    </row>
    <row r="381" spans="4:5" ht="17.25">
      <c r="D381" s="84"/>
      <c r="E381" s="84"/>
    </row>
    <row r="382" spans="4:5" ht="17.25">
      <c r="D382" s="84"/>
      <c r="E382" s="84"/>
    </row>
    <row r="383" spans="4:5" ht="17.25">
      <c r="D383" s="84"/>
      <c r="E383" s="84"/>
    </row>
    <row r="384" spans="4:5" ht="17.25">
      <c r="D384" s="84"/>
      <c r="E384" s="84"/>
    </row>
    <row r="385" spans="4:5" ht="17.25">
      <c r="D385" s="84"/>
      <c r="E385" s="84"/>
    </row>
    <row r="386" spans="4:5" ht="17.25">
      <c r="D386" s="84"/>
      <c r="E386" s="84"/>
    </row>
    <row r="387" spans="4:5" ht="17.25">
      <c r="D387" s="84"/>
      <c r="E387" s="84"/>
    </row>
    <row r="388" spans="4:5" ht="17.25">
      <c r="D388" s="84"/>
      <c r="E388" s="84"/>
    </row>
    <row r="389" spans="4:5" ht="17.25">
      <c r="D389" s="84"/>
      <c r="E389" s="84"/>
    </row>
    <row r="390" spans="4:5" ht="17.25">
      <c r="D390" s="84"/>
      <c r="E390" s="84"/>
    </row>
    <row r="391" spans="4:5" ht="17.25">
      <c r="D391" s="84"/>
      <c r="E391" s="84"/>
    </row>
    <row r="392" spans="4:5" ht="17.25">
      <c r="D392" s="84"/>
      <c r="E392" s="84"/>
    </row>
    <row r="393" spans="4:5" ht="17.25">
      <c r="D393" s="84"/>
      <c r="E393" s="84"/>
    </row>
    <row r="394" spans="4:5" ht="17.25">
      <c r="D394" s="84"/>
      <c r="E394" s="84"/>
    </row>
    <row r="395" spans="4:5" ht="17.25">
      <c r="D395" s="84"/>
      <c r="E395" s="84"/>
    </row>
    <row r="396" spans="4:5" ht="17.25">
      <c r="D396" s="84"/>
      <c r="E396" s="84"/>
    </row>
    <row r="397" spans="4:5" ht="17.25">
      <c r="D397" s="84"/>
      <c r="E397" s="84"/>
    </row>
    <row r="398" spans="4:5" ht="17.25">
      <c r="D398" s="84"/>
      <c r="E398" s="84"/>
    </row>
    <row r="399" spans="4:5" ht="17.25">
      <c r="D399" s="84"/>
      <c r="E399" s="84"/>
    </row>
    <row r="400" spans="4:5" ht="17.25">
      <c r="D400" s="84"/>
      <c r="E400" s="84"/>
    </row>
    <row r="401" spans="4:5" ht="17.25">
      <c r="D401" s="84"/>
      <c r="E401" s="84"/>
    </row>
    <row r="402" spans="4:5" ht="17.25">
      <c r="D402" s="84"/>
      <c r="E402" s="84"/>
    </row>
    <row r="403" spans="4:5" ht="17.25">
      <c r="D403" s="84"/>
      <c r="E403" s="84"/>
    </row>
    <row r="404" spans="4:5" ht="17.25">
      <c r="D404" s="84"/>
      <c r="E404" s="84"/>
    </row>
    <row r="405" spans="4:5" ht="17.25">
      <c r="D405" s="84"/>
      <c r="E405" s="84"/>
    </row>
    <row r="406" spans="4:5" ht="17.25">
      <c r="D406" s="84"/>
      <c r="E406" s="84"/>
    </row>
    <row r="407" spans="4:5" ht="17.25">
      <c r="D407" s="84"/>
      <c r="E407" s="84"/>
    </row>
    <row r="408" spans="4:5" ht="17.25">
      <c r="D408" s="84"/>
      <c r="E408" s="84"/>
    </row>
    <row r="409" spans="4:5" ht="17.25">
      <c r="D409" s="84"/>
      <c r="E409" s="84"/>
    </row>
    <row r="410" spans="4:5" ht="17.25">
      <c r="D410" s="84"/>
      <c r="E410" s="84"/>
    </row>
    <row r="411" spans="4:5" ht="17.25">
      <c r="D411" s="84"/>
      <c r="E411" s="84"/>
    </row>
    <row r="412" spans="4:5" ht="17.25">
      <c r="D412" s="84"/>
      <c r="E412" s="84"/>
    </row>
    <row r="413" spans="4:5" ht="17.25">
      <c r="D413" s="84"/>
      <c r="E413" s="84"/>
    </row>
    <row r="414" spans="4:5" ht="17.25">
      <c r="D414" s="84"/>
      <c r="E414" s="84"/>
    </row>
    <row r="415" spans="4:5" ht="17.25">
      <c r="D415" s="84"/>
      <c r="E415" s="84"/>
    </row>
    <row r="416" spans="4:5" ht="17.25">
      <c r="D416" s="84"/>
      <c r="E416" s="84"/>
    </row>
    <row r="417" spans="4:5" ht="17.25">
      <c r="D417" s="84"/>
      <c r="E417" s="84"/>
    </row>
    <row r="418" spans="4:5" ht="17.25">
      <c r="D418" s="84"/>
      <c r="E418" s="84"/>
    </row>
    <row r="419" spans="4:5" ht="17.25">
      <c r="D419" s="84"/>
      <c r="E419" s="84"/>
    </row>
    <row r="420" spans="4:5" ht="17.25">
      <c r="D420" s="84"/>
      <c r="E420" s="84"/>
    </row>
    <row r="421" spans="4:5" ht="17.25">
      <c r="D421" s="84"/>
      <c r="E421" s="84"/>
    </row>
    <row r="422" spans="4:5" ht="17.25">
      <c r="D422" s="84"/>
      <c r="E422" s="84"/>
    </row>
    <row r="423" spans="4:5" ht="17.25">
      <c r="D423" s="84"/>
      <c r="E423" s="84"/>
    </row>
    <row r="424" spans="4:5" ht="17.25">
      <c r="D424" s="84"/>
      <c r="E424" s="84"/>
    </row>
    <row r="425" spans="4:5" ht="17.25">
      <c r="D425" s="84"/>
      <c r="E425" s="84"/>
    </row>
    <row r="426" spans="4:5" ht="17.25">
      <c r="D426" s="84"/>
      <c r="E426" s="84"/>
    </row>
    <row r="427" spans="4:5" ht="17.25">
      <c r="D427" s="84"/>
      <c r="E427" s="84"/>
    </row>
    <row r="428" spans="4:5" ht="17.25">
      <c r="D428" s="84"/>
      <c r="E428" s="84"/>
    </row>
    <row r="429" spans="4:5" ht="17.25">
      <c r="D429" s="84"/>
      <c r="E429" s="84"/>
    </row>
    <row r="430" spans="4:5" ht="17.25">
      <c r="D430" s="84"/>
      <c r="E430" s="84"/>
    </row>
    <row r="431" spans="4:5" ht="17.25">
      <c r="D431" s="84"/>
      <c r="E431" s="84"/>
    </row>
    <row r="432" spans="4:5" ht="17.25">
      <c r="D432" s="84"/>
      <c r="E432" s="84"/>
    </row>
    <row r="433" spans="4:5" ht="17.25">
      <c r="D433" s="84"/>
      <c r="E433" s="84"/>
    </row>
    <row r="434" spans="4:5" ht="17.25">
      <c r="D434" s="84"/>
      <c r="E434" s="84"/>
    </row>
    <row r="435" spans="4:5" ht="17.25">
      <c r="D435" s="84"/>
      <c r="E435" s="84"/>
    </row>
    <row r="436" spans="4:5" ht="17.25">
      <c r="D436" s="84"/>
      <c r="E436" s="84"/>
    </row>
    <row r="437" spans="4:5" ht="17.25">
      <c r="D437" s="84"/>
      <c r="E437" s="84"/>
    </row>
    <row r="438" spans="4:5" ht="17.25">
      <c r="D438" s="84"/>
      <c r="E438" s="84"/>
    </row>
    <row r="439" spans="4:5" ht="17.25">
      <c r="D439" s="84"/>
      <c r="E439" s="84"/>
    </row>
    <row r="440" spans="4:5" ht="17.25">
      <c r="D440" s="84"/>
      <c r="E440" s="84"/>
    </row>
    <row r="441" spans="4:5" ht="17.25">
      <c r="D441" s="84"/>
      <c r="E441" s="84"/>
    </row>
    <row r="442" spans="4:5" ht="17.25">
      <c r="D442" s="84"/>
      <c r="E442" s="84"/>
    </row>
    <row r="443" spans="4:5" ht="17.25">
      <c r="D443" s="84"/>
      <c r="E443" s="84"/>
    </row>
    <row r="444" spans="4:5" ht="17.25">
      <c r="D444" s="84"/>
      <c r="E444" s="84"/>
    </row>
    <row r="445" spans="4:5" ht="17.25">
      <c r="D445" s="84"/>
      <c r="E445" s="84"/>
    </row>
    <row r="446" spans="4:5" ht="17.25">
      <c r="D446" s="84"/>
      <c r="E446" s="84"/>
    </row>
    <row r="447" spans="4:5" ht="17.25">
      <c r="D447" s="84"/>
      <c r="E447" s="84"/>
    </row>
    <row r="448" spans="4:5" ht="17.25">
      <c r="D448" s="84"/>
      <c r="E448" s="84"/>
    </row>
    <row r="449" spans="4:5" ht="17.25">
      <c r="D449" s="84"/>
      <c r="E449" s="84"/>
    </row>
    <row r="450" spans="4:5" ht="17.25">
      <c r="D450" s="84"/>
      <c r="E450" s="84"/>
    </row>
    <row r="451" spans="4:5" ht="17.25">
      <c r="D451" s="84"/>
      <c r="E451" s="84"/>
    </row>
    <row r="452" spans="4:5" ht="17.25">
      <c r="D452" s="84"/>
      <c r="E452" s="84"/>
    </row>
    <row r="453" spans="4:5" ht="17.25">
      <c r="D453" s="84"/>
      <c r="E453" s="84"/>
    </row>
    <row r="454" spans="4:5" ht="17.25">
      <c r="D454" s="84"/>
      <c r="E454" s="84"/>
    </row>
    <row r="455" spans="4:5" ht="17.25">
      <c r="D455" s="84"/>
      <c r="E455" s="84"/>
    </row>
    <row r="456" spans="4:5" ht="17.25">
      <c r="D456" s="84"/>
      <c r="E456" s="84"/>
    </row>
    <row r="457" spans="4:5" ht="17.25">
      <c r="D457" s="84"/>
      <c r="E457" s="84"/>
    </row>
    <row r="458" spans="4:5" ht="17.25">
      <c r="D458" s="84"/>
      <c r="E458" s="84"/>
    </row>
    <row r="459" spans="4:5" ht="17.25">
      <c r="D459" s="84"/>
      <c r="E459" s="84"/>
    </row>
    <row r="460" spans="4:5" ht="17.25">
      <c r="D460" s="84"/>
      <c r="E460" s="84"/>
    </row>
    <row r="461" spans="4:5" ht="17.25">
      <c r="D461" s="84"/>
      <c r="E461" s="84"/>
    </row>
    <row r="462" spans="4:5" ht="17.25">
      <c r="D462" s="84"/>
      <c r="E462" s="84"/>
    </row>
    <row r="463" spans="4:5" ht="17.25">
      <c r="D463" s="84"/>
      <c r="E463" s="84"/>
    </row>
    <row r="464" spans="4:5" ht="17.25">
      <c r="D464" s="84"/>
      <c r="E464" s="84"/>
    </row>
    <row r="465" spans="4:5" ht="17.25">
      <c r="D465" s="84"/>
      <c r="E465" s="84"/>
    </row>
    <row r="466" spans="4:5" ht="17.25">
      <c r="D466" s="84"/>
      <c r="E466" s="84"/>
    </row>
    <row r="467" spans="4:5" ht="17.25">
      <c r="D467" s="84"/>
      <c r="E467" s="84"/>
    </row>
    <row r="468" spans="4:5" ht="17.25">
      <c r="D468" s="84"/>
      <c r="E468" s="84"/>
    </row>
    <row r="469" spans="4:5" ht="17.25">
      <c r="D469" s="84"/>
      <c r="E469" s="84"/>
    </row>
    <row r="470" spans="4:5" ht="17.25">
      <c r="D470" s="84"/>
      <c r="E470" s="84"/>
    </row>
    <row r="471" spans="4:5" ht="17.25">
      <c r="D471" s="84"/>
      <c r="E471" s="84"/>
    </row>
    <row r="472" spans="4:5" ht="17.25">
      <c r="D472" s="84"/>
      <c r="E472" s="84"/>
    </row>
    <row r="473" spans="4:5" ht="17.25">
      <c r="D473" s="84"/>
      <c r="E473" s="84"/>
    </row>
    <row r="474" spans="4:5" ht="17.25">
      <c r="D474" s="84"/>
      <c r="E474" s="84"/>
    </row>
    <row r="475" spans="4:5" ht="17.25">
      <c r="D475" s="84"/>
      <c r="E475" s="84"/>
    </row>
    <row r="476" spans="4:5" ht="17.25">
      <c r="D476" s="84"/>
      <c r="E476" s="84"/>
    </row>
    <row r="477" spans="4:5" ht="17.25">
      <c r="D477" s="84"/>
      <c r="E477" s="84"/>
    </row>
    <row r="478" spans="4:5" ht="17.25">
      <c r="D478" s="84"/>
      <c r="E478" s="84"/>
    </row>
    <row r="479" spans="4:5" ht="17.25">
      <c r="D479" s="84"/>
      <c r="E479" s="84"/>
    </row>
    <row r="480" spans="4:5" ht="17.25">
      <c r="D480" s="84"/>
      <c r="E480" s="84"/>
    </row>
    <row r="481" spans="4:5" ht="17.25">
      <c r="D481" s="84"/>
      <c r="E481" s="84"/>
    </row>
    <row r="482" spans="4:5" ht="17.25">
      <c r="D482" s="84"/>
      <c r="E482" s="84"/>
    </row>
    <row r="483" spans="4:5" ht="17.25">
      <c r="D483" s="84"/>
      <c r="E483" s="84"/>
    </row>
    <row r="484" spans="4:5" ht="17.25">
      <c r="D484" s="84"/>
      <c r="E484" s="84"/>
    </row>
    <row r="485" spans="4:5" ht="17.25">
      <c r="D485" s="84"/>
      <c r="E485" s="84"/>
    </row>
    <row r="486" spans="4:5" ht="17.25">
      <c r="D486" s="84"/>
      <c r="E486" s="84"/>
    </row>
    <row r="487" spans="4:5" ht="17.25">
      <c r="D487" s="84"/>
      <c r="E487" s="84"/>
    </row>
    <row r="488" spans="4:5" ht="17.25">
      <c r="D488" s="84"/>
      <c r="E488" s="84"/>
    </row>
    <row r="489" spans="4:5" ht="17.25">
      <c r="D489" s="84"/>
      <c r="E489" s="84"/>
    </row>
    <row r="490" spans="4:5" ht="17.25">
      <c r="D490" s="84"/>
      <c r="E490" s="84"/>
    </row>
    <row r="491" spans="4:5" ht="17.25">
      <c r="D491" s="84"/>
      <c r="E491" s="84"/>
    </row>
    <row r="492" spans="4:5" ht="17.25">
      <c r="D492" s="84"/>
      <c r="E492" s="84"/>
    </row>
    <row r="493" spans="4:5" ht="17.25">
      <c r="D493" s="84"/>
      <c r="E493" s="84"/>
    </row>
    <row r="494" spans="4:5" ht="17.25">
      <c r="D494" s="84"/>
      <c r="E494" s="84"/>
    </row>
    <row r="495" spans="4:5" ht="17.25">
      <c r="D495" s="84"/>
      <c r="E495" s="84"/>
    </row>
    <row r="496" spans="4:5" ht="17.25">
      <c r="D496" s="84"/>
      <c r="E496" s="84"/>
    </row>
    <row r="497" spans="4:5" ht="17.25">
      <c r="D497" s="84"/>
      <c r="E497" s="84"/>
    </row>
    <row r="498" spans="4:5" ht="17.25">
      <c r="D498" s="84"/>
      <c r="E498" s="84"/>
    </row>
    <row r="499" spans="4:5" ht="17.25">
      <c r="D499" s="84"/>
      <c r="E499" s="84"/>
    </row>
    <row r="500" spans="4:5" ht="17.25">
      <c r="D500" s="84"/>
      <c r="E500" s="84"/>
    </row>
    <row r="501" spans="4:5" ht="17.25">
      <c r="D501" s="84"/>
      <c r="E501" s="84"/>
    </row>
    <row r="502" spans="4:5" ht="17.25">
      <c r="D502" s="84"/>
      <c r="E502" s="84"/>
    </row>
    <row r="503" spans="4:5" ht="17.25">
      <c r="D503" s="84"/>
      <c r="E503" s="84"/>
    </row>
    <row r="504" spans="4:5" ht="17.25">
      <c r="D504" s="84"/>
      <c r="E504" s="84"/>
    </row>
    <row r="505" spans="4:5" ht="17.25">
      <c r="D505" s="84"/>
      <c r="E505" s="84"/>
    </row>
    <row r="506" spans="4:5" ht="17.25">
      <c r="D506" s="84"/>
      <c r="E506" s="84"/>
    </row>
    <row r="507" spans="4:5" ht="17.25">
      <c r="D507" s="84"/>
      <c r="E507" s="84"/>
    </row>
    <row r="508" spans="4:5" ht="17.25">
      <c r="D508" s="84"/>
      <c r="E508" s="84"/>
    </row>
    <row r="509" spans="4:5" ht="17.25">
      <c r="D509" s="84"/>
      <c r="E509" s="84"/>
    </row>
    <row r="510" spans="4:5" ht="17.25">
      <c r="D510" s="84"/>
      <c r="E510" s="84"/>
    </row>
    <row r="511" spans="4:5" ht="17.25">
      <c r="D511" s="84"/>
      <c r="E511" s="84"/>
    </row>
    <row r="512" spans="4:5" ht="17.25">
      <c r="D512" s="84"/>
      <c r="E512" s="84"/>
    </row>
    <row r="513" spans="4:5" ht="17.25">
      <c r="D513" s="84"/>
      <c r="E513" s="84"/>
    </row>
    <row r="514" spans="4:5" ht="17.25">
      <c r="D514" s="84"/>
      <c r="E514" s="84"/>
    </row>
    <row r="515" spans="4:5" ht="17.25">
      <c r="D515" s="84"/>
      <c r="E515" s="84"/>
    </row>
    <row r="516" spans="4:5" ht="17.25">
      <c r="D516" s="84"/>
      <c r="E516" s="84"/>
    </row>
    <row r="517" spans="4:5" ht="17.25">
      <c r="D517" s="84"/>
      <c r="E517" s="84"/>
    </row>
    <row r="518" spans="4:5" ht="17.25">
      <c r="D518" s="84"/>
      <c r="E518" s="84"/>
    </row>
    <row r="519" spans="4:5" ht="17.25">
      <c r="D519" s="84"/>
      <c r="E519" s="84"/>
    </row>
    <row r="520" spans="4:5" ht="17.25">
      <c r="D520" s="84"/>
      <c r="E520" s="84"/>
    </row>
    <row r="521" spans="4:5" ht="17.25">
      <c r="D521" s="84"/>
      <c r="E521" s="84"/>
    </row>
    <row r="522" spans="4:5" ht="17.25">
      <c r="D522" s="84"/>
      <c r="E522" s="84"/>
    </row>
    <row r="523" spans="4:5" ht="17.25">
      <c r="D523" s="84"/>
      <c r="E523" s="84"/>
    </row>
    <row r="524" spans="4:5" ht="17.25">
      <c r="D524" s="84"/>
      <c r="E524" s="84"/>
    </row>
    <row r="525" spans="4:5" ht="17.25">
      <c r="D525" s="84"/>
      <c r="E525" s="84"/>
    </row>
    <row r="526" spans="4:5" ht="17.25">
      <c r="D526" s="84"/>
      <c r="E526" s="84"/>
    </row>
    <row r="527" spans="4:5" ht="17.25">
      <c r="D527" s="84"/>
      <c r="E527" s="84"/>
    </row>
    <row r="528" spans="4:5" ht="17.25">
      <c r="D528" s="84"/>
      <c r="E528" s="84"/>
    </row>
    <row r="529" spans="4:5" ht="17.25">
      <c r="D529" s="84"/>
      <c r="E529" s="84"/>
    </row>
    <row r="530" spans="4:5" ht="17.25">
      <c r="D530" s="84"/>
      <c r="E530" s="84"/>
    </row>
    <row r="531" spans="4:5" ht="17.25">
      <c r="D531" s="84"/>
      <c r="E531" s="84"/>
    </row>
    <row r="532" spans="4:5" ht="17.25">
      <c r="D532" s="84"/>
      <c r="E532" s="84"/>
    </row>
    <row r="533" spans="4:5" ht="17.25">
      <c r="D533" s="84"/>
      <c r="E533" s="84"/>
    </row>
    <row r="534" spans="4:5" ht="17.25">
      <c r="D534" s="84"/>
      <c r="E534" s="84"/>
    </row>
    <row r="535" spans="4:5" ht="17.25">
      <c r="D535" s="84"/>
      <c r="E535" s="84"/>
    </row>
    <row r="536" spans="4:5" ht="17.25">
      <c r="D536" s="84"/>
      <c r="E536" s="84"/>
    </row>
    <row r="537" spans="4:5" ht="17.25">
      <c r="D537" s="84"/>
      <c r="E537" s="84"/>
    </row>
    <row r="538" spans="4:5" ht="17.25">
      <c r="D538" s="84"/>
      <c r="E538" s="84"/>
    </row>
    <row r="539" spans="4:5" ht="17.25">
      <c r="D539" s="84"/>
      <c r="E539" s="84"/>
    </row>
    <row r="540" spans="4:5" ht="17.25">
      <c r="D540" s="84"/>
      <c r="E540" s="84"/>
    </row>
    <row r="541" spans="4:5" ht="17.25">
      <c r="D541" s="84"/>
      <c r="E541" s="84"/>
    </row>
    <row r="542" spans="4:5" ht="17.25">
      <c r="D542" s="84"/>
      <c r="E542" s="84"/>
    </row>
    <row r="543" spans="4:5" ht="17.25">
      <c r="D543" s="84"/>
      <c r="E543" s="84"/>
    </row>
    <row r="544" spans="4:5" ht="17.25">
      <c r="D544" s="84"/>
      <c r="E544" s="84"/>
    </row>
    <row r="545" spans="4:5" ht="17.25">
      <c r="D545" s="84"/>
      <c r="E545" s="84"/>
    </row>
    <row r="546" spans="4:5" ht="17.25">
      <c r="D546" s="84"/>
      <c r="E546" s="84"/>
    </row>
    <row r="547" spans="4:5" ht="17.25">
      <c r="D547" s="84"/>
      <c r="E547" s="84"/>
    </row>
    <row r="548" spans="4:5" ht="17.25">
      <c r="D548" s="84"/>
      <c r="E548" s="84"/>
    </row>
    <row r="549" spans="4:5" ht="17.25">
      <c r="D549" s="84"/>
      <c r="E549" s="84"/>
    </row>
    <row r="550" spans="4:5" ht="17.25">
      <c r="D550" s="84"/>
      <c r="E550" s="84"/>
    </row>
    <row r="551" spans="4:5" ht="17.25">
      <c r="D551" s="84"/>
      <c r="E551" s="84"/>
    </row>
    <row r="552" spans="4:5" ht="17.25">
      <c r="D552" s="84"/>
      <c r="E552" s="84"/>
    </row>
    <row r="553" spans="4:5" ht="17.25">
      <c r="D553" s="84"/>
      <c r="E553" s="84"/>
    </row>
    <row r="554" spans="4:5" ht="17.25">
      <c r="D554" s="84"/>
      <c r="E554" s="84"/>
    </row>
    <row r="555" spans="4:5" ht="17.25">
      <c r="D555" s="84"/>
      <c r="E555" s="84"/>
    </row>
    <row r="556" spans="4:5" ht="17.25">
      <c r="D556" s="84"/>
      <c r="E556" s="84"/>
    </row>
    <row r="557" spans="4:5" ht="17.25">
      <c r="D557" s="84"/>
      <c r="E557" s="84"/>
    </row>
    <row r="558" spans="4:5" ht="17.25">
      <c r="D558" s="84"/>
      <c r="E558" s="84"/>
    </row>
    <row r="559" spans="4:5" ht="17.25">
      <c r="D559" s="84"/>
      <c r="E559" s="84"/>
    </row>
    <row r="560" spans="4:5" ht="17.25">
      <c r="D560" s="84"/>
      <c r="E560" s="84"/>
    </row>
    <row r="561" spans="4:5" ht="17.25">
      <c r="D561" s="84"/>
      <c r="E561" s="84"/>
    </row>
    <row r="562" spans="4:5" ht="17.25">
      <c r="D562" s="84"/>
      <c r="E562" s="84"/>
    </row>
    <row r="563" spans="4:5" ht="17.25">
      <c r="D563" s="84"/>
      <c r="E563" s="84"/>
    </row>
    <row r="564" spans="4:5" ht="17.25">
      <c r="D564" s="84"/>
      <c r="E564" s="84"/>
    </row>
    <row r="565" spans="4:5" ht="17.25">
      <c r="D565" s="84"/>
      <c r="E565" s="84"/>
    </row>
    <row r="566" spans="4:5" ht="17.25">
      <c r="D566" s="84"/>
      <c r="E566" s="84"/>
    </row>
    <row r="567" spans="4:5" ht="17.25">
      <c r="D567" s="84"/>
      <c r="E567" s="84"/>
    </row>
    <row r="568" spans="4:5" ht="17.25">
      <c r="D568" s="84"/>
      <c r="E568" s="84"/>
    </row>
    <row r="569" spans="4:5" ht="17.25">
      <c r="D569" s="84"/>
      <c r="E569" s="84"/>
    </row>
    <row r="570" spans="4:5" ht="17.25">
      <c r="D570" s="84"/>
      <c r="E570" s="84"/>
    </row>
    <row r="571" spans="4:5" ht="17.25">
      <c r="D571" s="84"/>
      <c r="E571" s="84"/>
    </row>
    <row r="572" spans="4:5" ht="17.25">
      <c r="D572" s="84"/>
      <c r="E572" s="84"/>
    </row>
    <row r="573" spans="4:5" ht="17.25">
      <c r="D573" s="84"/>
      <c r="E573" s="84"/>
    </row>
    <row r="574" spans="4:5" ht="17.25">
      <c r="D574" s="84"/>
      <c r="E574" s="84"/>
    </row>
    <row r="575" spans="4:5" ht="17.25">
      <c r="D575" s="84"/>
      <c r="E575" s="84"/>
    </row>
    <row r="576" spans="4:5" ht="17.25">
      <c r="D576" s="84"/>
      <c r="E576" s="84"/>
    </row>
    <row r="577" spans="4:5" ht="17.25">
      <c r="D577" s="84"/>
      <c r="E577" s="84"/>
    </row>
    <row r="578" spans="4:5" ht="17.25">
      <c r="D578" s="84"/>
      <c r="E578" s="84"/>
    </row>
    <row r="579" spans="4:5" ht="17.25">
      <c r="D579" s="84"/>
      <c r="E579" s="84"/>
    </row>
    <row r="580" spans="4:5" ht="17.25">
      <c r="D580" s="84"/>
      <c r="E580" s="84"/>
    </row>
    <row r="581" spans="4:5" ht="17.25">
      <c r="D581" s="84"/>
      <c r="E581" s="84"/>
    </row>
    <row r="582" spans="4:5" ht="17.25">
      <c r="D582" s="84"/>
      <c r="E582" s="84"/>
    </row>
    <row r="583" spans="4:5" ht="17.25">
      <c r="D583" s="84"/>
      <c r="E583" s="84"/>
    </row>
    <row r="584" spans="4:5" ht="17.25">
      <c r="D584" s="84"/>
      <c r="E584" s="84"/>
    </row>
    <row r="585" spans="4:5" ht="17.25">
      <c r="D585" s="84"/>
      <c r="E585" s="84"/>
    </row>
    <row r="586" spans="4:5" ht="17.25">
      <c r="D586" s="84"/>
      <c r="E586" s="84"/>
    </row>
    <row r="587" spans="4:5" ht="17.25">
      <c r="D587" s="84"/>
      <c r="E587" s="84"/>
    </row>
    <row r="588" spans="4:5" ht="17.25">
      <c r="D588" s="84"/>
      <c r="E588" s="84"/>
    </row>
    <row r="589" spans="4:5" ht="17.25">
      <c r="D589" s="84"/>
      <c r="E589" s="84"/>
    </row>
    <row r="590" spans="4:5" ht="17.25">
      <c r="D590" s="84"/>
      <c r="E590" s="84"/>
    </row>
    <row r="591" spans="4:5" ht="17.25">
      <c r="D591" s="84"/>
      <c r="E591" s="84"/>
    </row>
    <row r="592" spans="4:5" ht="17.25">
      <c r="D592" s="84"/>
      <c r="E592" s="84"/>
    </row>
    <row r="593" spans="4:5" ht="17.25">
      <c r="D593" s="84"/>
      <c r="E593" s="84"/>
    </row>
    <row r="594" spans="4:5" ht="17.25">
      <c r="D594" s="84"/>
      <c r="E594" s="84"/>
    </row>
    <row r="595" spans="4:5" ht="17.25">
      <c r="D595" s="84"/>
      <c r="E595" s="84"/>
    </row>
    <row r="596" spans="4:5" ht="17.25">
      <c r="D596" s="84"/>
      <c r="E596" s="84"/>
    </row>
    <row r="597" spans="4:5" ht="17.25">
      <c r="D597" s="84"/>
      <c r="E597" s="84"/>
    </row>
    <row r="598" spans="4:5" ht="17.25">
      <c r="D598" s="84"/>
      <c r="E598" s="84"/>
    </row>
    <row r="599" spans="4:5" ht="17.25">
      <c r="D599" s="84"/>
      <c r="E599" s="84"/>
    </row>
    <row r="600" spans="4:5" ht="17.25">
      <c r="D600" s="84"/>
      <c r="E600" s="84"/>
    </row>
    <row r="601" spans="4:5" ht="17.25">
      <c r="D601" s="84"/>
      <c r="E601" s="84"/>
    </row>
    <row r="602" spans="4:5" ht="17.25">
      <c r="D602" s="84"/>
      <c r="E602" s="84"/>
    </row>
    <row r="603" spans="4:5" ht="17.25">
      <c r="D603" s="84"/>
      <c r="E603" s="84"/>
    </row>
    <row r="604" spans="4:5" ht="17.25">
      <c r="D604" s="84"/>
      <c r="E604" s="84"/>
    </row>
    <row r="605" spans="4:5" ht="17.25">
      <c r="D605" s="84"/>
      <c r="E605" s="84"/>
    </row>
    <row r="606" spans="4:5" ht="17.25">
      <c r="D606" s="84"/>
      <c r="E606" s="84"/>
    </row>
    <row r="607" spans="4:5" ht="17.25">
      <c r="D607" s="84"/>
      <c r="E607" s="84"/>
    </row>
    <row r="608" spans="4:5" ht="17.25">
      <c r="D608" s="84"/>
      <c r="E608" s="84"/>
    </row>
    <row r="609" spans="4:5" ht="17.25">
      <c r="D609" s="84"/>
      <c r="E609" s="84"/>
    </row>
    <row r="610" spans="4:5" ht="17.25">
      <c r="D610" s="84"/>
      <c r="E610" s="84"/>
    </row>
    <row r="611" spans="4:5" ht="17.25">
      <c r="D611" s="84"/>
      <c r="E611" s="84"/>
    </row>
    <row r="612" spans="4:5" ht="17.25">
      <c r="D612" s="84"/>
      <c r="E612" s="84"/>
    </row>
    <row r="613" spans="4:5" ht="17.25">
      <c r="D613" s="84"/>
      <c r="E613" s="84"/>
    </row>
    <row r="614" spans="4:5" ht="17.25">
      <c r="D614" s="84"/>
      <c r="E614" s="84"/>
    </row>
    <row r="615" spans="4:5" ht="17.25">
      <c r="D615" s="84"/>
      <c r="E615" s="84"/>
    </row>
    <row r="616" spans="4:5" ht="17.25">
      <c r="D616" s="84"/>
      <c r="E616" s="84"/>
    </row>
    <row r="617" spans="4:5" ht="17.25">
      <c r="D617" s="84"/>
      <c r="E617" s="84"/>
    </row>
    <row r="618" spans="4:5" ht="17.25">
      <c r="D618" s="84"/>
      <c r="E618" s="84"/>
    </row>
    <row r="619" spans="4:5" ht="17.25">
      <c r="D619" s="84"/>
      <c r="E619" s="84"/>
    </row>
    <row r="620" spans="4:5" ht="17.25">
      <c r="D620" s="84"/>
      <c r="E620" s="84"/>
    </row>
    <row r="621" spans="4:5" ht="17.25">
      <c r="D621" s="84"/>
      <c r="E621" s="84"/>
    </row>
    <row r="622" spans="4:5" ht="17.25">
      <c r="D622" s="84"/>
      <c r="E622" s="84"/>
    </row>
    <row r="623" spans="4:5" ht="17.25">
      <c r="D623" s="84"/>
      <c r="E623" s="84"/>
    </row>
    <row r="624" spans="4:5" ht="17.25">
      <c r="D624" s="84"/>
      <c r="E624" s="84"/>
    </row>
    <row r="625" spans="4:5" ht="17.25">
      <c r="D625" s="84"/>
      <c r="E625" s="84"/>
    </row>
    <row r="626" spans="4:5" ht="17.25">
      <c r="D626" s="84"/>
      <c r="E626" s="84"/>
    </row>
    <row r="627" spans="4:5" ht="17.25">
      <c r="D627" s="84"/>
      <c r="E627" s="84"/>
    </row>
    <row r="628" spans="4:5" ht="17.25">
      <c r="D628" s="84"/>
      <c r="E628" s="84"/>
    </row>
    <row r="629" spans="4:5" ht="17.25">
      <c r="D629" s="84"/>
      <c r="E629" s="84"/>
    </row>
    <row r="630" spans="4:5" ht="17.25">
      <c r="D630" s="84"/>
      <c r="E630" s="84"/>
    </row>
    <row r="631" spans="4:5" ht="17.25">
      <c r="D631" s="84"/>
      <c r="E631" s="84"/>
    </row>
    <row r="632" spans="4:5" ht="17.25">
      <c r="D632" s="84"/>
      <c r="E632" s="84"/>
    </row>
    <row r="633" spans="4:5" ht="17.25">
      <c r="D633" s="84"/>
      <c r="E633" s="84"/>
    </row>
    <row r="634" spans="4:5" ht="17.25">
      <c r="D634" s="84"/>
      <c r="E634" s="84"/>
    </row>
    <row r="635" spans="4:5" ht="17.25">
      <c r="D635" s="84"/>
      <c r="E635" s="84"/>
    </row>
    <row r="636" spans="4:5" ht="17.25">
      <c r="D636" s="84"/>
      <c r="E636" s="84"/>
    </row>
    <row r="637" spans="4:5" ht="17.25">
      <c r="D637" s="84"/>
      <c r="E637" s="84"/>
    </row>
    <row r="638" spans="4:5" ht="17.25">
      <c r="D638" s="84"/>
      <c r="E638" s="84"/>
    </row>
    <row r="639" spans="4:5" ht="17.25">
      <c r="D639" s="84"/>
      <c r="E639" s="84"/>
    </row>
    <row r="640" spans="4:5" ht="17.25">
      <c r="D640" s="84"/>
      <c r="E640" s="84"/>
    </row>
    <row r="641" spans="4:5" ht="17.25">
      <c r="D641" s="84"/>
      <c r="E641" s="84"/>
    </row>
    <row r="642" spans="4:5" ht="17.25">
      <c r="D642" s="84"/>
      <c r="E642" s="84"/>
    </row>
    <row r="643" spans="4:5" ht="17.25">
      <c r="D643" s="84"/>
      <c r="E643" s="84"/>
    </row>
    <row r="644" spans="4:5" ht="17.25">
      <c r="D644" s="84"/>
      <c r="E644" s="84"/>
    </row>
    <row r="645" spans="4:5" ht="17.25">
      <c r="D645" s="84"/>
      <c r="E645" s="84"/>
    </row>
    <row r="646" spans="4:5" ht="17.25">
      <c r="D646" s="84"/>
      <c r="E646" s="84"/>
    </row>
    <row r="647" spans="4:5" ht="17.25">
      <c r="D647" s="84"/>
      <c r="E647" s="84"/>
    </row>
    <row r="648" spans="4:5" ht="17.25">
      <c r="D648" s="84"/>
      <c r="E648" s="84"/>
    </row>
    <row r="649" spans="4:5" ht="17.25">
      <c r="D649" s="84"/>
      <c r="E649" s="84"/>
    </row>
    <row r="650" spans="4:5" ht="17.25">
      <c r="D650" s="84"/>
      <c r="E650" s="84"/>
    </row>
    <row r="651" spans="4:5" ht="17.25">
      <c r="D651" s="84"/>
      <c r="E651" s="84"/>
    </row>
    <row r="652" spans="4:5" ht="17.25">
      <c r="D652" s="84"/>
      <c r="E652" s="84"/>
    </row>
    <row r="653" spans="4:5" ht="17.25">
      <c r="D653" s="84"/>
      <c r="E653" s="84"/>
    </row>
    <row r="654" spans="4:5" ht="17.25">
      <c r="D654" s="84"/>
      <c r="E654" s="84"/>
    </row>
    <row r="655" spans="4:5" ht="17.25">
      <c r="D655" s="84"/>
      <c r="E655" s="84"/>
    </row>
    <row r="656" spans="4:5" ht="17.25">
      <c r="D656" s="84"/>
      <c r="E656" s="84"/>
    </row>
    <row r="657" spans="4:5" ht="17.25">
      <c r="D657" s="84"/>
      <c r="E657" s="84"/>
    </row>
    <row r="658" spans="4:5" ht="17.25">
      <c r="D658" s="84"/>
      <c r="E658" s="84"/>
    </row>
    <row r="659" spans="4:5" ht="17.25">
      <c r="D659" s="84"/>
      <c r="E659" s="84"/>
    </row>
    <row r="660" spans="4:5" ht="17.25">
      <c r="D660" s="84"/>
      <c r="E660" s="84"/>
    </row>
    <row r="661" spans="4:5" ht="17.25">
      <c r="D661" s="84"/>
      <c r="E661" s="84"/>
    </row>
    <row r="662" spans="4:5" ht="17.25">
      <c r="D662" s="84"/>
      <c r="E662" s="84"/>
    </row>
    <row r="663" spans="4:5" ht="17.25">
      <c r="D663" s="84"/>
      <c r="E663" s="84"/>
    </row>
    <row r="664" spans="4:5" ht="17.25">
      <c r="D664" s="84"/>
      <c r="E664" s="84"/>
    </row>
    <row r="665" spans="4:5" ht="17.25">
      <c r="D665" s="84"/>
      <c r="E665" s="84"/>
    </row>
    <row r="666" spans="4:5" ht="17.25">
      <c r="D666" s="84"/>
      <c r="E666" s="84"/>
    </row>
    <row r="667" spans="4:5" ht="17.25">
      <c r="D667" s="84"/>
      <c r="E667" s="84"/>
    </row>
    <row r="668" spans="4:5" ht="17.25">
      <c r="D668" s="84"/>
      <c r="E668" s="84"/>
    </row>
    <row r="669" spans="4:5" ht="17.25">
      <c r="D669" s="84"/>
      <c r="E669" s="84"/>
    </row>
    <row r="670" spans="4:5" ht="17.25">
      <c r="D670" s="84"/>
      <c r="E670" s="84"/>
    </row>
    <row r="671" spans="4:5" ht="17.25">
      <c r="D671" s="84"/>
      <c r="E671" s="84"/>
    </row>
    <row r="672" spans="4:5" ht="17.25">
      <c r="D672" s="84"/>
      <c r="E672" s="84"/>
    </row>
    <row r="673" spans="4:5" ht="17.25">
      <c r="D673" s="84"/>
      <c r="E673" s="84"/>
    </row>
    <row r="674" spans="4:5" ht="17.25">
      <c r="D674" s="84"/>
      <c r="E674" s="84"/>
    </row>
    <row r="675" spans="4:5" ht="17.25">
      <c r="D675" s="84"/>
      <c r="E675" s="84"/>
    </row>
    <row r="676" spans="4:5" ht="17.25">
      <c r="D676" s="84"/>
      <c r="E676" s="84"/>
    </row>
    <row r="677" spans="4:5" ht="17.25">
      <c r="D677" s="84"/>
      <c r="E677" s="84"/>
    </row>
    <row r="678" spans="4:5" ht="17.25">
      <c r="D678" s="84"/>
      <c r="E678" s="84"/>
    </row>
    <row r="679" spans="4:5" ht="17.25">
      <c r="D679" s="84"/>
      <c r="E679" s="84"/>
    </row>
    <row r="680" spans="4:5" ht="17.25">
      <c r="D680" s="84"/>
      <c r="E680" s="84"/>
    </row>
    <row r="681" spans="4:5" ht="17.25">
      <c r="D681" s="84"/>
      <c r="E681" s="84"/>
    </row>
    <row r="682" spans="4:5" ht="17.25">
      <c r="D682" s="84"/>
      <c r="E682" s="84"/>
    </row>
    <row r="683" spans="4:5" ht="17.25">
      <c r="D683" s="84"/>
      <c r="E683" s="84"/>
    </row>
    <row r="684" spans="4:5" ht="17.25">
      <c r="D684" s="84"/>
      <c r="E684" s="84"/>
    </row>
    <row r="685" spans="4:5" ht="17.25">
      <c r="D685" s="84"/>
      <c r="E685" s="84"/>
    </row>
    <row r="686" spans="4:5" ht="17.25">
      <c r="D686" s="84"/>
      <c r="E686" s="84"/>
    </row>
    <row r="687" spans="4:5" ht="17.25">
      <c r="D687" s="84"/>
      <c r="E687" s="84"/>
    </row>
    <row r="688" spans="4:5" ht="17.25">
      <c r="D688" s="84"/>
      <c r="E688" s="84"/>
    </row>
    <row r="689" spans="4:5" ht="17.25">
      <c r="D689" s="84"/>
      <c r="E689" s="84"/>
    </row>
    <row r="690" spans="4:5" ht="17.25">
      <c r="D690" s="84"/>
      <c r="E690" s="84"/>
    </row>
    <row r="691" spans="4:5" ht="17.25">
      <c r="D691" s="84"/>
      <c r="E691" s="84"/>
    </row>
    <row r="692" spans="4:5" ht="17.25">
      <c r="D692" s="84"/>
      <c r="E692" s="84"/>
    </row>
    <row r="693" spans="4:5" ht="17.25">
      <c r="D693" s="84"/>
      <c r="E693" s="84"/>
    </row>
    <row r="694" spans="4:5" ht="17.25">
      <c r="D694" s="84"/>
      <c r="E694" s="84"/>
    </row>
    <row r="695" spans="4:5" ht="17.25">
      <c r="D695" s="84"/>
      <c r="E695" s="84"/>
    </row>
    <row r="696" spans="4:5" ht="17.25">
      <c r="D696" s="84"/>
      <c r="E696" s="84"/>
    </row>
    <row r="697" spans="4:5" ht="17.25">
      <c r="D697" s="84"/>
      <c r="E697" s="84"/>
    </row>
    <row r="698" spans="4:5" ht="17.25">
      <c r="D698" s="84"/>
      <c r="E698" s="84"/>
    </row>
    <row r="699" spans="4:5" ht="17.25">
      <c r="D699" s="84"/>
      <c r="E699" s="84"/>
    </row>
    <row r="700" spans="4:5" ht="17.25">
      <c r="D700" s="84"/>
      <c r="E700" s="84"/>
    </row>
    <row r="701" spans="4:5" ht="17.25">
      <c r="D701" s="84"/>
      <c r="E701" s="84"/>
    </row>
    <row r="702" spans="4:5" ht="17.25">
      <c r="D702" s="84"/>
      <c r="E702" s="84"/>
    </row>
    <row r="703" spans="4:5" ht="17.25">
      <c r="D703" s="84"/>
      <c r="E703" s="84"/>
    </row>
    <row r="704" spans="4:5" ht="17.25">
      <c r="D704" s="84"/>
      <c r="E704" s="84"/>
    </row>
    <row r="705" spans="4:5" ht="17.25">
      <c r="D705" s="84"/>
      <c r="E705" s="84"/>
    </row>
    <row r="706" spans="4:5" ht="17.25">
      <c r="D706" s="84"/>
      <c r="E706" s="84"/>
    </row>
    <row r="707" spans="4:5" ht="17.25">
      <c r="D707" s="84"/>
      <c r="E707" s="84"/>
    </row>
    <row r="708" spans="4:5" ht="17.25">
      <c r="D708" s="84"/>
      <c r="E708" s="84"/>
    </row>
    <row r="709" spans="4:5" ht="17.25">
      <c r="D709" s="84"/>
      <c r="E709" s="84"/>
    </row>
    <row r="710" spans="4:5" ht="17.25">
      <c r="D710" s="84"/>
      <c r="E710" s="84"/>
    </row>
    <row r="711" spans="4:5" ht="17.25">
      <c r="D711" s="84"/>
      <c r="E711" s="84"/>
    </row>
    <row r="712" spans="4:5" ht="17.25">
      <c r="D712" s="84"/>
      <c r="E712" s="84"/>
    </row>
    <row r="713" spans="4:5" ht="17.25">
      <c r="D713" s="84"/>
      <c r="E713" s="84"/>
    </row>
    <row r="714" spans="4:5" ht="17.25">
      <c r="D714" s="84"/>
      <c r="E714" s="84"/>
    </row>
    <row r="715" spans="4:5" ht="17.25">
      <c r="D715" s="84"/>
      <c r="E715" s="84"/>
    </row>
    <row r="716" spans="4:5" ht="17.25">
      <c r="D716" s="84"/>
      <c r="E716" s="84"/>
    </row>
    <row r="717" spans="4:5" ht="17.25">
      <c r="D717" s="84"/>
      <c r="E717" s="84"/>
    </row>
    <row r="718" spans="4:5" ht="17.25">
      <c r="D718" s="84"/>
      <c r="E718" s="84"/>
    </row>
    <row r="719" spans="4:5" ht="17.25">
      <c r="D719" s="84"/>
      <c r="E719" s="84"/>
    </row>
    <row r="720" spans="4:5" ht="17.25">
      <c r="D720" s="84"/>
      <c r="E720" s="84"/>
    </row>
    <row r="721" spans="4:5" ht="17.25">
      <c r="D721" s="84"/>
      <c r="E721" s="84"/>
    </row>
    <row r="722" spans="4:5" ht="17.25">
      <c r="D722" s="84"/>
      <c r="E722" s="84"/>
    </row>
    <row r="723" spans="4:5" ht="17.25">
      <c r="D723" s="84"/>
      <c r="E723" s="84"/>
    </row>
    <row r="724" spans="4:5" ht="17.25">
      <c r="D724" s="84"/>
      <c r="E724" s="84"/>
    </row>
    <row r="725" spans="4:5" ht="17.25">
      <c r="D725" s="84"/>
      <c r="E725" s="84"/>
    </row>
    <row r="726" spans="4:5" ht="17.25">
      <c r="D726" s="84"/>
      <c r="E726" s="84"/>
    </row>
    <row r="727" spans="4:5" ht="17.25">
      <c r="D727" s="84"/>
      <c r="E727" s="84"/>
    </row>
    <row r="728" spans="4:5" ht="17.25">
      <c r="D728" s="84"/>
      <c r="E728" s="84"/>
    </row>
    <row r="729" spans="4:5" ht="17.25">
      <c r="D729" s="84"/>
      <c r="E729" s="84"/>
    </row>
    <row r="730" spans="4:5" ht="17.25">
      <c r="D730" s="84"/>
      <c r="E730" s="84"/>
    </row>
    <row r="731" spans="4:5" ht="17.25">
      <c r="D731" s="84"/>
      <c r="E731" s="84"/>
    </row>
    <row r="732" spans="4:5" ht="17.25">
      <c r="D732" s="84"/>
      <c r="E732" s="84"/>
    </row>
    <row r="733" spans="4:5" ht="17.25">
      <c r="D733" s="84"/>
      <c r="E733" s="84"/>
    </row>
    <row r="734" spans="4:5" ht="17.25">
      <c r="D734" s="84"/>
      <c r="E734" s="84"/>
    </row>
    <row r="735" spans="4:5" ht="17.25">
      <c r="D735" s="84"/>
      <c r="E735" s="84"/>
    </row>
    <row r="736" spans="4:5" ht="17.25">
      <c r="D736" s="84"/>
      <c r="E736" s="84"/>
    </row>
    <row r="737" spans="4:5" ht="17.25">
      <c r="D737" s="84"/>
      <c r="E737" s="84"/>
    </row>
    <row r="738" spans="4:5" ht="17.25">
      <c r="D738" s="84"/>
      <c r="E738" s="84"/>
    </row>
    <row r="739" spans="4:5" ht="17.25">
      <c r="D739" s="84"/>
      <c r="E739" s="84"/>
    </row>
    <row r="740" spans="4:5" ht="17.25">
      <c r="D740" s="84"/>
      <c r="E740" s="84"/>
    </row>
    <row r="741" spans="4:5" ht="17.25">
      <c r="D741" s="84"/>
      <c r="E741" s="84"/>
    </row>
    <row r="742" spans="4:5" ht="17.25">
      <c r="D742" s="84"/>
      <c r="E742" s="84"/>
    </row>
    <row r="743" spans="4:5" ht="17.25">
      <c r="D743" s="84"/>
      <c r="E743" s="84"/>
    </row>
    <row r="744" spans="4:5" ht="17.25">
      <c r="D744" s="84"/>
      <c r="E744" s="84"/>
    </row>
    <row r="745" spans="4:5" ht="17.25">
      <c r="D745" s="84"/>
      <c r="E745" s="84"/>
    </row>
    <row r="746" spans="4:5" ht="17.25">
      <c r="D746" s="84"/>
      <c r="E746" s="84"/>
    </row>
    <row r="747" spans="4:5" ht="17.25">
      <c r="D747" s="84"/>
      <c r="E747" s="84"/>
    </row>
    <row r="748" spans="4:5" ht="17.25">
      <c r="D748" s="84"/>
      <c r="E748" s="84"/>
    </row>
    <row r="749" spans="4:5" ht="17.25">
      <c r="D749" s="84"/>
      <c r="E749" s="84"/>
    </row>
    <row r="750" spans="4:5" ht="17.25">
      <c r="D750" s="84"/>
      <c r="E750" s="84"/>
    </row>
    <row r="751" spans="4:5" ht="17.25">
      <c r="D751" s="84"/>
      <c r="E751" s="84"/>
    </row>
    <row r="752" spans="4:5" ht="17.25">
      <c r="D752" s="84"/>
      <c r="E752" s="84"/>
    </row>
    <row r="753" spans="4:5" ht="17.25">
      <c r="D753" s="84"/>
      <c r="E753" s="84"/>
    </row>
    <row r="754" spans="4:5" ht="17.25">
      <c r="D754" s="84"/>
      <c r="E754" s="84"/>
    </row>
    <row r="755" spans="4:5" ht="17.25">
      <c r="D755" s="84"/>
      <c r="E755" s="84"/>
    </row>
    <row r="756" spans="4:5" ht="17.25">
      <c r="D756" s="84"/>
      <c r="E756" s="84"/>
    </row>
    <row r="757" spans="4:5" ht="17.25">
      <c r="D757" s="84"/>
      <c r="E757" s="84"/>
    </row>
    <row r="758" spans="4:5" ht="17.25">
      <c r="D758" s="84"/>
      <c r="E758" s="84"/>
    </row>
    <row r="759" spans="4:5" ht="17.25">
      <c r="D759" s="84"/>
      <c r="E759" s="84"/>
    </row>
    <row r="760" spans="4:5" ht="17.25">
      <c r="D760" s="84"/>
      <c r="E760" s="84"/>
    </row>
    <row r="761" spans="4:5" ht="17.25">
      <c r="D761" s="84"/>
      <c r="E761" s="84"/>
    </row>
    <row r="762" spans="4:5" ht="17.25">
      <c r="D762" s="84"/>
      <c r="E762" s="84"/>
    </row>
    <row r="763" spans="4:5" ht="17.25">
      <c r="D763" s="84"/>
      <c r="E763" s="84"/>
    </row>
    <row r="764" spans="4:5" ht="17.25">
      <c r="D764" s="84"/>
      <c r="E764" s="84"/>
    </row>
    <row r="765" spans="4:5" ht="17.25">
      <c r="D765" s="84"/>
      <c r="E765" s="84"/>
    </row>
    <row r="766" spans="4:5" ht="17.25">
      <c r="D766" s="84"/>
      <c r="E766" s="84"/>
    </row>
    <row r="767" spans="4:5" ht="17.25">
      <c r="D767" s="84"/>
      <c r="E767" s="84"/>
    </row>
    <row r="768" spans="4:5" ht="17.25">
      <c r="D768" s="84"/>
      <c r="E768" s="84"/>
    </row>
    <row r="769" spans="4:5" ht="17.25">
      <c r="D769" s="84"/>
      <c r="E769" s="84"/>
    </row>
    <row r="770" spans="4:5" ht="17.25">
      <c r="D770" s="84"/>
      <c r="E770" s="84"/>
    </row>
    <row r="771" spans="4:5" ht="17.25">
      <c r="D771" s="84"/>
      <c r="E771" s="84"/>
    </row>
    <row r="772" spans="4:5" ht="17.25">
      <c r="D772" s="84"/>
      <c r="E772" s="84"/>
    </row>
    <row r="773" spans="4:5" ht="17.25">
      <c r="D773" s="84"/>
      <c r="E773" s="84"/>
    </row>
    <row r="774" spans="4:5" ht="17.25">
      <c r="D774" s="84"/>
      <c r="E774" s="84"/>
    </row>
    <row r="775" spans="4:5" ht="17.25">
      <c r="D775" s="84"/>
      <c r="E775" s="84"/>
    </row>
    <row r="776" spans="4:5" ht="17.25">
      <c r="D776" s="84"/>
      <c r="E776" s="84"/>
    </row>
    <row r="777" spans="4:5" ht="17.25">
      <c r="D777" s="84"/>
      <c r="E777" s="84"/>
    </row>
    <row r="778" spans="4:5" ht="17.25">
      <c r="D778" s="84"/>
      <c r="E778" s="84"/>
    </row>
    <row r="779" spans="4:5" ht="17.25">
      <c r="D779" s="84"/>
      <c r="E779" s="84"/>
    </row>
    <row r="780" spans="4:5" ht="17.25">
      <c r="D780" s="84"/>
      <c r="E780" s="84"/>
    </row>
    <row r="781" spans="4:5" ht="17.25">
      <c r="D781" s="84"/>
      <c r="E781" s="84"/>
    </row>
    <row r="782" spans="4:5" ht="17.25">
      <c r="D782" s="84"/>
      <c r="E782" s="84"/>
    </row>
    <row r="783" spans="4:5" ht="17.25">
      <c r="D783" s="84"/>
      <c r="E783" s="84"/>
    </row>
    <row r="784" spans="4:5" ht="17.25">
      <c r="D784" s="84"/>
      <c r="E784" s="84"/>
    </row>
    <row r="785" spans="4:5" ht="17.25">
      <c r="D785" s="84"/>
      <c r="E785" s="84"/>
    </row>
    <row r="786" spans="4:5" ht="17.25">
      <c r="D786" s="84"/>
      <c r="E786" s="84"/>
    </row>
    <row r="787" spans="4:5" ht="17.25">
      <c r="D787" s="84"/>
      <c r="E787" s="84"/>
    </row>
    <row r="788" spans="4:5" ht="17.25">
      <c r="D788" s="84"/>
      <c r="E788" s="84"/>
    </row>
    <row r="789" spans="4:5" ht="17.25">
      <c r="D789" s="84"/>
      <c r="E789" s="84"/>
    </row>
    <row r="790" spans="4:5" ht="17.25">
      <c r="D790" s="84"/>
      <c r="E790" s="84"/>
    </row>
    <row r="791" spans="4:5" ht="17.25">
      <c r="D791" s="84"/>
      <c r="E791" s="84"/>
    </row>
    <row r="792" spans="4:5" ht="17.25">
      <c r="D792" s="84"/>
      <c r="E792" s="84"/>
    </row>
    <row r="793" spans="4:5" ht="17.25">
      <c r="D793" s="84"/>
      <c r="E793" s="84"/>
    </row>
    <row r="794" spans="4:5" ht="17.25">
      <c r="D794" s="84"/>
      <c r="E794" s="84"/>
    </row>
    <row r="795" spans="4:5" ht="17.25">
      <c r="D795" s="84"/>
      <c r="E795" s="84"/>
    </row>
    <row r="796" spans="4:5" ht="17.25">
      <c r="D796" s="84"/>
      <c r="E796" s="84"/>
    </row>
    <row r="797" spans="4:5" ht="17.25">
      <c r="D797" s="84"/>
      <c r="E797" s="84"/>
    </row>
    <row r="798" spans="4:5" ht="17.25">
      <c r="D798" s="84"/>
      <c r="E798" s="84"/>
    </row>
    <row r="799" spans="4:5" ht="17.25">
      <c r="D799" s="84"/>
      <c r="E799" s="84"/>
    </row>
    <row r="800" spans="4:5" ht="17.25">
      <c r="D800" s="84"/>
      <c r="E800" s="84"/>
    </row>
    <row r="801" spans="4:5" ht="17.25">
      <c r="D801" s="84"/>
      <c r="E801" s="84"/>
    </row>
    <row r="802" spans="4:5" ht="17.25">
      <c r="D802" s="84"/>
      <c r="E802" s="84"/>
    </row>
    <row r="803" spans="4:5" ht="17.25">
      <c r="D803" s="84"/>
      <c r="E803" s="84"/>
    </row>
    <row r="804" spans="4:5" ht="17.25">
      <c r="D804" s="84"/>
      <c r="E804" s="84"/>
    </row>
    <row r="805" spans="4:5" ht="17.25">
      <c r="D805" s="84"/>
      <c r="E805" s="84"/>
    </row>
    <row r="806" spans="4:5" ht="17.25">
      <c r="D806" s="84"/>
      <c r="E806" s="84"/>
    </row>
    <row r="807" spans="4:5" ht="17.25">
      <c r="D807" s="84"/>
      <c r="E807" s="84"/>
    </row>
    <row r="808" spans="4:5" ht="17.25">
      <c r="D808" s="84"/>
      <c r="E808" s="84"/>
    </row>
    <row r="809" spans="4:5" ht="17.25">
      <c r="D809" s="84"/>
      <c r="E809" s="84"/>
    </row>
    <row r="810" spans="4:5" ht="17.25">
      <c r="D810" s="84"/>
      <c r="E810" s="84"/>
    </row>
    <row r="811" spans="4:5" ht="17.25">
      <c r="D811" s="84"/>
      <c r="E811" s="84"/>
    </row>
    <row r="812" spans="4:5" ht="17.25">
      <c r="D812" s="84"/>
      <c r="E812" s="84"/>
    </row>
    <row r="813" spans="4:5" ht="17.25">
      <c r="D813" s="84"/>
      <c r="E813" s="84"/>
    </row>
    <row r="814" spans="4:5" ht="17.25">
      <c r="D814" s="84"/>
      <c r="E814" s="84"/>
    </row>
    <row r="815" spans="4:5" ht="17.25">
      <c r="D815" s="84"/>
      <c r="E815" s="84"/>
    </row>
    <row r="816" spans="4:5" ht="17.25">
      <c r="D816" s="84"/>
      <c r="E816" s="84"/>
    </row>
    <row r="817" spans="4:5" ht="17.25">
      <c r="D817" s="84"/>
      <c r="E817" s="84"/>
    </row>
    <row r="818" spans="4:5" ht="17.25">
      <c r="D818" s="84"/>
      <c r="E818" s="84"/>
    </row>
    <row r="819" spans="4:5" ht="17.25">
      <c r="D819" s="84"/>
      <c r="E819" s="84"/>
    </row>
    <row r="820" spans="4:5" ht="17.25">
      <c r="D820" s="84"/>
      <c r="E820" s="84"/>
    </row>
    <row r="821" spans="4:5" ht="17.25">
      <c r="D821" s="84"/>
      <c r="E821" s="84"/>
    </row>
    <row r="822" spans="4:5" ht="17.25">
      <c r="D822" s="84"/>
      <c r="E822" s="84"/>
    </row>
    <row r="823" spans="4:5" ht="17.25">
      <c r="D823" s="84"/>
      <c r="E823" s="84"/>
    </row>
    <row r="824" spans="4:5" ht="17.25">
      <c r="D824" s="84"/>
      <c r="E824" s="84"/>
    </row>
    <row r="825" spans="4:5" ht="17.25">
      <c r="D825" s="84"/>
      <c r="E825" s="84"/>
    </row>
    <row r="826" spans="4:5" ht="17.25">
      <c r="D826" s="84"/>
      <c r="E826" s="84"/>
    </row>
    <row r="827" spans="4:5" ht="17.25">
      <c r="D827" s="84"/>
      <c r="E827" s="84"/>
    </row>
    <row r="828" spans="4:5" ht="17.25">
      <c r="D828" s="84"/>
      <c r="E828" s="84"/>
    </row>
    <row r="829" spans="4:5" ht="17.25">
      <c r="D829" s="84"/>
      <c r="E829" s="84"/>
    </row>
    <row r="830" spans="4:5" ht="17.25">
      <c r="D830" s="84"/>
      <c r="E830" s="84"/>
    </row>
    <row r="831" spans="4:5" ht="17.25">
      <c r="D831" s="84"/>
      <c r="E831" s="84"/>
    </row>
    <row r="832" spans="4:5" ht="17.25">
      <c r="D832" s="84"/>
      <c r="E832" s="84"/>
    </row>
    <row r="833" spans="4:5" ht="17.25">
      <c r="D833" s="84"/>
      <c r="E833" s="84"/>
    </row>
    <row r="834" spans="4:5" ht="17.25">
      <c r="D834" s="84"/>
      <c r="E834" s="84"/>
    </row>
    <row r="835" spans="4:5" ht="17.25">
      <c r="D835" s="84"/>
      <c r="E835" s="84"/>
    </row>
    <row r="836" spans="4:5" ht="17.25">
      <c r="D836" s="84"/>
      <c r="E836" s="84"/>
    </row>
    <row r="837" spans="4:5" ht="17.25">
      <c r="D837" s="84"/>
      <c r="E837" s="84"/>
    </row>
    <row r="838" spans="4:5" ht="17.25">
      <c r="D838" s="84"/>
      <c r="E838" s="84"/>
    </row>
    <row r="839" spans="4:5" ht="17.25">
      <c r="D839" s="84"/>
      <c r="E839" s="84"/>
    </row>
    <row r="840" spans="4:5" ht="17.25">
      <c r="D840" s="84"/>
      <c r="E840" s="84"/>
    </row>
    <row r="841" spans="4:5" ht="17.25">
      <c r="D841" s="84"/>
      <c r="E841" s="84"/>
    </row>
    <row r="842" spans="4:5" ht="17.25">
      <c r="D842" s="84"/>
      <c r="E842" s="84"/>
    </row>
    <row r="843" spans="4:5" ht="17.25">
      <c r="D843" s="84"/>
      <c r="E843" s="84"/>
    </row>
    <row r="844" spans="4:5" ht="17.25">
      <c r="D844" s="84"/>
      <c r="E844" s="84"/>
    </row>
    <row r="845" spans="4:5" ht="17.25">
      <c r="D845" s="84"/>
      <c r="E845" s="84"/>
    </row>
    <row r="846" spans="4:5" ht="17.25">
      <c r="D846" s="84"/>
      <c r="E846" s="84"/>
    </row>
    <row r="847" spans="4:5" ht="17.25">
      <c r="D847" s="84"/>
      <c r="E847" s="84"/>
    </row>
    <row r="848" spans="4:5" ht="17.25">
      <c r="D848" s="84"/>
      <c r="E848" s="84"/>
    </row>
    <row r="849" spans="4:5" ht="17.25">
      <c r="D849" s="84"/>
      <c r="E849" s="84"/>
    </row>
    <row r="850" spans="4:5" ht="17.25">
      <c r="D850" s="84"/>
      <c r="E850" s="84"/>
    </row>
    <row r="851" spans="4:5" ht="17.25">
      <c r="D851" s="84"/>
      <c r="E851" s="84"/>
    </row>
    <row r="852" spans="4:5" ht="17.25">
      <c r="D852" s="84"/>
      <c r="E852" s="84"/>
    </row>
    <row r="853" spans="4:5" ht="17.25">
      <c r="D853" s="84"/>
      <c r="E853" s="84"/>
    </row>
    <row r="854" spans="4:5" ht="17.25">
      <c r="D854" s="84"/>
      <c r="E854" s="84"/>
    </row>
    <row r="855" spans="4:5" ht="17.25">
      <c r="D855" s="84"/>
      <c r="E855" s="84"/>
    </row>
    <row r="856" spans="4:5" ht="17.25">
      <c r="D856" s="84"/>
      <c r="E856" s="84"/>
    </row>
    <row r="857" spans="4:5" ht="17.25">
      <c r="D857" s="84"/>
      <c r="E857" s="84"/>
    </row>
    <row r="858" spans="4:5" ht="17.25">
      <c r="D858" s="84"/>
      <c r="E858" s="84"/>
    </row>
    <row r="859" spans="4:5" ht="17.25">
      <c r="D859" s="84"/>
      <c r="E859" s="84"/>
    </row>
    <row r="860" spans="4:5" ht="17.25">
      <c r="D860" s="84"/>
      <c r="E860" s="84"/>
    </row>
    <row r="861" spans="4:5" ht="17.25">
      <c r="D861" s="84"/>
      <c r="E861" s="84"/>
    </row>
    <row r="862" spans="4:5" ht="17.25">
      <c r="D862" s="84"/>
      <c r="E862" s="84"/>
    </row>
    <row r="863" spans="4:5" ht="17.25">
      <c r="D863" s="84"/>
      <c r="E863" s="84"/>
    </row>
    <row r="864" spans="4:5" ht="17.25">
      <c r="D864" s="84"/>
      <c r="E864" s="84"/>
    </row>
    <row r="865" spans="4:5" ht="17.25">
      <c r="D865" s="84"/>
      <c r="E865" s="84"/>
    </row>
    <row r="866" spans="4:5" ht="17.25">
      <c r="D866" s="84"/>
      <c r="E866" s="84"/>
    </row>
    <row r="867" spans="4:5" ht="17.25">
      <c r="D867" s="84"/>
      <c r="E867" s="84"/>
    </row>
    <row r="868" spans="4:5" ht="17.25">
      <c r="D868" s="84"/>
      <c r="E868" s="84"/>
    </row>
    <row r="869" spans="4:5" ht="17.25">
      <c r="D869" s="84"/>
      <c r="E869" s="84"/>
    </row>
    <row r="870" spans="4:5" ht="17.25">
      <c r="D870" s="84"/>
      <c r="E870" s="84"/>
    </row>
    <row r="871" spans="4:5" ht="17.25">
      <c r="D871" s="84"/>
      <c r="E871" s="84"/>
    </row>
    <row r="872" spans="4:5" ht="17.25">
      <c r="D872" s="84"/>
      <c r="E872" s="84"/>
    </row>
    <row r="873" spans="4:5" ht="17.25">
      <c r="D873" s="84"/>
      <c r="E873" s="84"/>
    </row>
    <row r="874" spans="4:5" ht="17.25">
      <c r="D874" s="84"/>
      <c r="E874" s="84"/>
    </row>
    <row r="875" spans="4:5" ht="17.25">
      <c r="D875" s="84"/>
      <c r="E875" s="84"/>
    </row>
    <row r="876" spans="4:5" ht="17.25">
      <c r="D876" s="84"/>
      <c r="E876" s="84"/>
    </row>
    <row r="877" spans="4:5" ht="17.25">
      <c r="D877" s="84"/>
      <c r="E877" s="84"/>
    </row>
    <row r="878" spans="4:5" ht="17.25">
      <c r="D878" s="84"/>
      <c r="E878" s="84"/>
    </row>
    <row r="879" spans="4:5" ht="17.25">
      <c r="D879" s="84"/>
      <c r="E879" s="84"/>
    </row>
    <row r="880" spans="4:5" ht="17.25">
      <c r="D880" s="84"/>
      <c r="E880" s="84"/>
    </row>
    <row r="881" spans="4:5" ht="17.25">
      <c r="D881" s="84"/>
      <c r="E881" s="84"/>
    </row>
    <row r="882" spans="4:5" ht="17.25">
      <c r="D882" s="84"/>
      <c r="E882" s="84"/>
    </row>
    <row r="883" spans="4:5" ht="17.25">
      <c r="D883" s="84"/>
      <c r="E883" s="84"/>
    </row>
    <row r="884" spans="4:5" ht="17.25">
      <c r="D884" s="84"/>
      <c r="E884" s="84"/>
    </row>
    <row r="885" spans="4:5" ht="17.25">
      <c r="D885" s="84"/>
      <c r="E885" s="84"/>
    </row>
    <row r="886" spans="4:5" ht="17.25">
      <c r="D886" s="84"/>
      <c r="E886" s="84"/>
    </row>
    <row r="887" spans="4:5" ht="17.25">
      <c r="D887" s="84"/>
      <c r="E887" s="84"/>
    </row>
    <row r="888" spans="4:5" ht="17.25">
      <c r="D888" s="84"/>
      <c r="E888" s="84"/>
    </row>
    <row r="889" spans="4:5" ht="17.25">
      <c r="D889" s="84"/>
      <c r="E889" s="84"/>
    </row>
    <row r="890" spans="4:5" ht="17.25">
      <c r="D890" s="84"/>
      <c r="E890" s="84"/>
    </row>
    <row r="891" spans="4:5" ht="17.25">
      <c r="D891" s="84"/>
      <c r="E891" s="84"/>
    </row>
    <row r="892" spans="4:5" ht="17.25">
      <c r="D892" s="84"/>
      <c r="E892" s="84"/>
    </row>
    <row r="893" spans="4:5" ht="17.25">
      <c r="D893" s="84"/>
      <c r="E893" s="84"/>
    </row>
    <row r="894" spans="4:5" ht="17.25">
      <c r="D894" s="84"/>
      <c r="E894" s="84"/>
    </row>
    <row r="895" spans="4:5" ht="17.25">
      <c r="D895" s="84"/>
      <c r="E895" s="84"/>
    </row>
    <row r="896" spans="4:5" ht="17.25">
      <c r="D896" s="84"/>
      <c r="E896" s="84"/>
    </row>
    <row r="897" spans="4:5" ht="17.25">
      <c r="D897" s="84"/>
      <c r="E897" s="84"/>
    </row>
    <row r="898" spans="4:5" ht="17.25">
      <c r="D898" s="84"/>
      <c r="E898" s="84"/>
    </row>
    <row r="899" spans="4:5" ht="17.25">
      <c r="D899" s="84"/>
      <c r="E899" s="84"/>
    </row>
    <row r="900" spans="4:5" ht="17.25">
      <c r="D900" s="84"/>
      <c r="E900" s="84"/>
    </row>
    <row r="901" spans="4:5" ht="17.25">
      <c r="D901" s="84"/>
      <c r="E901" s="84"/>
    </row>
    <row r="902" spans="4:5" ht="17.25">
      <c r="D902" s="84"/>
      <c r="E902" s="84"/>
    </row>
    <row r="903" spans="4:5" ht="17.25">
      <c r="D903" s="84"/>
      <c r="E903" s="84"/>
    </row>
    <row r="904" spans="4:5" ht="17.25">
      <c r="D904" s="84"/>
      <c r="E904" s="84"/>
    </row>
    <row r="905" spans="4:5" ht="17.25">
      <c r="D905" s="84"/>
      <c r="E905" s="84"/>
    </row>
    <row r="906" spans="4:5" ht="17.25">
      <c r="D906" s="84"/>
      <c r="E906" s="84"/>
    </row>
    <row r="907" spans="4:5" ht="17.25">
      <c r="D907" s="84"/>
      <c r="E907" s="84"/>
    </row>
    <row r="908" spans="4:5" ht="17.25">
      <c r="D908" s="84"/>
      <c r="E908" s="84"/>
    </row>
    <row r="909" spans="4:5" ht="17.25">
      <c r="D909" s="84"/>
      <c r="E909" s="84"/>
    </row>
    <row r="910" spans="4:5" ht="17.25">
      <c r="D910" s="84"/>
      <c r="E910" s="84"/>
    </row>
    <row r="911" spans="4:5" ht="17.25">
      <c r="D911" s="84"/>
      <c r="E911" s="84"/>
    </row>
    <row r="912" spans="4:5" ht="17.25">
      <c r="D912" s="84"/>
      <c r="E912" s="84"/>
    </row>
    <row r="913" spans="4:5" ht="17.25">
      <c r="D913" s="84"/>
      <c r="E913" s="84"/>
    </row>
    <row r="914" spans="4:5" ht="17.25">
      <c r="D914" s="84"/>
      <c r="E914" s="84"/>
    </row>
    <row r="915" spans="4:5" ht="17.25">
      <c r="D915" s="84"/>
      <c r="E915" s="84"/>
    </row>
    <row r="916" spans="4:5" ht="17.25">
      <c r="D916" s="84"/>
      <c r="E916" s="84"/>
    </row>
    <row r="917" spans="4:5" ht="17.25">
      <c r="D917" s="84"/>
      <c r="E917" s="84"/>
    </row>
    <row r="918" spans="4:5" ht="17.25">
      <c r="D918" s="84"/>
      <c r="E918" s="84"/>
    </row>
    <row r="919" spans="4:5" ht="17.25">
      <c r="D919" s="84"/>
      <c r="E919" s="84"/>
    </row>
    <row r="920" spans="4:5" ht="17.25">
      <c r="D920" s="84"/>
      <c r="E920" s="84"/>
    </row>
    <row r="921" spans="4:5" ht="17.25">
      <c r="D921" s="84"/>
      <c r="E921" s="84"/>
    </row>
    <row r="922" spans="4:5" ht="17.25">
      <c r="D922" s="84"/>
      <c r="E922" s="84"/>
    </row>
    <row r="923" spans="4:5" ht="17.25">
      <c r="D923" s="84"/>
      <c r="E923" s="84"/>
    </row>
    <row r="924" spans="4:5" ht="17.25">
      <c r="D924" s="84"/>
      <c r="E924" s="84"/>
    </row>
    <row r="925" spans="4:5" ht="17.25">
      <c r="D925" s="84"/>
      <c r="E925" s="84"/>
    </row>
    <row r="926" spans="4:5" ht="17.25">
      <c r="D926" s="84"/>
      <c r="E926" s="84"/>
    </row>
    <row r="927" spans="4:5" ht="17.25">
      <c r="D927" s="84"/>
      <c r="E927" s="84"/>
    </row>
    <row r="928" spans="4:5" ht="17.25">
      <c r="D928" s="84"/>
      <c r="E928" s="84"/>
    </row>
    <row r="929" spans="4:5" ht="17.25">
      <c r="D929" s="84"/>
      <c r="E929" s="84"/>
    </row>
    <row r="930" spans="4:5" ht="17.25">
      <c r="D930" s="84"/>
      <c r="E930" s="84"/>
    </row>
    <row r="931" spans="4:5" ht="17.25">
      <c r="D931" s="84"/>
      <c r="E931" s="84"/>
    </row>
    <row r="932" spans="4:5" ht="17.25">
      <c r="D932" s="84"/>
      <c r="E932" s="84"/>
    </row>
    <row r="933" spans="4:5" ht="17.25">
      <c r="D933" s="84"/>
      <c r="E933" s="84"/>
    </row>
    <row r="934" spans="4:5" ht="17.25">
      <c r="D934" s="84"/>
      <c r="E934" s="84"/>
    </row>
    <row r="935" spans="4:5" ht="17.25">
      <c r="D935" s="84"/>
      <c r="E935" s="84"/>
    </row>
    <row r="936" spans="4:5" ht="17.25">
      <c r="D936" s="84"/>
      <c r="E936" s="84"/>
    </row>
    <row r="937" spans="4:5" ht="17.25">
      <c r="D937" s="84"/>
      <c r="E937" s="84"/>
    </row>
    <row r="938" spans="4:5" ht="17.25">
      <c r="D938" s="84"/>
      <c r="E938" s="84"/>
    </row>
    <row r="939" spans="4:5" ht="17.25">
      <c r="D939" s="84"/>
      <c r="E939" s="84"/>
    </row>
    <row r="940" spans="4:5" ht="17.25">
      <c r="D940" s="84"/>
      <c r="E940" s="84"/>
    </row>
    <row r="941" spans="4:5" ht="17.25">
      <c r="D941" s="84"/>
      <c r="E941" s="84"/>
    </row>
    <row r="942" spans="4:5" ht="17.25">
      <c r="D942" s="84"/>
      <c r="E942" s="84"/>
    </row>
    <row r="943" spans="4:5" ht="17.25">
      <c r="D943" s="84"/>
      <c r="E943" s="84"/>
    </row>
    <row r="944" spans="4:5" ht="17.25">
      <c r="D944" s="84"/>
      <c r="E944" s="84"/>
    </row>
    <row r="945" spans="4:5" ht="17.25">
      <c r="D945" s="84"/>
      <c r="E945" s="84"/>
    </row>
    <row r="946" spans="4:5" ht="17.25">
      <c r="D946" s="84"/>
      <c r="E946" s="84"/>
    </row>
    <row r="947" spans="4:5" ht="17.25">
      <c r="D947" s="84"/>
      <c r="E947" s="84"/>
    </row>
    <row r="948" spans="4:5" ht="17.25">
      <c r="D948" s="84"/>
      <c r="E948" s="84"/>
    </row>
    <row r="949" spans="4:5" ht="17.25">
      <c r="D949" s="84"/>
      <c r="E949" s="84"/>
    </row>
    <row r="950" spans="4:5" ht="17.25">
      <c r="D950" s="84"/>
      <c r="E950" s="84"/>
    </row>
    <row r="951" spans="4:5" ht="17.25">
      <c r="D951" s="84"/>
      <c r="E951" s="84"/>
    </row>
    <row r="952" spans="4:5" ht="17.25">
      <c r="D952" s="84"/>
      <c r="E952" s="84"/>
    </row>
    <row r="953" spans="4:5" ht="17.25">
      <c r="D953" s="84"/>
      <c r="E953" s="84"/>
    </row>
    <row r="954" spans="4:5" ht="17.25">
      <c r="D954" s="84"/>
      <c r="E954" s="84"/>
    </row>
    <row r="955" spans="4:5" ht="17.25">
      <c r="D955" s="84"/>
      <c r="E955" s="84"/>
    </row>
    <row r="956" spans="4:5" ht="17.25">
      <c r="D956" s="84"/>
      <c r="E956" s="84"/>
    </row>
    <row r="957" spans="4:5" ht="17.25">
      <c r="D957" s="84"/>
      <c r="E957" s="84"/>
    </row>
    <row r="958" spans="4:5" ht="17.25">
      <c r="D958" s="84"/>
      <c r="E958" s="84"/>
    </row>
    <row r="959" spans="4:5" ht="17.25">
      <c r="D959" s="84"/>
      <c r="E959" s="84"/>
    </row>
    <row r="960" spans="4:5" ht="17.25">
      <c r="D960" s="84"/>
      <c r="E960" s="84"/>
    </row>
    <row r="961" spans="4:5" ht="17.25">
      <c r="D961" s="84"/>
      <c r="E961" s="84"/>
    </row>
    <row r="962" spans="4:5" ht="17.25">
      <c r="D962" s="84"/>
      <c r="E962" s="84"/>
    </row>
    <row r="963" spans="4:5" ht="17.25">
      <c r="D963" s="84"/>
      <c r="E963" s="84"/>
    </row>
    <row r="964" spans="4:5" ht="17.25">
      <c r="D964" s="84"/>
      <c r="E964" s="84"/>
    </row>
    <row r="965" spans="4:5" ht="17.25">
      <c r="D965" s="84"/>
      <c r="E965" s="84"/>
    </row>
    <row r="966" spans="4:5" ht="17.25">
      <c r="D966" s="84"/>
      <c r="E966" s="84"/>
    </row>
    <row r="967" spans="4:5" ht="17.25">
      <c r="D967" s="84"/>
      <c r="E967" s="84"/>
    </row>
    <row r="968" spans="4:5" ht="17.25">
      <c r="D968" s="84"/>
      <c r="E968" s="84"/>
    </row>
    <row r="969" spans="4:5" ht="17.25">
      <c r="D969" s="84"/>
      <c r="E969" s="84"/>
    </row>
    <row r="970" spans="4:5" ht="17.25">
      <c r="D970" s="84"/>
      <c r="E970" s="84"/>
    </row>
    <row r="971" spans="4:5" ht="17.25">
      <c r="D971" s="84"/>
      <c r="E971" s="84"/>
    </row>
    <row r="972" spans="4:5" ht="17.25">
      <c r="D972" s="84"/>
      <c r="E972" s="84"/>
    </row>
    <row r="973" spans="4:5" ht="17.25">
      <c r="D973" s="84"/>
      <c r="E973" s="84"/>
    </row>
    <row r="974" spans="4:5" ht="17.25">
      <c r="D974" s="84"/>
      <c r="E974" s="84"/>
    </row>
    <row r="975" spans="4:5" ht="17.25">
      <c r="D975" s="84"/>
      <c r="E975" s="84"/>
    </row>
    <row r="976" spans="4:5" ht="17.25">
      <c r="D976" s="84"/>
      <c r="E976" s="84"/>
    </row>
    <row r="977" spans="4:5" ht="17.25">
      <c r="D977" s="84"/>
      <c r="E977" s="84"/>
    </row>
  </sheetData>
  <sheetProtection password="CF64" sheet="1" objects="1" scenarios="1" selectLockedCells="1"/>
  <protectedRanges>
    <protectedRange sqref="C11:C19" name="Rango1"/>
  </protectedRanges>
  <mergeCells count="25">
    <mergeCell ref="D31:E31"/>
    <mergeCell ref="D32:E32"/>
    <mergeCell ref="B3:C6"/>
    <mergeCell ref="D26:E26"/>
    <mergeCell ref="D27:E27"/>
    <mergeCell ref="D29:E29"/>
    <mergeCell ref="D28:E28"/>
    <mergeCell ref="D30:E30"/>
    <mergeCell ref="D20:E20"/>
    <mergeCell ref="D23:E23"/>
    <mergeCell ref="D22:E22"/>
    <mergeCell ref="D24:E24"/>
    <mergeCell ref="D25:E25"/>
    <mergeCell ref="D15:E15"/>
    <mergeCell ref="D16:E16"/>
    <mergeCell ref="D17:E17"/>
    <mergeCell ref="B21:C21"/>
    <mergeCell ref="B9:C9"/>
    <mergeCell ref="D18:E18"/>
    <mergeCell ref="D19:E19"/>
    <mergeCell ref="D10:E10"/>
    <mergeCell ref="D11:E11"/>
    <mergeCell ref="D12:E12"/>
    <mergeCell ref="D13:E13"/>
    <mergeCell ref="D14:E14"/>
  </mergeCells>
  <dataValidations count="1">
    <dataValidation type="decimal" allowBlank="1" showInputMessage="1" showErrorMessage="1" error="Por favor, ingresar sólo números. Gracias!" sqref="C23:C32 D23:D26 D28:D32">
      <formula1>0</formula1>
      <formula2>10000000000000000</formula2>
    </dataValidation>
  </dataValidation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>
          <x14:formula1>
            <xm:f>'Base de Datos'!$N$6:$N$12</xm:f>
          </x14:formula1>
          <xm:sqref>C14:C17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3C47D"/>
  </sheetPr>
  <dimension ref="A1:I22"/>
  <sheetViews>
    <sheetView showGridLines="0" zoomScaleNormal="100" workbookViewId="0">
      <pane ySplit="6" topLeftCell="A7" activePane="bottomLeft" state="frozen"/>
      <selection pane="bottomLeft" activeCell="C14" sqref="C14"/>
    </sheetView>
  </sheetViews>
  <sheetFormatPr baseColWidth="10" defaultColWidth="14.42578125" defaultRowHeight="15" customHeight="1"/>
  <cols>
    <col min="1" max="1" width="7.28515625" style="77" customWidth="1"/>
    <col min="2" max="2" width="20.5703125" style="77" bestFit="1" customWidth="1"/>
    <col min="3" max="3" width="22.140625" style="77" customWidth="1"/>
    <col min="4" max="4" width="14.42578125" style="77" customWidth="1"/>
    <col min="5" max="5" width="3.140625" style="77" customWidth="1"/>
    <col min="6" max="6" width="4.140625" style="77" customWidth="1"/>
    <col min="7" max="24" width="10.7109375" style="77" customWidth="1"/>
    <col min="25" max="16384" width="14.42578125" style="77"/>
  </cols>
  <sheetData>
    <row r="1" spans="1:9" ht="15" customHeight="1">
      <c r="E1" s="170"/>
    </row>
    <row r="2" spans="1:9" ht="20.25">
      <c r="B2" s="211" t="s">
        <v>94</v>
      </c>
      <c r="C2" s="211"/>
      <c r="D2" s="211"/>
      <c r="E2" s="212"/>
      <c r="F2" s="169"/>
    </row>
    <row r="3" spans="1:9" ht="17.25" customHeight="1">
      <c r="B3" s="214" t="s">
        <v>104</v>
      </c>
      <c r="C3" s="214"/>
      <c r="D3" s="214"/>
      <c r="E3" s="167"/>
      <c r="F3" s="166"/>
      <c r="G3" s="209" t="s">
        <v>160</v>
      </c>
      <c r="H3" s="210"/>
      <c r="I3" s="174">
        <f>SUM(D15+D20)</f>
        <v>0</v>
      </c>
    </row>
    <row r="4" spans="1:9" ht="27.75" customHeight="1">
      <c r="B4" s="214"/>
      <c r="C4" s="214"/>
      <c r="D4" s="214"/>
      <c r="E4" s="167"/>
      <c r="F4" s="166"/>
    </row>
    <row r="5" spans="1:9" ht="24" customHeight="1">
      <c r="B5" s="214"/>
      <c r="C5" s="214"/>
      <c r="D5" s="214"/>
      <c r="E5" s="167"/>
      <c r="F5" s="166"/>
    </row>
    <row r="6" spans="1:9" ht="21.75">
      <c r="B6" s="118"/>
      <c r="C6" s="118"/>
      <c r="D6" s="118"/>
      <c r="E6" s="119"/>
      <c r="F6" s="118"/>
    </row>
    <row r="7" spans="1:9" ht="21.75">
      <c r="B7" s="118"/>
      <c r="C7" s="118"/>
      <c r="D7" s="118"/>
      <c r="E7" s="118"/>
      <c r="F7" s="118"/>
    </row>
    <row r="8" spans="1:9" ht="20.25">
      <c r="B8" s="171" t="s">
        <v>0</v>
      </c>
      <c r="C8" s="78"/>
    </row>
    <row r="9" spans="1:9" ht="34.5" customHeight="1">
      <c r="B9" s="149" t="s">
        <v>1</v>
      </c>
      <c r="C9" s="150" t="s">
        <v>93</v>
      </c>
      <c r="D9" s="151" t="s">
        <v>2</v>
      </c>
    </row>
    <row r="10" spans="1:9" ht="17.25">
      <c r="B10" s="146" t="s">
        <v>4</v>
      </c>
      <c r="C10" s="147">
        <v>0</v>
      </c>
      <c r="D10" s="148">
        <f>VLOOKUP(B10,Base!C:D,2,0)*C10*dias_invierno</f>
        <v>0</v>
      </c>
    </row>
    <row r="11" spans="1:9" ht="17.25">
      <c r="B11" s="60" t="s">
        <v>6</v>
      </c>
      <c r="C11" s="64">
        <v>0</v>
      </c>
      <c r="D11" s="62">
        <f>VLOOKUP(B11,Base!C:D,2,0)*C11*dias_invierno</f>
        <v>0</v>
      </c>
    </row>
    <row r="12" spans="1:9" ht="17.25">
      <c r="B12" s="60" t="s">
        <v>103</v>
      </c>
      <c r="C12" s="64">
        <v>0</v>
      </c>
      <c r="D12" s="62">
        <f>VLOOKUP(B12,Base!C:D,2,0)*C12*dias_invierno</f>
        <v>0</v>
      </c>
    </row>
    <row r="13" spans="1:9" ht="17.25">
      <c r="B13" s="60" t="s">
        <v>10</v>
      </c>
      <c r="C13" s="64">
        <v>0</v>
      </c>
      <c r="D13" s="62">
        <f>VLOOKUP(B13,Base!C:D,2,0)*C13*dias_invierno</f>
        <v>0</v>
      </c>
    </row>
    <row r="14" spans="1:9" ht="17.25">
      <c r="B14" s="60" t="s">
        <v>11</v>
      </c>
      <c r="C14" s="64">
        <v>0</v>
      </c>
      <c r="D14" s="62">
        <f>VLOOKUP(B14,Base!C:D,2,0)*C14*dias_invierno</f>
        <v>0</v>
      </c>
    </row>
    <row r="15" spans="1:9" ht="21" customHeight="1">
      <c r="A15" s="79"/>
      <c r="B15" s="80"/>
      <c r="C15" s="81"/>
      <c r="D15" s="82">
        <f>SUM(D10:D14)</f>
        <v>0</v>
      </c>
    </row>
    <row r="16" spans="1:9" ht="20.25" customHeight="1">
      <c r="B16" s="213" t="s">
        <v>18</v>
      </c>
      <c r="C16" s="213"/>
      <c r="D16" s="83"/>
    </row>
    <row r="17" spans="2:4" ht="37.5" customHeight="1">
      <c r="B17" s="173" t="s">
        <v>1</v>
      </c>
      <c r="C17" s="150" t="s">
        <v>93</v>
      </c>
      <c r="D17" s="151" t="s">
        <v>2</v>
      </c>
    </row>
    <row r="18" spans="2:4" ht="17.25">
      <c r="B18" s="172" t="s">
        <v>19</v>
      </c>
      <c r="C18" s="147">
        <v>0</v>
      </c>
      <c r="D18" s="148">
        <f>VLOOKUP(B18,Base!C:D,2,0)*C18*dias_verano</f>
        <v>0</v>
      </c>
    </row>
    <row r="19" spans="2:4" ht="17.25">
      <c r="B19" s="94" t="s">
        <v>20</v>
      </c>
      <c r="C19" s="64">
        <v>0</v>
      </c>
      <c r="D19" s="62">
        <f>VLOOKUP(B19,Base!C:D,2,0)*C19*dias_verano</f>
        <v>0</v>
      </c>
    </row>
    <row r="20" spans="2:4" ht="17.25">
      <c r="B20" s="76"/>
      <c r="C20" s="84"/>
      <c r="D20" s="63">
        <f>SUM(D18:D19)</f>
        <v>0</v>
      </c>
    </row>
    <row r="22" spans="2:4" ht="15.75"/>
  </sheetData>
  <sheetProtection password="CF64" sheet="1" objects="1" scenarios="1" selectLockedCells="1"/>
  <mergeCells count="4">
    <mergeCell ref="G3:H3"/>
    <mergeCell ref="B2:E2"/>
    <mergeCell ref="B16:C16"/>
    <mergeCell ref="B3:D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AA84F"/>
  </sheetPr>
  <dimension ref="A1:V41"/>
  <sheetViews>
    <sheetView showGridLines="0" zoomScaleNormal="100" workbookViewId="0">
      <pane ySplit="9" topLeftCell="A10" activePane="bottomLeft" state="frozen"/>
      <selection pane="bottomLeft" activeCell="C37" sqref="C37"/>
    </sheetView>
  </sheetViews>
  <sheetFormatPr baseColWidth="10" defaultColWidth="14.42578125" defaultRowHeight="15" customHeight="1"/>
  <cols>
    <col min="1" max="1" width="7.5703125" style="47" customWidth="1"/>
    <col min="2" max="2" width="21.42578125" style="47" customWidth="1"/>
    <col min="3" max="3" width="15.7109375" style="47" customWidth="1"/>
    <col min="4" max="4" width="16.140625" style="47" customWidth="1"/>
    <col min="5" max="5" width="13.28515625" style="47" customWidth="1"/>
    <col min="6" max="6" width="4.42578125" style="47" customWidth="1"/>
    <col min="7" max="7" width="4.5703125" style="47" customWidth="1"/>
    <col min="8" max="22" width="10.7109375" style="47" customWidth="1"/>
    <col min="23" max="16384" width="14.42578125" style="47"/>
  </cols>
  <sheetData>
    <row r="1" spans="1:22" ht="15" customHeight="1">
      <c r="F1" s="123"/>
      <c r="G1" s="53"/>
    </row>
    <row r="2" spans="1:22" ht="17.25">
      <c r="B2" s="215" t="s">
        <v>95</v>
      </c>
      <c r="C2" s="215"/>
      <c r="D2" s="215"/>
      <c r="E2" s="215"/>
      <c r="F2" s="123"/>
      <c r="G2" s="53"/>
    </row>
    <row r="3" spans="1:22" ht="20.25" customHeight="1">
      <c r="B3" s="216" t="s">
        <v>184</v>
      </c>
      <c r="C3" s="216"/>
      <c r="D3" s="216"/>
      <c r="E3" s="216"/>
      <c r="F3" s="180"/>
      <c r="G3" s="182"/>
      <c r="H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7.25" customHeight="1">
      <c r="B4" s="216"/>
      <c r="C4" s="216"/>
      <c r="D4" s="216"/>
      <c r="E4" s="216"/>
      <c r="F4" s="180"/>
      <c r="G4" s="182"/>
      <c r="H4" s="183"/>
      <c r="I4" s="184" t="s">
        <v>160</v>
      </c>
      <c r="J4" s="73">
        <f>SUM(D38+E22)</f>
        <v>0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 ht="17.25" customHeight="1">
      <c r="B5" s="216"/>
      <c r="C5" s="216"/>
      <c r="D5" s="216"/>
      <c r="E5" s="216"/>
      <c r="F5" s="180"/>
      <c r="G5" s="182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1:22" ht="17.25" customHeight="1">
      <c r="B6" s="216"/>
      <c r="C6" s="216"/>
      <c r="D6" s="216"/>
      <c r="E6" s="216"/>
      <c r="F6" s="180"/>
      <c r="G6" s="182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2" ht="15" customHeight="1">
      <c r="B7" s="216"/>
      <c r="C7" s="216"/>
      <c r="D7" s="216"/>
      <c r="E7" s="216"/>
      <c r="F7" s="180"/>
      <c r="G7" s="182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 spans="1:22" ht="20.25" customHeight="1">
      <c r="B8" s="216"/>
      <c r="C8" s="216"/>
      <c r="D8" s="216"/>
      <c r="E8" s="216"/>
      <c r="F8" s="180"/>
      <c r="G8" s="182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 spans="1:22" ht="17.25" customHeight="1">
      <c r="B9" s="122"/>
      <c r="C9" s="122"/>
      <c r="D9" s="122"/>
      <c r="E9" s="122"/>
      <c r="F9" s="181"/>
      <c r="G9" s="182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spans="1:22" ht="17.25">
      <c r="B10" s="120"/>
      <c r="C10" s="120"/>
      <c r="D10" s="120"/>
      <c r="E10" s="120"/>
      <c r="F10" s="72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ht="17.25">
      <c r="A11" s="58"/>
      <c r="B11" s="175" t="s">
        <v>21</v>
      </c>
      <c r="C11" s="121"/>
      <c r="D11" s="104"/>
      <c r="E11" s="58"/>
      <c r="F11" s="70"/>
    </row>
    <row r="12" spans="1:22" ht="40.5" customHeight="1">
      <c r="A12" s="58"/>
      <c r="B12" s="178" t="s">
        <v>22</v>
      </c>
      <c r="C12" s="153" t="s">
        <v>96</v>
      </c>
      <c r="D12" s="153" t="s">
        <v>97</v>
      </c>
      <c r="E12" s="179" t="s">
        <v>2</v>
      </c>
      <c r="F12" s="70"/>
    </row>
    <row r="13" spans="1:22" ht="17.25">
      <c r="A13" s="58"/>
      <c r="B13" s="146" t="s">
        <v>23</v>
      </c>
      <c r="C13" s="176">
        <v>0</v>
      </c>
      <c r="D13" s="176">
        <v>0</v>
      </c>
      <c r="E13" s="177">
        <f>VLOOKUP(B13,Base!C:D,2,0)*(C13+D13)*dias_laborales</f>
        <v>0</v>
      </c>
      <c r="F13" s="70"/>
    </row>
    <row r="14" spans="1:22" ht="17.25">
      <c r="A14" s="58"/>
      <c r="B14" s="60" t="s">
        <v>24</v>
      </c>
      <c r="C14" s="74">
        <v>0</v>
      </c>
      <c r="D14" s="74">
        <v>0</v>
      </c>
      <c r="E14" s="66">
        <f>VLOOKUP(B14,Base!C:D,2,0)*(C14+D14)*dias_laborales</f>
        <v>0</v>
      </c>
      <c r="F14" s="70"/>
    </row>
    <row r="15" spans="1:22" ht="17.25">
      <c r="A15" s="58"/>
      <c r="B15" s="60" t="s">
        <v>25</v>
      </c>
      <c r="C15" s="74">
        <v>0</v>
      </c>
      <c r="D15" s="64">
        <v>0</v>
      </c>
      <c r="E15" s="66">
        <f>VLOOKUP(B15,Base!C:D,2,0)*(C15+D15)*dias_laborales</f>
        <v>0</v>
      </c>
      <c r="F15" s="70"/>
    </row>
    <row r="16" spans="1:22" ht="17.25">
      <c r="A16" s="76"/>
      <c r="B16" s="75">
        <v>3</v>
      </c>
      <c r="C16" s="74">
        <v>0</v>
      </c>
      <c r="D16" s="64">
        <v>0</v>
      </c>
      <c r="E16" s="66">
        <f>VLOOKUP(B16,Base!B:D,3,0)*(C16+D16)*dias_laborales</f>
        <v>0</v>
      </c>
      <c r="F16" s="70"/>
    </row>
    <row r="17" spans="1:6" ht="17.25">
      <c r="A17" s="76"/>
      <c r="B17" s="75">
        <v>1</v>
      </c>
      <c r="C17" s="74">
        <v>0</v>
      </c>
      <c r="D17" s="64">
        <v>0</v>
      </c>
      <c r="E17" s="66">
        <f>VLOOKUP(B17,Base!O:Q,3,0)*(C17+D17)*dias_laborales</f>
        <v>0</v>
      </c>
      <c r="F17" s="70"/>
    </row>
    <row r="18" spans="1:6" ht="17.25">
      <c r="A18" s="76"/>
      <c r="B18" s="75">
        <v>2</v>
      </c>
      <c r="C18" s="74">
        <v>0</v>
      </c>
      <c r="D18" s="64">
        <v>0</v>
      </c>
      <c r="E18" s="66">
        <f>VLOOKUP(B18,Base!B:D,3,0)*(C18+D18)*dias_laborales</f>
        <v>0</v>
      </c>
      <c r="F18" s="70"/>
    </row>
    <row r="19" spans="1:6" ht="17.25">
      <c r="A19" s="76"/>
      <c r="B19" s="75">
        <v>2</v>
      </c>
      <c r="C19" s="74">
        <v>0</v>
      </c>
      <c r="D19" s="64">
        <v>0</v>
      </c>
      <c r="E19" s="66">
        <f>VLOOKUP(B19,Base!O:Q,3,0)*(C19+D19)*dias_laborales</f>
        <v>0</v>
      </c>
      <c r="F19" s="70"/>
    </row>
    <row r="20" spans="1:6" ht="17.25">
      <c r="A20" s="58"/>
      <c r="B20" s="60" t="s">
        <v>28</v>
      </c>
      <c r="C20" s="74">
        <v>0</v>
      </c>
      <c r="D20" s="74">
        <v>0</v>
      </c>
      <c r="E20" s="66">
        <f>VLOOKUP(B20,Base!C:D,2,0)*(C20+D20)*dias_laborales</f>
        <v>0</v>
      </c>
      <c r="F20" s="70"/>
    </row>
    <row r="21" spans="1:6" ht="17.25">
      <c r="A21" s="58"/>
      <c r="B21" s="60" t="s">
        <v>29</v>
      </c>
      <c r="C21" s="74">
        <v>0</v>
      </c>
      <c r="D21" s="74">
        <v>0</v>
      </c>
      <c r="E21" s="66">
        <f>VLOOKUP(B21,Base!C:D,2,0)*(C21+D21)*dias_laborales</f>
        <v>0</v>
      </c>
      <c r="F21" s="70"/>
    </row>
    <row r="22" spans="1:6" ht="17.25">
      <c r="A22" s="58"/>
      <c r="B22" s="67"/>
      <c r="C22" s="67"/>
      <c r="D22" s="67"/>
      <c r="E22" s="69">
        <f>SUM(E13:E21)</f>
        <v>0</v>
      </c>
      <c r="F22" s="70"/>
    </row>
    <row r="23" spans="1:6" ht="17.25">
      <c r="A23" s="58"/>
    </row>
    <row r="24" spans="1:6" ht="17.25">
      <c r="A24" s="71"/>
      <c r="B24" s="175" t="s">
        <v>185</v>
      </c>
    </row>
    <row r="25" spans="1:6" ht="48" customHeight="1">
      <c r="A25" s="71"/>
      <c r="B25" s="217" t="s">
        <v>186</v>
      </c>
      <c r="C25" s="217"/>
      <c r="D25" s="217"/>
      <c r="E25" s="217"/>
    </row>
    <row r="26" spans="1:6" ht="9" customHeight="1">
      <c r="A26" s="71"/>
      <c r="B26" s="141"/>
      <c r="C26" s="141"/>
      <c r="D26" s="141"/>
      <c r="E26" s="141"/>
      <c r="F26" s="141"/>
    </row>
    <row r="27" spans="1:6" ht="39.75" customHeight="1">
      <c r="A27" s="58"/>
      <c r="B27" s="178" t="s">
        <v>22</v>
      </c>
      <c r="C27" s="153" t="s">
        <v>161</v>
      </c>
      <c r="D27" s="179" t="s">
        <v>2</v>
      </c>
      <c r="E27" s="58"/>
      <c r="F27" s="70"/>
    </row>
    <row r="28" spans="1:6" ht="17.25">
      <c r="A28" s="58"/>
      <c r="B28" s="146" t="s">
        <v>23</v>
      </c>
      <c r="C28" s="176">
        <v>0</v>
      </c>
      <c r="D28" s="177">
        <f>VLOOKUP(B28,Base!C:D,2,0)*C28</f>
        <v>0</v>
      </c>
      <c r="E28" s="58"/>
      <c r="F28" s="70"/>
    </row>
    <row r="29" spans="1:6" ht="17.25">
      <c r="A29" s="58"/>
      <c r="B29" s="60" t="s">
        <v>24</v>
      </c>
      <c r="C29" s="74">
        <v>0</v>
      </c>
      <c r="D29" s="66">
        <f>VLOOKUP(B29,Base!C:D,2,0)*C29</f>
        <v>0</v>
      </c>
      <c r="E29" s="58"/>
      <c r="F29" s="70"/>
    </row>
    <row r="30" spans="1:6" ht="17.25">
      <c r="A30" s="58"/>
      <c r="B30" s="60" t="s">
        <v>25</v>
      </c>
      <c r="C30" s="64">
        <v>0</v>
      </c>
      <c r="D30" s="66">
        <f>VLOOKUP(B30,Base!C:D,2,0)*C30</f>
        <v>0</v>
      </c>
      <c r="E30" s="58"/>
      <c r="F30" s="70"/>
    </row>
    <row r="31" spans="1:6" ht="17.25">
      <c r="A31" s="76"/>
      <c r="B31" s="75">
        <v>3</v>
      </c>
      <c r="C31" s="64">
        <v>0</v>
      </c>
      <c r="D31" s="66">
        <f>VLOOKUP(B31,Base!B:D,3,0)*C31</f>
        <v>0</v>
      </c>
      <c r="E31" s="58"/>
      <c r="F31" s="70"/>
    </row>
    <row r="32" spans="1:6" ht="17.25">
      <c r="A32" s="76"/>
      <c r="B32" s="75">
        <v>1</v>
      </c>
      <c r="C32" s="64">
        <v>0</v>
      </c>
      <c r="D32" s="66">
        <f>VLOOKUP(B32,Base!O:Q,3,0)*C32</f>
        <v>0</v>
      </c>
      <c r="E32" s="58"/>
      <c r="F32" s="70"/>
    </row>
    <row r="33" spans="1:6" ht="17.25">
      <c r="A33" s="76"/>
      <c r="B33" s="75">
        <v>1</v>
      </c>
      <c r="C33" s="64">
        <v>0</v>
      </c>
      <c r="D33" s="66">
        <f>VLOOKUP(B33,Base!B:D,3,0)*C33</f>
        <v>0</v>
      </c>
      <c r="E33" s="92"/>
      <c r="F33" s="70"/>
    </row>
    <row r="34" spans="1:6" ht="17.25">
      <c r="A34" s="76"/>
      <c r="B34" s="75">
        <v>1</v>
      </c>
      <c r="C34" s="64">
        <v>0</v>
      </c>
      <c r="D34" s="66">
        <f>VLOOKUP(B34,Base!O:Q,3,0)*C34</f>
        <v>0</v>
      </c>
      <c r="E34" s="92"/>
      <c r="F34" s="70"/>
    </row>
    <row r="35" spans="1:6" ht="17.25">
      <c r="A35" s="58"/>
      <c r="B35" s="60" t="s">
        <v>28</v>
      </c>
      <c r="C35" s="74">
        <v>0</v>
      </c>
      <c r="D35" s="66">
        <f>VLOOKUP(B35,Base!C:D,2,0)*C35</f>
        <v>0</v>
      </c>
      <c r="E35" s="58"/>
      <c r="F35" s="70"/>
    </row>
    <row r="36" spans="1:6" ht="17.25">
      <c r="A36" s="58"/>
      <c r="B36" s="60" t="s">
        <v>29</v>
      </c>
      <c r="C36" s="74">
        <v>0</v>
      </c>
      <c r="D36" s="66">
        <f>VLOOKUP(B36,Base!C:D,2,0)*C36</f>
        <v>0</v>
      </c>
      <c r="E36" s="58"/>
      <c r="F36" s="70"/>
    </row>
    <row r="37" spans="1:6" ht="17.25">
      <c r="A37" s="58"/>
      <c r="B37" s="60" t="s">
        <v>31</v>
      </c>
      <c r="C37" s="74">
        <v>0</v>
      </c>
      <c r="D37" s="66">
        <f>VLOOKUP(B37,Base!C:D,2,0)*C37</f>
        <v>0</v>
      </c>
      <c r="E37" s="58"/>
      <c r="F37" s="70"/>
    </row>
    <row r="38" spans="1:6" ht="17.25">
      <c r="A38" s="58"/>
      <c r="B38" s="58"/>
      <c r="C38" s="59"/>
      <c r="D38" s="68">
        <f>SUM(D28:D37)</f>
        <v>0</v>
      </c>
      <c r="E38" s="58"/>
      <c r="F38" s="70"/>
    </row>
    <row r="39" spans="1:6" ht="17.25">
      <c r="A39" s="92"/>
      <c r="B39" s="92"/>
      <c r="C39" s="59"/>
      <c r="D39" s="98"/>
      <c r="E39" s="92"/>
      <c r="F39" s="70"/>
    </row>
    <row r="40" spans="1:6" ht="57" customHeight="1">
      <c r="C40" s="185"/>
      <c r="D40" s="185"/>
      <c r="E40" s="185"/>
      <c r="F40" s="185"/>
    </row>
    <row r="41" spans="1:6" ht="17.25">
      <c r="A41" s="58"/>
      <c r="B41" s="185"/>
      <c r="C41" s="185"/>
      <c r="D41" s="185"/>
      <c r="E41" s="185"/>
      <c r="F41" s="185"/>
    </row>
  </sheetData>
  <sheetProtection password="CF64" sheet="1" objects="1" scenarios="1" selectLockedCells="1"/>
  <mergeCells count="3">
    <mergeCell ref="B2:E2"/>
    <mergeCell ref="B3:E8"/>
    <mergeCell ref="B25:E25"/>
  </mergeCells>
  <pageMargins left="0.7" right="0.7" top="0.75" bottom="0.75" header="0.3" footer="0.3"/>
  <pageSetup paperSize="9" orientation="portrait" r:id="rId1"/>
  <ignoredErrors>
    <ignoredError sqref="E17:E18 D32:D33" 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>
          <x14:formula1>
            <xm:f>Base!$B$24:$B$26</xm:f>
          </x14:formula1>
          <xm:sqref>B13</xm:sqref>
        </x14:dataValidation>
        <x14:dataValidation type="list" allowBlank="1">
          <x14:formula1>
            <xm:f>Base!$B$27:$B$28</xm:f>
          </x14:formula1>
          <xm:sqref>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O44"/>
  <sheetViews>
    <sheetView topLeftCell="A22" workbookViewId="0">
      <selection activeCell="E39" sqref="E39"/>
    </sheetView>
  </sheetViews>
  <sheetFormatPr baseColWidth="10" defaultColWidth="14.42578125" defaultRowHeight="15" customHeight="1"/>
  <cols>
    <col min="1" max="1" width="17" customWidth="1"/>
    <col min="2" max="2" width="27.28515625" customWidth="1"/>
    <col min="3" max="3" width="10.7109375" customWidth="1"/>
    <col min="4" max="4" width="15.42578125" customWidth="1"/>
    <col min="5" max="5" width="15.5703125" customWidth="1"/>
    <col min="6" max="6" width="14" customWidth="1"/>
    <col min="7" max="7" width="9.28515625" customWidth="1"/>
    <col min="8" max="8" width="18.140625" customWidth="1"/>
    <col min="9" max="9" width="9" customWidth="1"/>
    <col min="10" max="10" width="18.28515625" customWidth="1"/>
    <col min="11" max="26" width="10.7109375" customWidth="1"/>
  </cols>
  <sheetData>
    <row r="1" spans="1:15" ht="15" customHeight="1">
      <c r="A1" s="6"/>
      <c r="B1" s="218" t="s">
        <v>32</v>
      </c>
      <c r="C1" s="219"/>
      <c r="D1" s="7" t="e">
        <f>#REF!</f>
        <v>#REF!</v>
      </c>
    </row>
    <row r="2" spans="1:15" ht="15" customHeight="1">
      <c r="B2" s="8" t="s">
        <v>33</v>
      </c>
      <c r="C2" s="9" t="e">
        <f>+(D1/2)</f>
        <v>#REF!</v>
      </c>
    </row>
    <row r="3" spans="1:15" ht="15" customHeight="1">
      <c r="B3" s="8" t="s">
        <v>34</v>
      </c>
      <c r="C3" s="9" t="e">
        <f>+(D1/2)</f>
        <v>#REF!</v>
      </c>
    </row>
    <row r="5" spans="1:15" ht="15" customHeight="1">
      <c r="A5" s="10" t="s">
        <v>35</v>
      </c>
      <c r="B5" s="11" t="s">
        <v>36</v>
      </c>
      <c r="C5" s="10" t="s">
        <v>37</v>
      </c>
      <c r="D5" s="12" t="s">
        <v>38</v>
      </c>
      <c r="E5" s="13" t="s">
        <v>39</v>
      </c>
      <c r="F5" s="11" t="s">
        <v>40</v>
      </c>
      <c r="G5" s="10" t="s">
        <v>41</v>
      </c>
      <c r="H5" s="14" t="s">
        <v>42</v>
      </c>
      <c r="I5" s="15" t="s">
        <v>41</v>
      </c>
      <c r="J5" s="14" t="s">
        <v>42</v>
      </c>
      <c r="K5" s="15" t="s">
        <v>41</v>
      </c>
      <c r="L5" s="16" t="s">
        <v>43</v>
      </c>
    </row>
    <row r="6" spans="1:15" ht="15" customHeight="1">
      <c r="A6" s="4" t="s">
        <v>1</v>
      </c>
      <c r="B6" s="4" t="s">
        <v>5</v>
      </c>
      <c r="C6" s="5" t="s">
        <v>44</v>
      </c>
      <c r="D6" s="5"/>
      <c r="E6" s="5">
        <f>+'1.Artefactos Eléctricos'!C11</f>
        <v>0</v>
      </c>
      <c r="F6" s="4">
        <v>0.72</v>
      </c>
      <c r="G6" s="1" t="s">
        <v>45</v>
      </c>
      <c r="H6" s="4">
        <v>0.48599999999999999</v>
      </c>
      <c r="I6" s="5" t="s">
        <v>46</v>
      </c>
      <c r="J6" s="2">
        <v>0.35</v>
      </c>
      <c r="K6" s="2" t="s">
        <v>47</v>
      </c>
      <c r="L6" s="17">
        <f>+H6*F6*E6*D6*A1</f>
        <v>0</v>
      </c>
      <c r="N6" s="18" t="s">
        <v>48</v>
      </c>
      <c r="O6" s="19">
        <v>0</v>
      </c>
    </row>
    <row r="7" spans="1:15" ht="15" customHeight="1">
      <c r="A7" s="4" t="s">
        <v>1</v>
      </c>
      <c r="B7" s="20" t="s">
        <v>7</v>
      </c>
      <c r="C7" s="5" t="s">
        <v>44</v>
      </c>
      <c r="D7" s="5"/>
      <c r="E7" s="5">
        <f>'1.Artefactos Eléctricos'!C12</f>
        <v>0</v>
      </c>
      <c r="F7" s="20">
        <v>2.1999999999999999E-2</v>
      </c>
      <c r="G7" s="1" t="s">
        <v>45</v>
      </c>
      <c r="H7" s="4">
        <v>0.48599999999999999</v>
      </c>
      <c r="I7" s="5" t="s">
        <v>46</v>
      </c>
      <c r="J7" s="17">
        <f t="shared" ref="J7:J33" si="0">(F7*H7)</f>
        <v>1.0691999999999998E-2</v>
      </c>
      <c r="K7" s="2" t="s">
        <v>47</v>
      </c>
      <c r="L7" s="17">
        <f>+D7*E7*F7*H7*A1</f>
        <v>0</v>
      </c>
      <c r="N7" s="21" t="s">
        <v>49</v>
      </c>
      <c r="O7" s="22">
        <v>8.3000000000000004E-2</v>
      </c>
    </row>
    <row r="8" spans="1:15" ht="15" customHeight="1">
      <c r="A8" s="4" t="s">
        <v>1</v>
      </c>
      <c r="B8" s="20" t="s">
        <v>12</v>
      </c>
      <c r="C8" s="5" t="s">
        <v>44</v>
      </c>
      <c r="D8" s="5"/>
      <c r="E8" s="5"/>
      <c r="F8" s="4">
        <v>0.9</v>
      </c>
      <c r="G8" s="1" t="s">
        <v>45</v>
      </c>
      <c r="H8" s="4">
        <v>0.48599999999999999</v>
      </c>
      <c r="I8" s="5" t="s">
        <v>46</v>
      </c>
      <c r="J8" s="17">
        <f t="shared" si="0"/>
        <v>0.43740000000000001</v>
      </c>
      <c r="K8" s="2" t="s">
        <v>47</v>
      </c>
      <c r="L8" s="17">
        <f>+D8*E8*F8*H8*A1</f>
        <v>0</v>
      </c>
      <c r="N8" s="23" t="s">
        <v>50</v>
      </c>
      <c r="O8" s="24">
        <v>0.17</v>
      </c>
    </row>
    <row r="9" spans="1:15" ht="15" customHeight="1">
      <c r="A9" s="4" t="s">
        <v>1</v>
      </c>
      <c r="B9" s="4" t="s">
        <v>13</v>
      </c>
      <c r="C9" s="5" t="s">
        <v>44</v>
      </c>
      <c r="D9" s="5"/>
      <c r="E9" s="5"/>
      <c r="F9" s="4">
        <v>0.9</v>
      </c>
      <c r="G9" s="1" t="s">
        <v>45</v>
      </c>
      <c r="H9" s="4">
        <v>0.48599999999999999</v>
      </c>
      <c r="I9" s="5" t="s">
        <v>46</v>
      </c>
      <c r="J9" s="17">
        <f t="shared" si="0"/>
        <v>0.43740000000000001</v>
      </c>
      <c r="K9" s="2" t="s">
        <v>47</v>
      </c>
      <c r="L9" s="17">
        <f>+D9*E9*F9*H9*A1</f>
        <v>0</v>
      </c>
      <c r="N9" s="23" t="s">
        <v>51</v>
      </c>
      <c r="O9" s="24">
        <v>0.25</v>
      </c>
    </row>
    <row r="10" spans="1:15" ht="15" customHeight="1">
      <c r="A10" s="4" t="s">
        <v>1</v>
      </c>
      <c r="B10" s="4" t="s">
        <v>14</v>
      </c>
      <c r="C10" s="5" t="s">
        <v>44</v>
      </c>
      <c r="D10" s="5"/>
      <c r="E10" s="5"/>
      <c r="F10" s="4">
        <v>0.75</v>
      </c>
      <c r="G10" s="1" t="s">
        <v>45</v>
      </c>
      <c r="H10" s="4">
        <v>0.48599999999999999</v>
      </c>
      <c r="I10" s="5" t="s">
        <v>46</v>
      </c>
      <c r="J10" s="17">
        <f t="shared" si="0"/>
        <v>0.36449999999999999</v>
      </c>
      <c r="K10" s="2" t="s">
        <v>47</v>
      </c>
      <c r="L10" s="17">
        <f>+D10*E10*F10*H10*A1</f>
        <v>0</v>
      </c>
      <c r="N10" s="23" t="s">
        <v>52</v>
      </c>
      <c r="O10" s="24">
        <v>0.5</v>
      </c>
    </row>
    <row r="11" spans="1:15" ht="15" customHeight="1">
      <c r="A11" s="4" t="s">
        <v>1</v>
      </c>
      <c r="B11" s="4" t="s">
        <v>53</v>
      </c>
      <c r="C11" s="5" t="s">
        <v>44</v>
      </c>
      <c r="D11" s="5"/>
      <c r="E11" s="5"/>
      <c r="F11" s="4">
        <v>0.09</v>
      </c>
      <c r="G11" s="1" t="s">
        <v>45</v>
      </c>
      <c r="H11" s="4">
        <v>0.48599999999999999</v>
      </c>
      <c r="I11" s="5" t="s">
        <v>46</v>
      </c>
      <c r="J11" s="17">
        <f t="shared" si="0"/>
        <v>4.3739999999999994E-2</v>
      </c>
      <c r="K11" s="2" t="s">
        <v>47</v>
      </c>
      <c r="L11" s="17">
        <f>+D11*E11*F11*H11*A1</f>
        <v>0</v>
      </c>
      <c r="N11" s="23" t="s">
        <v>54</v>
      </c>
      <c r="O11" s="24">
        <v>1</v>
      </c>
    </row>
    <row r="12" spans="1:15" ht="15" customHeight="1">
      <c r="A12" s="4" t="s">
        <v>1</v>
      </c>
      <c r="B12" s="4" t="s">
        <v>55</v>
      </c>
      <c r="C12" s="5" t="s">
        <v>44</v>
      </c>
      <c r="D12" s="5"/>
      <c r="E12" s="5"/>
      <c r="F12" s="20">
        <v>6.3E-2</v>
      </c>
      <c r="G12" s="1" t="s">
        <v>45</v>
      </c>
      <c r="H12" s="4">
        <v>0.48599999999999999</v>
      </c>
      <c r="I12" s="5" t="s">
        <v>46</v>
      </c>
      <c r="J12" s="17">
        <f t="shared" si="0"/>
        <v>3.0617999999999999E-2</v>
      </c>
      <c r="K12" s="2" t="s">
        <v>47</v>
      </c>
      <c r="L12" s="17">
        <f>+D12*E12*F12*H12*A1</f>
        <v>0</v>
      </c>
      <c r="N12" s="21" t="s">
        <v>56</v>
      </c>
      <c r="O12" s="25">
        <v>2</v>
      </c>
    </row>
    <row r="13" spans="1:15" ht="15" customHeight="1">
      <c r="A13" s="4" t="s">
        <v>1</v>
      </c>
      <c r="B13" s="4" t="s">
        <v>15</v>
      </c>
      <c r="C13" s="5" t="s">
        <v>44</v>
      </c>
      <c r="D13" s="5"/>
      <c r="E13" s="5">
        <f>'1.Artefactos Eléctricos'!C17</f>
        <v>1</v>
      </c>
      <c r="F13" s="4">
        <v>0.64</v>
      </c>
      <c r="G13" s="1" t="s">
        <v>45</v>
      </c>
      <c r="H13" s="4">
        <v>0.48599999999999999</v>
      </c>
      <c r="I13" s="5" t="s">
        <v>46</v>
      </c>
      <c r="J13" s="17">
        <f t="shared" si="0"/>
        <v>0.31103999999999998</v>
      </c>
      <c r="K13" s="2" t="s">
        <v>47</v>
      </c>
      <c r="L13" s="17">
        <f>+D13*E13*F13*H13*A1</f>
        <v>0</v>
      </c>
      <c r="N13" s="26"/>
      <c r="O13" s="27"/>
    </row>
    <row r="14" spans="1:15" ht="15" customHeight="1">
      <c r="A14" s="4" t="s">
        <v>1</v>
      </c>
      <c r="B14" s="5" t="s">
        <v>16</v>
      </c>
      <c r="C14" s="5" t="s">
        <v>44</v>
      </c>
      <c r="D14" s="5"/>
      <c r="E14" s="5">
        <f>'1.Artefactos Eléctricos'!C18</f>
        <v>1</v>
      </c>
      <c r="F14" s="5">
        <v>0.25</v>
      </c>
      <c r="G14" s="1" t="s">
        <v>45</v>
      </c>
      <c r="H14" s="4">
        <v>0.48599999999999999</v>
      </c>
      <c r="I14" s="5" t="s">
        <v>46</v>
      </c>
      <c r="J14" s="17">
        <f>(F14*H14)</f>
        <v>0.1215</v>
      </c>
      <c r="K14" s="2" t="s">
        <v>47</v>
      </c>
      <c r="L14" s="17">
        <f>+D14*E14*F14*H14*A1</f>
        <v>0</v>
      </c>
    </row>
    <row r="15" spans="1:15" ht="15" customHeight="1">
      <c r="A15" s="4" t="s">
        <v>1</v>
      </c>
      <c r="B15" s="1" t="s">
        <v>17</v>
      </c>
      <c r="C15" s="5" t="s">
        <v>44</v>
      </c>
      <c r="D15" s="5"/>
      <c r="E15" s="5">
        <f>'1.Artefactos Eléctricos'!C19</f>
        <v>1</v>
      </c>
      <c r="F15" s="4">
        <v>2.4</v>
      </c>
      <c r="G15" s="1" t="s">
        <v>45</v>
      </c>
      <c r="H15" s="4">
        <v>0.48599999999999999</v>
      </c>
      <c r="I15" s="5" t="s">
        <v>46</v>
      </c>
      <c r="J15" s="17">
        <f t="shared" si="0"/>
        <v>1.1663999999999999</v>
      </c>
      <c r="K15" s="2" t="s">
        <v>47</v>
      </c>
      <c r="L15" s="17">
        <f>+D15*E15*F15*H15*A1</f>
        <v>0</v>
      </c>
    </row>
    <row r="16" spans="1:15" ht="15" customHeight="1">
      <c r="A16" s="4" t="s">
        <v>1</v>
      </c>
      <c r="B16" s="4" t="s">
        <v>9</v>
      </c>
      <c r="C16" s="5" t="s">
        <v>44</v>
      </c>
      <c r="D16" s="5"/>
      <c r="E16" s="5">
        <f>'1.Artefactos Eléctricos'!C13</f>
        <v>0</v>
      </c>
      <c r="F16" s="5">
        <v>0.06</v>
      </c>
      <c r="G16" s="1" t="s">
        <v>45</v>
      </c>
      <c r="H16" s="4">
        <v>0.48599999999999999</v>
      </c>
      <c r="I16" s="5" t="s">
        <v>46</v>
      </c>
      <c r="J16" s="17">
        <f t="shared" si="0"/>
        <v>2.9159999999999998E-2</v>
      </c>
      <c r="K16" s="2" t="s">
        <v>47</v>
      </c>
      <c r="L16" s="17">
        <f>+D16*E16*F16*H16*A1</f>
        <v>0</v>
      </c>
    </row>
    <row r="17" spans="1:12" ht="15" customHeight="1">
      <c r="A17" s="5" t="s">
        <v>57</v>
      </c>
      <c r="B17" s="20" t="s">
        <v>4</v>
      </c>
      <c r="C17" s="5" t="s">
        <v>58</v>
      </c>
      <c r="D17" s="5"/>
      <c r="E17" s="5"/>
      <c r="F17" s="28">
        <v>0.27</v>
      </c>
      <c r="G17" s="4" t="s">
        <v>59</v>
      </c>
      <c r="H17" s="4">
        <v>1.95</v>
      </c>
      <c r="I17" s="4" t="s">
        <v>60</v>
      </c>
      <c r="J17" s="17">
        <f t="shared" si="0"/>
        <v>0.52649999999999997</v>
      </c>
      <c r="K17" s="2" t="s">
        <v>47</v>
      </c>
      <c r="L17" s="17">
        <f>+D17*E17*F17*H17*A1</f>
        <v>0</v>
      </c>
    </row>
    <row r="18" spans="1:12" ht="15" customHeight="1">
      <c r="A18" s="5" t="s">
        <v>57</v>
      </c>
      <c r="B18" s="1" t="s">
        <v>6</v>
      </c>
      <c r="C18" s="5" t="s">
        <v>44</v>
      </c>
      <c r="D18" s="5"/>
      <c r="E18" s="5">
        <f>'2.Calefacción + Refrigeración'!C11</f>
        <v>0</v>
      </c>
      <c r="F18" s="4">
        <v>2</v>
      </c>
      <c r="G18" s="1" t="s">
        <v>45</v>
      </c>
      <c r="H18" s="4">
        <v>0.48599999999999999</v>
      </c>
      <c r="I18" s="5" t="s">
        <v>46</v>
      </c>
      <c r="J18" s="17">
        <f t="shared" si="0"/>
        <v>0.97199999999999998</v>
      </c>
      <c r="K18" s="2" t="s">
        <v>47</v>
      </c>
      <c r="L18" s="17">
        <f>+D18*E18*F18*H18*A1</f>
        <v>0</v>
      </c>
    </row>
    <row r="19" spans="1:12" ht="15" customHeight="1">
      <c r="A19" s="5" t="s">
        <v>57</v>
      </c>
      <c r="B19" s="1" t="s">
        <v>8</v>
      </c>
      <c r="C19" s="5" t="s">
        <v>44</v>
      </c>
      <c r="D19" s="5"/>
      <c r="E19" s="5">
        <f>'2.Calefacción + Refrigeración'!C12</f>
        <v>0</v>
      </c>
      <c r="F19" s="4">
        <v>0.96</v>
      </c>
      <c r="G19" s="1" t="s">
        <v>45</v>
      </c>
      <c r="H19" s="4">
        <v>0.48599999999999999</v>
      </c>
      <c r="I19" s="5" t="s">
        <v>46</v>
      </c>
      <c r="J19" s="17">
        <f t="shared" si="0"/>
        <v>0.46655999999999997</v>
      </c>
      <c r="K19" s="2" t="s">
        <v>47</v>
      </c>
      <c r="L19" s="17">
        <f>+D19*E19*F19*H19*A1</f>
        <v>0</v>
      </c>
    </row>
    <row r="20" spans="1:12" ht="15" customHeight="1">
      <c r="A20" s="5" t="s">
        <v>57</v>
      </c>
      <c r="B20" s="1" t="s">
        <v>10</v>
      </c>
      <c r="C20" s="5" t="s">
        <v>44</v>
      </c>
      <c r="D20" s="5"/>
      <c r="E20" s="5">
        <f>'2.Calefacción + Refrigeración'!C13</f>
        <v>0</v>
      </c>
      <c r="F20" s="4">
        <v>1.6</v>
      </c>
      <c r="G20" s="1" t="s">
        <v>45</v>
      </c>
      <c r="H20" s="4">
        <v>0.48599999999999999</v>
      </c>
      <c r="I20" s="5" t="s">
        <v>46</v>
      </c>
      <c r="J20" s="17">
        <f t="shared" si="0"/>
        <v>0.77760000000000007</v>
      </c>
      <c r="K20" s="2" t="s">
        <v>47</v>
      </c>
      <c r="L20" s="17">
        <f>+D20*E20*F20*H20*A1</f>
        <v>0</v>
      </c>
    </row>
    <row r="21" spans="1:12" ht="15" customHeight="1">
      <c r="A21" s="5" t="s">
        <v>57</v>
      </c>
      <c r="B21" s="5" t="s">
        <v>61</v>
      </c>
      <c r="C21" s="5" t="s">
        <v>44</v>
      </c>
      <c r="D21" s="5"/>
      <c r="E21" s="5">
        <f>'2.Calefacción + Refrigeración'!C14</f>
        <v>0</v>
      </c>
      <c r="F21" s="4">
        <v>1.2</v>
      </c>
      <c r="G21" s="1" t="s">
        <v>45</v>
      </c>
      <c r="H21" s="4">
        <v>0.48599999999999999</v>
      </c>
      <c r="I21" s="5" t="s">
        <v>46</v>
      </c>
      <c r="J21" s="17">
        <f t="shared" si="0"/>
        <v>0.58319999999999994</v>
      </c>
      <c r="K21" s="2" t="s">
        <v>47</v>
      </c>
      <c r="L21" s="17">
        <f>+D21*E21*F21*H21*A1</f>
        <v>0</v>
      </c>
    </row>
    <row r="22" spans="1:12" ht="15" customHeight="1">
      <c r="A22" s="5" t="s">
        <v>62</v>
      </c>
      <c r="B22" s="5" t="s">
        <v>19</v>
      </c>
      <c r="C22" s="5" t="s">
        <v>44</v>
      </c>
      <c r="D22" s="5"/>
      <c r="E22" s="5">
        <f>'2.Calefacción + Refrigeración'!C18</f>
        <v>0</v>
      </c>
      <c r="F22" s="4">
        <v>0.09</v>
      </c>
      <c r="G22" s="1" t="s">
        <v>45</v>
      </c>
      <c r="H22" s="4">
        <v>0.48599999999999999</v>
      </c>
      <c r="I22" s="5" t="s">
        <v>46</v>
      </c>
      <c r="J22" s="17">
        <f t="shared" si="0"/>
        <v>4.3739999999999994E-2</v>
      </c>
      <c r="K22" s="2" t="s">
        <v>47</v>
      </c>
      <c r="L22" s="17">
        <f>+D22*E22*F22*H22*A1</f>
        <v>0</v>
      </c>
    </row>
    <row r="23" spans="1:12" ht="15" customHeight="1">
      <c r="A23" s="5" t="s">
        <v>62</v>
      </c>
      <c r="B23" s="5" t="s">
        <v>63</v>
      </c>
      <c r="C23" s="5" t="s">
        <v>44</v>
      </c>
      <c r="D23" s="5"/>
      <c r="E23" s="5">
        <f>'2.Calefacción + Refrigeración'!C19</f>
        <v>0</v>
      </c>
      <c r="F23" s="4">
        <v>1.0129999999999999</v>
      </c>
      <c r="G23" s="1" t="s">
        <v>45</v>
      </c>
      <c r="H23" s="4">
        <v>0.48599999999999999</v>
      </c>
      <c r="I23" s="5" t="s">
        <v>46</v>
      </c>
      <c r="J23" s="17">
        <f t="shared" si="0"/>
        <v>0.49231799999999992</v>
      </c>
      <c r="K23" s="2" t="s">
        <v>47</v>
      </c>
      <c r="L23" s="17">
        <f>+D23*E23*F23*H23*A1</f>
        <v>0</v>
      </c>
    </row>
    <row r="24" spans="1:12" ht="15" customHeight="1">
      <c r="A24" s="5" t="s">
        <v>64</v>
      </c>
      <c r="B24" s="5" t="s">
        <v>23</v>
      </c>
      <c r="C24" s="20" t="s">
        <v>65</v>
      </c>
      <c r="D24" s="4"/>
      <c r="E24" s="4">
        <f>'3.Transporte'!D13</f>
        <v>0</v>
      </c>
      <c r="F24" s="4">
        <v>0</v>
      </c>
      <c r="G24" s="4"/>
      <c r="H24" s="20">
        <v>0</v>
      </c>
      <c r="I24" s="4"/>
      <c r="J24" s="17">
        <f t="shared" si="0"/>
        <v>0</v>
      </c>
      <c r="K24" s="2" t="s">
        <v>66</v>
      </c>
      <c r="L24" s="17">
        <f t="shared" ref="L24:L25" si="1">+(D24+E24)*F24</f>
        <v>0</v>
      </c>
    </row>
    <row r="25" spans="1:12" ht="15" customHeight="1">
      <c r="A25" s="5" t="s">
        <v>64</v>
      </c>
      <c r="B25" s="5" t="s">
        <v>24</v>
      </c>
      <c r="C25" s="20" t="s">
        <v>65</v>
      </c>
      <c r="D25" s="4"/>
      <c r="E25" s="4">
        <f>'3.Transporte'!D14</f>
        <v>0</v>
      </c>
      <c r="F25" s="4">
        <v>0</v>
      </c>
      <c r="G25" s="4"/>
      <c r="H25" s="20">
        <v>0</v>
      </c>
      <c r="I25" s="4"/>
      <c r="J25" s="17">
        <f t="shared" si="0"/>
        <v>0</v>
      </c>
      <c r="K25" s="2" t="s">
        <v>66</v>
      </c>
      <c r="L25" s="17">
        <f t="shared" si="1"/>
        <v>0</v>
      </c>
    </row>
    <row r="26" spans="1:12" ht="15" customHeight="1">
      <c r="A26" s="5" t="s">
        <v>64</v>
      </c>
      <c r="B26" s="5" t="s">
        <v>25</v>
      </c>
      <c r="C26" s="5" t="s">
        <v>67</v>
      </c>
      <c r="D26" s="4"/>
      <c r="E26" s="5">
        <f>'3.Transporte'!D15</f>
        <v>0</v>
      </c>
      <c r="F26" s="5" t="s">
        <v>68</v>
      </c>
      <c r="G26" s="4" t="s">
        <v>69</v>
      </c>
      <c r="H26" s="4">
        <v>2.37</v>
      </c>
      <c r="I26" s="4" t="s">
        <v>70</v>
      </c>
      <c r="J26" s="17" t="e">
        <f t="shared" si="0"/>
        <v>#VALUE!</v>
      </c>
      <c r="K26" s="2" t="s">
        <v>66</v>
      </c>
      <c r="L26" s="17" t="e">
        <f>+(D26+E26)*F26*H26*A1</f>
        <v>#VALUE!</v>
      </c>
    </row>
    <row r="27" spans="1:12" ht="15" customHeight="1">
      <c r="A27" s="5" t="s">
        <v>64</v>
      </c>
      <c r="B27" s="5" t="s">
        <v>71</v>
      </c>
      <c r="C27" s="5" t="s">
        <v>67</v>
      </c>
      <c r="D27" s="4"/>
      <c r="E27" s="5">
        <f>'3.Transporte'!D16</f>
        <v>0</v>
      </c>
      <c r="F27" s="5" t="s">
        <v>72</v>
      </c>
      <c r="G27" s="4" t="s">
        <v>69</v>
      </c>
      <c r="H27" s="4">
        <v>2.37</v>
      </c>
      <c r="I27" s="4" t="s">
        <v>70</v>
      </c>
      <c r="J27" s="17" t="e">
        <f t="shared" si="0"/>
        <v>#VALUE!</v>
      </c>
      <c r="K27" s="2" t="s">
        <v>66</v>
      </c>
      <c r="L27" s="17" t="e">
        <f>+(D27+E27)*F27*H27*A1</f>
        <v>#VALUE!</v>
      </c>
    </row>
    <row r="28" spans="1:12" ht="15" customHeight="1">
      <c r="A28" s="5" t="s">
        <v>64</v>
      </c>
      <c r="B28" s="4" t="s">
        <v>71</v>
      </c>
      <c r="C28" s="4" t="s">
        <v>73</v>
      </c>
      <c r="D28" s="4"/>
      <c r="E28" s="4">
        <v>0</v>
      </c>
      <c r="F28" s="5" t="s">
        <v>74</v>
      </c>
      <c r="G28" s="4" t="s">
        <v>69</v>
      </c>
      <c r="H28" s="4">
        <v>2.77</v>
      </c>
      <c r="I28" s="4" t="s">
        <v>70</v>
      </c>
      <c r="J28" s="17" t="e">
        <f t="shared" si="0"/>
        <v>#VALUE!</v>
      </c>
      <c r="K28" s="2" t="s">
        <v>66</v>
      </c>
      <c r="L28" s="17" t="e">
        <f>+(D28+E28)*F28*H28*A1</f>
        <v>#VALUE!</v>
      </c>
    </row>
    <row r="29" spans="1:12" ht="15" customHeight="1">
      <c r="A29" s="5" t="s">
        <v>64</v>
      </c>
      <c r="B29" s="5" t="s">
        <v>71</v>
      </c>
      <c r="C29" s="1" t="s">
        <v>75</v>
      </c>
      <c r="D29" s="4"/>
      <c r="E29" s="5">
        <v>0</v>
      </c>
      <c r="F29" s="5" t="s">
        <v>76</v>
      </c>
      <c r="G29" s="4" t="s">
        <v>77</v>
      </c>
      <c r="H29" s="4">
        <v>1.95</v>
      </c>
      <c r="I29" s="4" t="s">
        <v>60</v>
      </c>
      <c r="J29" s="17" t="e">
        <f t="shared" si="0"/>
        <v>#VALUE!</v>
      </c>
      <c r="K29" s="2" t="s">
        <v>66</v>
      </c>
      <c r="L29" s="17" t="e">
        <f>+(D29+E29)*F29*H29*A1</f>
        <v>#VALUE!</v>
      </c>
    </row>
    <row r="30" spans="1:12" ht="15" customHeight="1">
      <c r="A30" s="5" t="s">
        <v>64</v>
      </c>
      <c r="B30" s="4" t="s">
        <v>78</v>
      </c>
      <c r="C30" s="5" t="s">
        <v>67</v>
      </c>
      <c r="D30" s="4"/>
      <c r="E30" s="5">
        <f>'3.Transporte'!D17</f>
        <v>0</v>
      </c>
      <c r="F30" s="5" t="s">
        <v>79</v>
      </c>
      <c r="G30" s="4" t="s">
        <v>69</v>
      </c>
      <c r="H30" s="4">
        <v>2.37</v>
      </c>
      <c r="I30" s="4" t="s">
        <v>70</v>
      </c>
      <c r="J30" s="17" t="e">
        <f t="shared" si="0"/>
        <v>#VALUE!</v>
      </c>
      <c r="K30" s="2" t="s">
        <v>66</v>
      </c>
      <c r="L30" s="17" t="e">
        <f>+(D30+E30)*F30*H30*A1</f>
        <v>#VALUE!</v>
      </c>
    </row>
    <row r="31" spans="1:12" ht="15" customHeight="1">
      <c r="A31" s="5" t="s">
        <v>64</v>
      </c>
      <c r="B31" s="4" t="s">
        <v>78</v>
      </c>
      <c r="C31" s="4" t="s">
        <v>73</v>
      </c>
      <c r="D31" s="4"/>
      <c r="E31" s="4">
        <v>0</v>
      </c>
      <c r="F31" s="5" t="s">
        <v>80</v>
      </c>
      <c r="G31" s="4" t="s">
        <v>69</v>
      </c>
      <c r="H31" s="4">
        <v>2.77</v>
      </c>
      <c r="I31" s="4" t="s">
        <v>70</v>
      </c>
      <c r="J31" s="17" t="e">
        <f t="shared" si="0"/>
        <v>#VALUE!</v>
      </c>
      <c r="K31" s="2" t="s">
        <v>66</v>
      </c>
      <c r="L31" s="17" t="e">
        <f>+(D31+E31)*F31*H31*A1</f>
        <v>#VALUE!</v>
      </c>
    </row>
    <row r="32" spans="1:12" ht="15" customHeight="1">
      <c r="A32" s="5" t="s">
        <v>64</v>
      </c>
      <c r="B32" s="4" t="s">
        <v>28</v>
      </c>
      <c r="C32" s="4" t="s">
        <v>73</v>
      </c>
      <c r="D32" s="4">
        <f>'3.Transporte'!C20</f>
        <v>0</v>
      </c>
      <c r="E32" s="4">
        <f>'3.Transporte'!D20</f>
        <v>0</v>
      </c>
      <c r="F32" s="20">
        <v>9.5999999999999992E-3</v>
      </c>
      <c r="G32" s="4" t="s">
        <v>69</v>
      </c>
      <c r="H32" s="4">
        <v>2.77</v>
      </c>
      <c r="I32" s="4" t="s">
        <v>70</v>
      </c>
      <c r="J32" s="17">
        <f t="shared" si="0"/>
        <v>2.6591999999999998E-2</v>
      </c>
      <c r="K32" s="2" t="s">
        <v>66</v>
      </c>
      <c r="L32" s="17">
        <f>+(D32+E32)*F32*H32*A1</f>
        <v>0</v>
      </c>
    </row>
    <row r="33" spans="1:12" ht="15" customHeight="1">
      <c r="A33" s="5" t="s">
        <v>64</v>
      </c>
      <c r="B33" s="4" t="s">
        <v>29</v>
      </c>
      <c r="C33" s="4" t="s">
        <v>73</v>
      </c>
      <c r="D33" s="4">
        <f>'3.Transporte'!C21</f>
        <v>0</v>
      </c>
      <c r="E33" s="4">
        <f>'3.Transporte'!D21</f>
        <v>0</v>
      </c>
      <c r="F33" s="4" t="s">
        <v>74</v>
      </c>
      <c r="G33" s="4" t="s">
        <v>69</v>
      </c>
      <c r="H33" s="4">
        <v>2.77</v>
      </c>
      <c r="I33" s="4" t="s">
        <v>70</v>
      </c>
      <c r="J33" s="17" t="e">
        <f t="shared" si="0"/>
        <v>#VALUE!</v>
      </c>
      <c r="K33" s="2" t="s">
        <v>66</v>
      </c>
      <c r="L33" s="17" t="e">
        <f>+(D33+E33)*F33*H33*A1</f>
        <v>#VALUE!</v>
      </c>
    </row>
    <row r="34" spans="1:12" ht="15" customHeight="1">
      <c r="A34" s="5" t="s">
        <v>64</v>
      </c>
      <c r="B34" s="4" t="s">
        <v>31</v>
      </c>
      <c r="C34" s="4" t="s">
        <v>81</v>
      </c>
      <c r="D34" s="4">
        <v>0</v>
      </c>
      <c r="E34" s="4">
        <f>'3.Transporte'!C37</f>
        <v>0</v>
      </c>
      <c r="F34" s="4" t="s">
        <v>82</v>
      </c>
      <c r="G34" s="4" t="s">
        <v>82</v>
      </c>
      <c r="H34" s="5">
        <v>0.32400000000000001</v>
      </c>
      <c r="I34" s="4" t="s">
        <v>66</v>
      </c>
      <c r="J34" s="5">
        <v>0.32400000000000001</v>
      </c>
      <c r="K34" s="4" t="s">
        <v>66</v>
      </c>
      <c r="L34" s="17">
        <f>+D34*E34*H34</f>
        <v>0</v>
      </c>
    </row>
    <row r="35" spans="1:12" ht="15" customHeight="1">
      <c r="A35" s="1" t="s">
        <v>83</v>
      </c>
      <c r="B35" s="5" t="s">
        <v>23</v>
      </c>
      <c r="C35" s="20" t="s">
        <v>65</v>
      </c>
      <c r="D35" s="4"/>
      <c r="E35" s="4"/>
      <c r="F35" s="4">
        <v>0</v>
      </c>
      <c r="G35" s="4"/>
      <c r="H35" s="20">
        <v>0</v>
      </c>
      <c r="I35" s="4"/>
      <c r="J35" s="29">
        <f t="shared" ref="J35:J44" si="2">(F35*H35)</f>
        <v>0</v>
      </c>
      <c r="K35" s="4" t="s">
        <v>66</v>
      </c>
      <c r="L35" s="29">
        <f t="shared" ref="L35:L36" si="3">+D35*E35*F35</f>
        <v>0</v>
      </c>
    </row>
    <row r="36" spans="1:12" ht="15" customHeight="1">
      <c r="A36" s="1" t="s">
        <v>83</v>
      </c>
      <c r="B36" s="5" t="s">
        <v>24</v>
      </c>
      <c r="C36" s="20" t="s">
        <v>65</v>
      </c>
      <c r="D36" s="4"/>
      <c r="E36" s="4"/>
      <c r="F36" s="4">
        <v>0</v>
      </c>
      <c r="G36" s="4"/>
      <c r="H36" s="20">
        <v>0</v>
      </c>
      <c r="I36" s="4"/>
      <c r="J36" s="29">
        <f t="shared" si="2"/>
        <v>0</v>
      </c>
      <c r="K36" s="4" t="s">
        <v>66</v>
      </c>
      <c r="L36" s="29">
        <f t="shared" si="3"/>
        <v>0</v>
      </c>
    </row>
    <row r="37" spans="1:12" ht="15" customHeight="1">
      <c r="A37" s="1" t="s">
        <v>83</v>
      </c>
      <c r="B37" s="5" t="s">
        <v>25</v>
      </c>
      <c r="C37" s="5" t="s">
        <v>67</v>
      </c>
      <c r="D37" s="4">
        <v>0</v>
      </c>
      <c r="E37" s="5">
        <f>'3.Transporte'!C30</f>
        <v>0</v>
      </c>
      <c r="F37" s="5" t="s">
        <v>68</v>
      </c>
      <c r="G37" s="4" t="s">
        <v>69</v>
      </c>
      <c r="H37" s="4">
        <v>2.37</v>
      </c>
      <c r="I37" s="4" t="s">
        <v>70</v>
      </c>
      <c r="J37" s="29" t="e">
        <f t="shared" si="2"/>
        <v>#VALUE!</v>
      </c>
      <c r="K37" s="4" t="s">
        <v>66</v>
      </c>
      <c r="L37" s="29" t="e">
        <f t="shared" ref="L37:L44" si="4">+D37*E37*F37*H37</f>
        <v>#VALUE!</v>
      </c>
    </row>
    <row r="38" spans="1:12" ht="15" customHeight="1">
      <c r="A38" s="1" t="s">
        <v>83</v>
      </c>
      <c r="B38" s="5" t="s">
        <v>71</v>
      </c>
      <c r="C38" s="5" t="s">
        <v>67</v>
      </c>
      <c r="D38" s="4">
        <v>0</v>
      </c>
      <c r="E38" s="5">
        <f>'3.Transporte'!C31</f>
        <v>0</v>
      </c>
      <c r="F38" s="5" t="s">
        <v>72</v>
      </c>
      <c r="G38" s="4" t="s">
        <v>69</v>
      </c>
      <c r="H38" s="4">
        <v>2.37</v>
      </c>
      <c r="I38" s="4" t="s">
        <v>70</v>
      </c>
      <c r="J38" s="29" t="e">
        <f t="shared" si="2"/>
        <v>#VALUE!</v>
      </c>
      <c r="K38" s="4" t="s">
        <v>66</v>
      </c>
      <c r="L38" s="29" t="e">
        <f t="shared" si="4"/>
        <v>#VALUE!</v>
      </c>
    </row>
    <row r="39" spans="1:12" ht="15" customHeight="1">
      <c r="A39" s="1" t="s">
        <v>83</v>
      </c>
      <c r="B39" s="4" t="s">
        <v>71</v>
      </c>
      <c r="C39" s="4" t="s">
        <v>73</v>
      </c>
      <c r="D39" s="4">
        <v>0</v>
      </c>
      <c r="E39" s="4">
        <v>0</v>
      </c>
      <c r="F39" s="5" t="s">
        <v>74</v>
      </c>
      <c r="G39" s="4" t="s">
        <v>69</v>
      </c>
      <c r="H39" s="4">
        <v>2.77</v>
      </c>
      <c r="I39" s="4" t="s">
        <v>70</v>
      </c>
      <c r="J39" s="29" t="e">
        <f t="shared" si="2"/>
        <v>#VALUE!</v>
      </c>
      <c r="K39" s="4" t="s">
        <v>66</v>
      </c>
      <c r="L39" s="29" t="e">
        <f t="shared" si="4"/>
        <v>#VALUE!</v>
      </c>
    </row>
    <row r="40" spans="1:12" ht="15" customHeight="1">
      <c r="A40" s="1" t="s">
        <v>83</v>
      </c>
      <c r="B40" s="5" t="s">
        <v>71</v>
      </c>
      <c r="C40" s="5" t="s">
        <v>58</v>
      </c>
      <c r="D40" s="4">
        <v>0</v>
      </c>
      <c r="E40" s="5">
        <v>0</v>
      </c>
      <c r="F40" s="5" t="s">
        <v>76</v>
      </c>
      <c r="G40" s="4" t="s">
        <v>77</v>
      </c>
      <c r="H40" s="4">
        <v>1.95</v>
      </c>
      <c r="I40" s="4" t="s">
        <v>60</v>
      </c>
      <c r="J40" s="29" t="e">
        <f t="shared" si="2"/>
        <v>#VALUE!</v>
      </c>
      <c r="K40" s="4" t="s">
        <v>66</v>
      </c>
      <c r="L40" s="29" t="e">
        <f t="shared" si="4"/>
        <v>#VALUE!</v>
      </c>
    </row>
    <row r="41" spans="1:12" ht="15" customHeight="1">
      <c r="A41" s="1" t="s">
        <v>83</v>
      </c>
      <c r="B41" s="4" t="s">
        <v>78</v>
      </c>
      <c r="C41" s="5" t="s">
        <v>67</v>
      </c>
      <c r="D41" s="4">
        <v>0</v>
      </c>
      <c r="E41" s="5">
        <f>'3.Transporte'!C32</f>
        <v>0</v>
      </c>
      <c r="F41" s="5" t="s">
        <v>79</v>
      </c>
      <c r="G41" s="4" t="s">
        <v>69</v>
      </c>
      <c r="H41" s="4">
        <v>2.37</v>
      </c>
      <c r="I41" s="4" t="s">
        <v>70</v>
      </c>
      <c r="J41" s="29" t="e">
        <f t="shared" si="2"/>
        <v>#VALUE!</v>
      </c>
      <c r="K41" s="4" t="s">
        <v>66</v>
      </c>
      <c r="L41" s="29" t="e">
        <f t="shared" si="4"/>
        <v>#VALUE!</v>
      </c>
    </row>
    <row r="42" spans="1:12" ht="15" customHeight="1">
      <c r="A42" s="1" t="s">
        <v>83</v>
      </c>
      <c r="B42" s="4" t="s">
        <v>78</v>
      </c>
      <c r="C42" s="4" t="s">
        <v>73</v>
      </c>
      <c r="D42" s="4">
        <v>0</v>
      </c>
      <c r="E42" s="4">
        <v>0</v>
      </c>
      <c r="F42" s="5" t="s">
        <v>80</v>
      </c>
      <c r="G42" s="4" t="s">
        <v>69</v>
      </c>
      <c r="H42" s="4">
        <v>2.77</v>
      </c>
      <c r="I42" s="4" t="s">
        <v>70</v>
      </c>
      <c r="J42" s="29" t="e">
        <f t="shared" si="2"/>
        <v>#VALUE!</v>
      </c>
      <c r="K42" s="4" t="s">
        <v>66</v>
      </c>
      <c r="L42" s="29" t="e">
        <f t="shared" si="4"/>
        <v>#VALUE!</v>
      </c>
    </row>
    <row r="43" spans="1:12" ht="15" customHeight="1">
      <c r="A43" s="1" t="s">
        <v>83</v>
      </c>
      <c r="B43" s="4" t="s">
        <v>28</v>
      </c>
      <c r="C43" s="4" t="s">
        <v>73</v>
      </c>
      <c r="D43" s="4">
        <v>0</v>
      </c>
      <c r="E43" s="4">
        <f>'3.Transporte'!C35</f>
        <v>0</v>
      </c>
      <c r="F43" s="20">
        <v>9.5999999999999992E-3</v>
      </c>
      <c r="G43" s="4" t="s">
        <v>69</v>
      </c>
      <c r="H43" s="4">
        <v>2.77</v>
      </c>
      <c r="I43" s="4" t="s">
        <v>70</v>
      </c>
      <c r="J43" s="29">
        <f t="shared" si="2"/>
        <v>2.6591999999999998E-2</v>
      </c>
      <c r="K43" s="4" t="s">
        <v>66</v>
      </c>
      <c r="L43" s="29">
        <f t="shared" si="4"/>
        <v>0</v>
      </c>
    </row>
    <row r="44" spans="1:12" ht="15" customHeight="1">
      <c r="A44" s="1" t="s">
        <v>83</v>
      </c>
      <c r="B44" s="4" t="s">
        <v>29</v>
      </c>
      <c r="C44" s="4" t="s">
        <v>73</v>
      </c>
      <c r="D44" s="4">
        <v>0</v>
      </c>
      <c r="E44" s="4">
        <f>'3.Transporte'!C36</f>
        <v>0</v>
      </c>
      <c r="F44" s="4" t="s">
        <v>74</v>
      </c>
      <c r="G44" s="4" t="s">
        <v>69</v>
      </c>
      <c r="H44" s="4">
        <v>2.77</v>
      </c>
      <c r="I44" s="4" t="s">
        <v>70</v>
      </c>
      <c r="J44" s="29" t="e">
        <f t="shared" si="2"/>
        <v>#VALUE!</v>
      </c>
      <c r="K44" s="4" t="s">
        <v>66</v>
      </c>
      <c r="L44" s="29" t="e">
        <f t="shared" si="4"/>
        <v>#VALUE!</v>
      </c>
    </row>
  </sheetData>
  <autoFilter ref="A5:Z44"/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6"/>
  <sheetViews>
    <sheetView topLeftCell="A49" workbookViewId="0">
      <selection activeCell="J74" sqref="J74"/>
    </sheetView>
  </sheetViews>
  <sheetFormatPr baseColWidth="10" defaultColWidth="14.42578125" defaultRowHeight="15" customHeight="1"/>
  <cols>
    <col min="1" max="1" width="18" customWidth="1"/>
    <col min="2" max="2" width="28.85546875" style="31" customWidth="1"/>
    <col min="3" max="3" width="30.42578125" customWidth="1"/>
    <col min="4" max="4" width="21.7109375" style="39" bestFit="1" customWidth="1"/>
    <col min="5" max="6" width="21.7109375" bestFit="1" customWidth="1"/>
    <col min="7" max="7" width="21.7109375" style="31" bestFit="1" customWidth="1"/>
    <col min="8" max="8" width="13.85546875" bestFit="1" customWidth="1"/>
    <col min="9" max="11" width="21.7109375" bestFit="1" customWidth="1"/>
  </cols>
  <sheetData>
    <row r="1" spans="1:18" ht="15" customHeight="1">
      <c r="G1" s="43"/>
      <c r="N1" s="88" t="s">
        <v>101</v>
      </c>
      <c r="O1" s="88"/>
      <c r="P1" s="90" t="s">
        <v>41</v>
      </c>
      <c r="Q1" s="89" t="s">
        <v>99</v>
      </c>
    </row>
    <row r="2" spans="1:18" ht="30">
      <c r="A2" s="15" t="s">
        <v>35</v>
      </c>
      <c r="B2" s="15"/>
      <c r="C2" s="14" t="s">
        <v>84</v>
      </c>
      <c r="D2" s="40" t="s">
        <v>85</v>
      </c>
      <c r="E2" s="3" t="s">
        <v>41</v>
      </c>
      <c r="F2" s="44"/>
      <c r="G2" s="45">
        <v>1</v>
      </c>
      <c r="H2" s="41" t="s">
        <v>48</v>
      </c>
      <c r="I2" s="32">
        <v>0</v>
      </c>
      <c r="K2" s="35" t="s">
        <v>88</v>
      </c>
      <c r="L2" s="36">
        <v>230</v>
      </c>
      <c r="N2" s="91" t="s">
        <v>98</v>
      </c>
      <c r="O2" s="85">
        <v>10</v>
      </c>
      <c r="P2" s="86" t="s">
        <v>91</v>
      </c>
      <c r="Q2" s="87" t="s">
        <v>100</v>
      </c>
    </row>
    <row r="3" spans="1:18" ht="30">
      <c r="A3" s="20" t="s">
        <v>3</v>
      </c>
      <c r="B3" s="20"/>
      <c r="C3" s="4" t="s">
        <v>5</v>
      </c>
      <c r="D3" s="37">
        <v>0.35</v>
      </c>
      <c r="E3" s="30" t="s">
        <v>47</v>
      </c>
      <c r="F3" s="44"/>
      <c r="G3" s="45">
        <v>2</v>
      </c>
      <c r="H3" s="41" t="s">
        <v>49</v>
      </c>
      <c r="I3" s="32">
        <v>8.3000000000000004E-2</v>
      </c>
      <c r="K3" s="35" t="s">
        <v>89</v>
      </c>
      <c r="L3" s="36">
        <v>95</v>
      </c>
    </row>
    <row r="4" spans="1:18" ht="30">
      <c r="A4" s="20" t="s">
        <v>3</v>
      </c>
      <c r="B4" s="20"/>
      <c r="C4" s="20" t="s">
        <v>7</v>
      </c>
      <c r="D4" s="37">
        <v>1.0691999999999998E-2</v>
      </c>
      <c r="E4" s="30" t="s">
        <v>47</v>
      </c>
      <c r="F4" s="44"/>
      <c r="G4" s="45">
        <v>3</v>
      </c>
      <c r="H4" s="42" t="s">
        <v>50</v>
      </c>
      <c r="I4" s="33">
        <v>0.17</v>
      </c>
      <c r="K4" s="35" t="s">
        <v>90</v>
      </c>
      <c r="L4" s="36">
        <v>135</v>
      </c>
      <c r="N4" s="5" t="s">
        <v>64</v>
      </c>
      <c r="O4" s="5">
        <v>1</v>
      </c>
      <c r="P4" s="20" t="s">
        <v>27</v>
      </c>
      <c r="Q4" s="38">
        <v>0.14219999999999999</v>
      </c>
      <c r="R4" s="30" t="s">
        <v>66</v>
      </c>
    </row>
    <row r="5" spans="1:18" ht="30">
      <c r="A5" s="20" t="s">
        <v>3</v>
      </c>
      <c r="B5" s="20"/>
      <c r="C5" s="20" t="s">
        <v>12</v>
      </c>
      <c r="D5" s="38">
        <v>0.43740000000000001</v>
      </c>
      <c r="E5" s="30" t="s">
        <v>47</v>
      </c>
      <c r="F5" s="44"/>
      <c r="G5" s="45">
        <v>4</v>
      </c>
      <c r="H5" s="42" t="s">
        <v>51</v>
      </c>
      <c r="I5" s="33">
        <v>0.25</v>
      </c>
      <c r="N5" s="5" t="s">
        <v>64</v>
      </c>
      <c r="O5" s="5">
        <v>2</v>
      </c>
      <c r="P5" s="20" t="s">
        <v>30</v>
      </c>
      <c r="Q5" s="38">
        <v>0.19390000000000002</v>
      </c>
      <c r="R5" s="30" t="s">
        <v>66</v>
      </c>
    </row>
    <row r="6" spans="1:18" ht="30">
      <c r="A6" s="20" t="s">
        <v>3</v>
      </c>
      <c r="B6" s="20"/>
      <c r="C6" s="4" t="s">
        <v>13</v>
      </c>
      <c r="D6" s="38">
        <v>0.43740000000000001</v>
      </c>
      <c r="E6" s="30" t="s">
        <v>47</v>
      </c>
      <c r="F6" s="44"/>
      <c r="G6" s="45">
        <v>5</v>
      </c>
      <c r="H6" s="42" t="s">
        <v>52</v>
      </c>
      <c r="I6" s="33">
        <v>0.5</v>
      </c>
    </row>
    <row r="7" spans="1:18" ht="30">
      <c r="A7" s="20" t="s">
        <v>3</v>
      </c>
      <c r="B7" s="20"/>
      <c r="C7" s="4" t="s">
        <v>14</v>
      </c>
      <c r="D7" s="38">
        <v>0.36449999999999999</v>
      </c>
      <c r="E7" s="30" t="s">
        <v>47</v>
      </c>
      <c r="F7" s="44"/>
      <c r="G7" s="46">
        <v>6</v>
      </c>
      <c r="H7" s="42" t="s">
        <v>54</v>
      </c>
      <c r="I7" s="33">
        <v>1</v>
      </c>
    </row>
    <row r="8" spans="1:18" ht="30">
      <c r="A8" s="20" t="s">
        <v>3</v>
      </c>
      <c r="B8" s="20"/>
      <c r="C8" s="4" t="s">
        <v>53</v>
      </c>
      <c r="D8" s="38">
        <v>4.3739999999999994E-2</v>
      </c>
      <c r="E8" s="30" t="s">
        <v>47</v>
      </c>
      <c r="F8" s="44"/>
      <c r="G8" s="46">
        <v>7</v>
      </c>
      <c r="H8" s="41" t="s">
        <v>56</v>
      </c>
      <c r="I8" s="34">
        <v>2</v>
      </c>
    </row>
    <row r="9" spans="1:18" ht="30">
      <c r="A9" s="20" t="s">
        <v>3</v>
      </c>
      <c r="B9" s="20"/>
      <c r="C9" s="4" t="s">
        <v>55</v>
      </c>
      <c r="D9" s="38">
        <v>3.0617999999999999E-2</v>
      </c>
      <c r="E9" s="30" t="s">
        <v>47</v>
      </c>
    </row>
    <row r="10" spans="1:18" ht="30">
      <c r="A10" s="20" t="s">
        <v>3</v>
      </c>
      <c r="B10" s="20"/>
      <c r="C10" s="4" t="s">
        <v>15</v>
      </c>
      <c r="D10" s="38">
        <v>0.31103999999999998</v>
      </c>
      <c r="E10" s="30" t="s">
        <v>47</v>
      </c>
    </row>
    <row r="11" spans="1:18" ht="30">
      <c r="A11" s="20" t="s">
        <v>3</v>
      </c>
      <c r="B11" s="20"/>
      <c r="C11" s="5" t="s">
        <v>16</v>
      </c>
      <c r="D11" s="38">
        <v>0.1215</v>
      </c>
      <c r="E11" s="30" t="s">
        <v>47</v>
      </c>
    </row>
    <row r="12" spans="1:18" ht="30">
      <c r="A12" s="20" t="s">
        <v>3</v>
      </c>
      <c r="B12" s="20"/>
      <c r="C12" s="1" t="s">
        <v>17</v>
      </c>
      <c r="D12" s="38">
        <v>1.1663999999999999</v>
      </c>
      <c r="E12" s="30" t="s">
        <v>47</v>
      </c>
    </row>
    <row r="13" spans="1:18" ht="30">
      <c r="A13" s="20" t="s">
        <v>3</v>
      </c>
      <c r="B13" s="20"/>
      <c r="C13" s="4" t="s">
        <v>9</v>
      </c>
      <c r="D13" s="37">
        <v>2.9159999999999998E-2</v>
      </c>
      <c r="E13" s="30" t="s">
        <v>47</v>
      </c>
    </row>
    <row r="14" spans="1:18">
      <c r="A14" s="5" t="s">
        <v>57</v>
      </c>
      <c r="B14" s="5"/>
      <c r="C14" s="20" t="s">
        <v>4</v>
      </c>
      <c r="D14" s="37">
        <v>0.52649999999999997</v>
      </c>
      <c r="E14" s="30" t="s">
        <v>47</v>
      </c>
    </row>
    <row r="15" spans="1:18">
      <c r="A15" s="5" t="s">
        <v>57</v>
      </c>
      <c r="B15" s="5"/>
      <c r="C15" s="1" t="s">
        <v>6</v>
      </c>
      <c r="D15" s="37">
        <v>0.97199999999999998</v>
      </c>
      <c r="E15" s="30" t="s">
        <v>47</v>
      </c>
    </row>
    <row r="16" spans="1:18">
      <c r="A16" s="5" t="s">
        <v>57</v>
      </c>
      <c r="B16" s="5"/>
      <c r="C16" s="93" t="s">
        <v>103</v>
      </c>
      <c r="D16" s="37">
        <v>0.46655999999999997</v>
      </c>
      <c r="E16" s="30" t="s">
        <v>47</v>
      </c>
    </row>
    <row r="17" spans="1:5">
      <c r="A17" s="5" t="s">
        <v>57</v>
      </c>
      <c r="B17" s="5"/>
      <c r="C17" s="1" t="s">
        <v>10</v>
      </c>
      <c r="D17" s="37">
        <v>0.77760000000000007</v>
      </c>
      <c r="E17" s="30" t="s">
        <v>47</v>
      </c>
    </row>
    <row r="18" spans="1:5">
      <c r="A18" s="5" t="s">
        <v>57</v>
      </c>
      <c r="B18" s="5"/>
      <c r="C18" s="1" t="s">
        <v>11</v>
      </c>
      <c r="D18" s="37">
        <v>0.58319999999999994</v>
      </c>
      <c r="E18" s="30" t="s">
        <v>47</v>
      </c>
    </row>
    <row r="19" spans="1:5">
      <c r="A19" s="5" t="s">
        <v>62</v>
      </c>
      <c r="B19" s="5"/>
      <c r="C19" s="5" t="s">
        <v>19</v>
      </c>
      <c r="D19" s="37">
        <v>4.3739999999999994E-2</v>
      </c>
      <c r="E19" s="30" t="s">
        <v>47</v>
      </c>
    </row>
    <row r="20" spans="1:5">
      <c r="A20" s="5" t="s">
        <v>62</v>
      </c>
      <c r="B20" s="5"/>
      <c r="C20" s="1" t="s">
        <v>20</v>
      </c>
      <c r="D20" s="37">
        <v>0.49231799999999992</v>
      </c>
      <c r="E20" s="30" t="s">
        <v>47</v>
      </c>
    </row>
    <row r="21" spans="1:5">
      <c r="A21" s="5" t="s">
        <v>64</v>
      </c>
      <c r="B21" s="5"/>
      <c r="C21" s="5" t="s">
        <v>23</v>
      </c>
      <c r="D21" s="37">
        <v>0</v>
      </c>
      <c r="E21" s="30" t="s">
        <v>66</v>
      </c>
    </row>
    <row r="22" spans="1:5">
      <c r="A22" s="5" t="s">
        <v>64</v>
      </c>
      <c r="B22" s="5"/>
      <c r="C22" s="5" t="s">
        <v>24</v>
      </c>
      <c r="D22" s="37">
        <v>0</v>
      </c>
      <c r="E22" s="30" t="s">
        <v>66</v>
      </c>
    </row>
    <row r="23" spans="1:5">
      <c r="A23" s="5" t="s">
        <v>64</v>
      </c>
      <c r="B23" s="5"/>
      <c r="C23" s="5" t="s">
        <v>25</v>
      </c>
      <c r="D23" s="37">
        <v>7.1099999999999997E-2</v>
      </c>
      <c r="E23" s="30" t="s">
        <v>66</v>
      </c>
    </row>
    <row r="24" spans="1:5">
      <c r="A24" s="5" t="s">
        <v>64</v>
      </c>
      <c r="B24" s="5">
        <v>1</v>
      </c>
      <c r="C24" s="1" t="s">
        <v>86</v>
      </c>
      <c r="D24" s="38">
        <v>0.28439999999999999</v>
      </c>
      <c r="E24" s="30" t="s">
        <v>66</v>
      </c>
    </row>
    <row r="25" spans="1:5">
      <c r="A25" s="5" t="s">
        <v>64</v>
      </c>
      <c r="B25" s="5">
        <v>2</v>
      </c>
      <c r="C25" s="20" t="s">
        <v>26</v>
      </c>
      <c r="D25" s="38">
        <v>0.30470000000000003</v>
      </c>
      <c r="E25" s="30" t="s">
        <v>66</v>
      </c>
    </row>
    <row r="26" spans="1:5">
      <c r="A26" s="5" t="s">
        <v>64</v>
      </c>
      <c r="B26" s="5">
        <v>3</v>
      </c>
      <c r="C26" s="1" t="s">
        <v>87</v>
      </c>
      <c r="D26" s="38">
        <v>0.19500000000000001</v>
      </c>
      <c r="E26" s="30" t="s">
        <v>66</v>
      </c>
    </row>
    <row r="27" spans="1:5">
      <c r="A27" s="5" t="s">
        <v>64</v>
      </c>
      <c r="B27" s="5">
        <v>1</v>
      </c>
      <c r="C27" s="20" t="s">
        <v>27</v>
      </c>
      <c r="D27" s="38">
        <v>0.14219999999999999</v>
      </c>
      <c r="E27" s="30" t="s">
        <v>66</v>
      </c>
    </row>
    <row r="28" spans="1:5">
      <c r="A28" s="5" t="s">
        <v>64</v>
      </c>
      <c r="B28" s="5">
        <v>2</v>
      </c>
      <c r="C28" s="20" t="s">
        <v>30</v>
      </c>
      <c r="D28" s="38">
        <v>0.19390000000000002</v>
      </c>
      <c r="E28" s="30" t="s">
        <v>66</v>
      </c>
    </row>
    <row r="29" spans="1:5">
      <c r="A29" s="5" t="s">
        <v>64</v>
      </c>
      <c r="B29" s="5"/>
      <c r="C29" s="4" t="s">
        <v>28</v>
      </c>
      <c r="D29" s="37">
        <v>2.6591999999999998E-2</v>
      </c>
      <c r="E29" s="30" t="s">
        <v>66</v>
      </c>
    </row>
    <row r="30" spans="1:5">
      <c r="A30" s="5" t="s">
        <v>64</v>
      </c>
      <c r="B30" s="5"/>
      <c r="C30" s="4" t="s">
        <v>29</v>
      </c>
      <c r="D30" s="37">
        <v>0.30470000000000003</v>
      </c>
      <c r="E30" s="30" t="s">
        <v>66</v>
      </c>
    </row>
    <row r="31" spans="1:5">
      <c r="A31" s="5" t="s">
        <v>64</v>
      </c>
      <c r="B31" s="5"/>
      <c r="C31" s="108" t="s">
        <v>31</v>
      </c>
      <c r="D31" s="37">
        <v>0.32400000000000001</v>
      </c>
      <c r="E31" s="29" t="s">
        <v>66</v>
      </c>
    </row>
    <row r="32" spans="1:5" ht="15" customHeight="1">
      <c r="A32" s="96" t="s">
        <v>105</v>
      </c>
      <c r="B32" s="105" t="s">
        <v>108</v>
      </c>
      <c r="C32" s="109"/>
      <c r="D32" s="97">
        <v>0.02</v>
      </c>
      <c r="E32" s="93" t="s">
        <v>47</v>
      </c>
    </row>
    <row r="33" spans="1:5" ht="15" customHeight="1">
      <c r="A33" s="96" t="s">
        <v>105</v>
      </c>
      <c r="B33" s="105" t="s">
        <v>109</v>
      </c>
      <c r="C33" s="109"/>
      <c r="D33" s="97">
        <v>0.04</v>
      </c>
      <c r="E33" s="93" t="s">
        <v>47</v>
      </c>
    </row>
    <row r="34" spans="1:5" ht="15" customHeight="1">
      <c r="A34" s="96" t="s">
        <v>105</v>
      </c>
      <c r="B34" s="105" t="s">
        <v>110</v>
      </c>
      <c r="C34" s="109"/>
      <c r="D34" s="97">
        <v>0.06</v>
      </c>
      <c r="E34" s="93" t="s">
        <v>47</v>
      </c>
    </row>
    <row r="35" spans="1:5" ht="15" customHeight="1">
      <c r="A35" s="96" t="s">
        <v>105</v>
      </c>
      <c r="B35" s="105" t="s">
        <v>111</v>
      </c>
      <c r="C35" s="109"/>
      <c r="D35" s="97">
        <v>7.4999999999999997E-2</v>
      </c>
      <c r="E35" s="93" t="s">
        <v>47</v>
      </c>
    </row>
    <row r="36" spans="1:5" ht="15" customHeight="1">
      <c r="A36" s="96" t="s">
        <v>105</v>
      </c>
      <c r="B36" s="105" t="s">
        <v>112</v>
      </c>
      <c r="C36" s="109"/>
      <c r="D36" s="97">
        <v>0.1</v>
      </c>
      <c r="E36" s="93" t="s">
        <v>47</v>
      </c>
    </row>
    <row r="37" spans="1:5" ht="15" customHeight="1">
      <c r="A37" s="96" t="s">
        <v>105</v>
      </c>
      <c r="B37" s="105" t="s">
        <v>113</v>
      </c>
      <c r="C37" s="109"/>
      <c r="D37" s="97">
        <v>8.0000000000000002E-3</v>
      </c>
      <c r="E37" s="93" t="s">
        <v>47</v>
      </c>
    </row>
    <row r="38" spans="1:5" ht="15" customHeight="1">
      <c r="A38" s="96" t="s">
        <v>105</v>
      </c>
      <c r="B38" s="105" t="s">
        <v>114</v>
      </c>
      <c r="C38" s="109"/>
      <c r="D38" s="97">
        <v>1.2E-2</v>
      </c>
      <c r="E38" s="93" t="s">
        <v>47</v>
      </c>
    </row>
    <row r="39" spans="1:5" ht="15" customHeight="1">
      <c r="A39" s="96" t="s">
        <v>105</v>
      </c>
      <c r="B39" s="105" t="s">
        <v>115</v>
      </c>
      <c r="C39" s="109"/>
      <c r="D39" s="97">
        <v>1.4999999999999999E-2</v>
      </c>
      <c r="E39" s="93" t="s">
        <v>47</v>
      </c>
    </row>
    <row r="40" spans="1:5" ht="15" customHeight="1">
      <c r="A40" s="96" t="s">
        <v>105</v>
      </c>
      <c r="B40" s="105" t="s">
        <v>116</v>
      </c>
      <c r="C40" s="109"/>
      <c r="D40" s="97">
        <v>0.02</v>
      </c>
      <c r="E40" s="93" t="s">
        <v>47</v>
      </c>
    </row>
    <row r="41" spans="1:5" ht="15" customHeight="1">
      <c r="A41" s="96" t="s">
        <v>105</v>
      </c>
      <c r="B41" s="105" t="s">
        <v>117</v>
      </c>
      <c r="C41" s="109"/>
      <c r="D41" s="97">
        <v>2.3E-2</v>
      </c>
      <c r="E41" s="93" t="s">
        <v>47</v>
      </c>
    </row>
    <row r="42" spans="1:5" ht="15" customHeight="1">
      <c r="A42" s="96" t="s">
        <v>105</v>
      </c>
      <c r="B42" s="105" t="s">
        <v>118</v>
      </c>
      <c r="C42" s="109"/>
      <c r="D42" s="97">
        <v>4.0000000000000001E-3</v>
      </c>
      <c r="E42" s="93" t="s">
        <v>47</v>
      </c>
    </row>
    <row r="43" spans="1:5" ht="15" customHeight="1">
      <c r="A43" s="96" t="s">
        <v>105</v>
      </c>
      <c r="B43" s="105" t="s">
        <v>119</v>
      </c>
      <c r="C43" s="109"/>
      <c r="D43" s="97">
        <v>6.0000000000000001E-3</v>
      </c>
      <c r="E43" s="93" t="s">
        <v>47</v>
      </c>
    </row>
    <row r="44" spans="1:5" ht="15" customHeight="1">
      <c r="A44" s="96" t="s">
        <v>105</v>
      </c>
      <c r="B44" s="105" t="s">
        <v>120</v>
      </c>
      <c r="C44" s="109"/>
      <c r="D44" s="97">
        <v>8.9999999999999993E-3</v>
      </c>
      <c r="E44" s="93" t="s">
        <v>47</v>
      </c>
    </row>
    <row r="45" spans="1:5" ht="15" customHeight="1">
      <c r="A45" s="96" t="s">
        <v>105</v>
      </c>
      <c r="B45" s="105" t="s">
        <v>121</v>
      </c>
      <c r="C45" s="109"/>
      <c r="D45" s="97">
        <v>1.0999999999999999E-2</v>
      </c>
      <c r="E45" s="93" t="s">
        <v>47</v>
      </c>
    </row>
    <row r="46" spans="1:5" ht="15" customHeight="1">
      <c r="A46" s="96" t="s">
        <v>105</v>
      </c>
      <c r="B46" s="105" t="s">
        <v>122</v>
      </c>
      <c r="C46" s="109"/>
      <c r="D46" s="97">
        <v>1.4999999999999999E-2</v>
      </c>
      <c r="E46" s="93" t="s">
        <v>47</v>
      </c>
    </row>
    <row r="47" spans="1:5" ht="15" customHeight="1">
      <c r="A47" s="96" t="s">
        <v>105</v>
      </c>
      <c r="B47" s="105" t="s">
        <v>163</v>
      </c>
      <c r="C47" s="109"/>
      <c r="D47" s="97">
        <v>1.7999999999999999E-2</v>
      </c>
      <c r="E47" s="93" t="s">
        <v>47</v>
      </c>
    </row>
    <row r="48" spans="1:5" ht="15" customHeight="1">
      <c r="A48" s="96" t="s">
        <v>105</v>
      </c>
      <c r="B48" s="106" t="s">
        <v>164</v>
      </c>
      <c r="C48" s="109"/>
      <c r="D48" s="97">
        <v>0.03</v>
      </c>
      <c r="E48" s="93" t="s">
        <v>47</v>
      </c>
    </row>
    <row r="49" spans="1:11" ht="15" customHeight="1">
      <c r="A49" s="96" t="s">
        <v>105</v>
      </c>
      <c r="B49" s="106" t="s">
        <v>165</v>
      </c>
      <c r="C49" s="109"/>
      <c r="D49" s="97">
        <v>3.5999999999999997E-2</v>
      </c>
      <c r="E49" s="93" t="s">
        <v>47</v>
      </c>
    </row>
    <row r="50" spans="1:11" ht="15" customHeight="1">
      <c r="A50" s="96" t="s">
        <v>105</v>
      </c>
      <c r="B50" s="106" t="s">
        <v>166</v>
      </c>
      <c r="C50" s="109"/>
      <c r="D50" s="97">
        <v>5.8000000000000003E-2</v>
      </c>
      <c r="E50" s="93" t="s">
        <v>47</v>
      </c>
    </row>
    <row r="51" spans="1:11" ht="15" customHeight="1">
      <c r="A51" s="96" t="s">
        <v>105</v>
      </c>
      <c r="B51" s="106" t="s">
        <v>123</v>
      </c>
      <c r="C51" s="109"/>
      <c r="D51" s="97">
        <v>8.9999999999999993E-3</v>
      </c>
      <c r="E51" s="93" t="s">
        <v>47</v>
      </c>
    </row>
    <row r="52" spans="1:11" ht="15" customHeight="1">
      <c r="A52" s="96" t="s">
        <v>105</v>
      </c>
      <c r="B52" s="106" t="s">
        <v>124</v>
      </c>
      <c r="C52" s="109"/>
      <c r="D52" s="97">
        <v>1.4E-2</v>
      </c>
      <c r="E52" s="93" t="s">
        <v>47</v>
      </c>
    </row>
    <row r="53" spans="1:11" ht="15" customHeight="1">
      <c r="A53" s="96" t="s">
        <v>105</v>
      </c>
      <c r="B53" s="106" t="s">
        <v>125</v>
      </c>
      <c r="C53" s="109"/>
      <c r="D53" s="97">
        <v>1.7999999999999999E-2</v>
      </c>
      <c r="E53" s="93" t="s">
        <v>47</v>
      </c>
    </row>
    <row r="54" spans="1:11" ht="15" customHeight="1">
      <c r="A54" s="96" t="s">
        <v>105</v>
      </c>
      <c r="B54" s="106" t="s">
        <v>126</v>
      </c>
      <c r="C54" s="109"/>
      <c r="D54" s="97">
        <v>2.5000000000000001E-2</v>
      </c>
      <c r="E54" s="93" t="s">
        <v>47</v>
      </c>
    </row>
    <row r="58" spans="1:11" ht="15" customHeight="1">
      <c r="A58" s="134">
        <v>1</v>
      </c>
      <c r="B58" s="134"/>
      <c r="C58" s="135">
        <v>2</v>
      </c>
      <c r="D58" s="135">
        <v>3</v>
      </c>
      <c r="E58" s="135">
        <v>4</v>
      </c>
      <c r="F58" s="135">
        <v>5</v>
      </c>
      <c r="G58" s="135">
        <v>6</v>
      </c>
      <c r="H58" s="140">
        <v>7</v>
      </c>
      <c r="I58" s="140">
        <v>8</v>
      </c>
      <c r="J58" s="140">
        <v>9</v>
      </c>
      <c r="K58" s="140">
        <v>10</v>
      </c>
    </row>
    <row r="59" spans="1:11" ht="15" customHeight="1">
      <c r="A59" s="134">
        <v>2</v>
      </c>
      <c r="B59" s="132" t="s">
        <v>153</v>
      </c>
      <c r="C59" s="133" t="s">
        <v>137</v>
      </c>
      <c r="D59" s="133" t="s">
        <v>138</v>
      </c>
      <c r="E59" s="133" t="s">
        <v>139</v>
      </c>
      <c r="F59" s="133" t="s">
        <v>140</v>
      </c>
      <c r="G59" s="133" t="s">
        <v>141</v>
      </c>
      <c r="H59" s="31"/>
      <c r="I59" s="31"/>
      <c r="J59" s="31"/>
      <c r="K59" s="31"/>
    </row>
    <row r="60" spans="1:11" ht="15" customHeight="1">
      <c r="A60" s="134">
        <v>3</v>
      </c>
      <c r="B60" s="130" t="s">
        <v>154</v>
      </c>
      <c r="C60" s="107" t="s">
        <v>157</v>
      </c>
      <c r="D60" s="45" t="s">
        <v>142</v>
      </c>
      <c r="E60" s="45" t="s">
        <v>143</v>
      </c>
      <c r="F60" s="45" t="s">
        <v>137</v>
      </c>
      <c r="G60" s="45" t="s">
        <v>144</v>
      </c>
    </row>
    <row r="61" spans="1:11" ht="15" customHeight="1">
      <c r="A61" s="134">
        <v>4</v>
      </c>
      <c r="B61" s="130" t="s">
        <v>155</v>
      </c>
      <c r="C61" s="107" t="s">
        <v>145</v>
      </c>
      <c r="D61" s="107" t="s">
        <v>183</v>
      </c>
      <c r="E61" s="107" t="s">
        <v>158</v>
      </c>
      <c r="F61" s="45" t="s">
        <v>146</v>
      </c>
      <c r="G61" s="45" t="s">
        <v>143</v>
      </c>
    </row>
    <row r="62" spans="1:11" ht="15" customHeight="1">
      <c r="A62" s="134">
        <v>5</v>
      </c>
      <c r="B62" s="130" t="s">
        <v>167</v>
      </c>
      <c r="C62" s="45" t="s">
        <v>147</v>
      </c>
      <c r="D62" s="45" t="s">
        <v>148</v>
      </c>
      <c r="E62" s="45" t="s">
        <v>149</v>
      </c>
      <c r="F62" s="45" t="s">
        <v>150</v>
      </c>
      <c r="G62" s="45"/>
    </row>
    <row r="63" spans="1:11" ht="15" customHeight="1">
      <c r="A63" s="134">
        <v>6</v>
      </c>
      <c r="B63" s="131" t="s">
        <v>156</v>
      </c>
      <c r="C63" s="107" t="s">
        <v>158</v>
      </c>
      <c r="D63" s="45" t="s">
        <v>151</v>
      </c>
      <c r="E63" s="45" t="s">
        <v>147</v>
      </c>
      <c r="F63" s="45" t="s">
        <v>152</v>
      </c>
      <c r="G63" s="45"/>
    </row>
    <row r="65" spans="1:14" s="31" customFormat="1" ht="15" customHeight="1">
      <c r="B65" s="136" t="s">
        <v>172</v>
      </c>
      <c r="C65" s="136" t="s">
        <v>173</v>
      </c>
      <c r="D65" s="136" t="s">
        <v>174</v>
      </c>
      <c r="E65" s="136" t="s">
        <v>175</v>
      </c>
      <c r="F65" s="136" t="s">
        <v>176</v>
      </c>
      <c r="G65" s="136" t="s">
        <v>177</v>
      </c>
      <c r="H65" s="136" t="s">
        <v>178</v>
      </c>
      <c r="I65" s="136" t="s">
        <v>179</v>
      </c>
      <c r="J65" s="136" t="s">
        <v>180</v>
      </c>
      <c r="K65" s="136" t="s">
        <v>181</v>
      </c>
    </row>
    <row r="66" spans="1:14" ht="15" customHeight="1">
      <c r="A66" s="111" t="s">
        <v>170</v>
      </c>
      <c r="B66" s="109">
        <v>1</v>
      </c>
      <c r="C66" s="109">
        <v>1</v>
      </c>
      <c r="D66" s="129">
        <v>1</v>
      </c>
      <c r="E66" s="109">
        <v>1</v>
      </c>
      <c r="F66" s="109">
        <v>1</v>
      </c>
      <c r="G66" s="109">
        <v>1</v>
      </c>
      <c r="H66" s="109">
        <v>1</v>
      </c>
      <c r="I66" s="109">
        <v>1</v>
      </c>
      <c r="J66" s="109">
        <v>1</v>
      </c>
      <c r="K66" s="109">
        <v>1</v>
      </c>
    </row>
    <row r="67" spans="1:14" ht="15" customHeight="1">
      <c r="A67" s="111" t="s">
        <v>168</v>
      </c>
      <c r="B67" s="109">
        <f>+VLOOKUP(B66,$A$58:$B$63,2,0)</f>
        <v>0</v>
      </c>
      <c r="C67" s="109">
        <f>IFERROR(VLOOKUP(C66,$A$58:$B$63,2,0),"")</f>
        <v>0</v>
      </c>
      <c r="D67" s="109">
        <f t="shared" ref="D67:K67" si="0">IFERROR(VLOOKUP(D66,$A$58:$B$63,2,0),"")</f>
        <v>0</v>
      </c>
      <c r="E67" s="109">
        <f t="shared" si="0"/>
        <v>0</v>
      </c>
      <c r="F67" s="109">
        <f t="shared" si="0"/>
        <v>0</v>
      </c>
      <c r="G67" s="109">
        <f t="shared" si="0"/>
        <v>0</v>
      </c>
      <c r="H67" s="109">
        <f t="shared" si="0"/>
        <v>0</v>
      </c>
      <c r="I67" s="109">
        <f t="shared" si="0"/>
        <v>0</v>
      </c>
      <c r="J67" s="109">
        <f t="shared" si="0"/>
        <v>0</v>
      </c>
      <c r="K67" s="109">
        <f t="shared" si="0"/>
        <v>0</v>
      </c>
      <c r="L67" s="31"/>
      <c r="M67" s="31" t="str">
        <f>IFERROR(VLOOKUP($B67,$B$59:$G$63,J$58,0),"")</f>
        <v/>
      </c>
      <c r="N67" s="31" t="str">
        <f>IFERROR(VLOOKUP($B67,$B$59:$G$63,K$58,0),"")</f>
        <v/>
      </c>
    </row>
    <row r="68" spans="1:14" ht="15" customHeight="1">
      <c r="A68" s="111" t="s">
        <v>169</v>
      </c>
      <c r="B68" s="109">
        <v>5</v>
      </c>
      <c r="C68" s="109">
        <v>1</v>
      </c>
      <c r="D68" s="129">
        <v>3</v>
      </c>
      <c r="E68" s="109">
        <v>2</v>
      </c>
      <c r="F68" s="109">
        <v>2</v>
      </c>
      <c r="G68" s="109">
        <v>2</v>
      </c>
      <c r="H68" s="109">
        <v>2</v>
      </c>
      <c r="I68" s="109">
        <v>3</v>
      </c>
      <c r="J68" s="109">
        <v>2</v>
      </c>
      <c r="K68" s="109">
        <v>2</v>
      </c>
    </row>
    <row r="69" spans="1:14" ht="15" customHeight="1">
      <c r="A69" s="134">
        <v>1</v>
      </c>
      <c r="B69" s="45" t="str">
        <f>IFERROR(VLOOKUP(B$67,$B$59:$G$63,$A69+1,0),"")</f>
        <v/>
      </c>
      <c r="C69" s="45" t="str">
        <f>IFERROR(VLOOKUP(C$67,$B$59:$G$63,$A69+1,0),"")</f>
        <v/>
      </c>
      <c r="D69" s="45" t="str">
        <f t="shared" ref="D69:K69" si="1">IFERROR(VLOOKUP(D$67,$B$59:$G$63,$A69+1,0),"")</f>
        <v/>
      </c>
      <c r="E69" s="45" t="str">
        <f t="shared" si="1"/>
        <v/>
      </c>
      <c r="F69" s="45" t="str">
        <f t="shared" si="1"/>
        <v/>
      </c>
      <c r="G69" s="45" t="str">
        <f t="shared" si="1"/>
        <v/>
      </c>
      <c r="H69" s="45" t="str">
        <f t="shared" si="1"/>
        <v/>
      </c>
      <c r="I69" s="45" t="str">
        <f t="shared" si="1"/>
        <v/>
      </c>
      <c r="J69" s="45" t="str">
        <f t="shared" si="1"/>
        <v/>
      </c>
      <c r="K69" s="45" t="str">
        <f t="shared" si="1"/>
        <v/>
      </c>
    </row>
    <row r="70" spans="1:14" ht="15" customHeight="1">
      <c r="A70" s="134">
        <v>2</v>
      </c>
      <c r="B70" s="45" t="str">
        <f>IFERROR(VLOOKUP(B$67,$B$59:$G$63,$A70+1,0),"")</f>
        <v/>
      </c>
      <c r="C70" s="45" t="str">
        <f t="shared" ref="C70:K73" si="2">IFERROR(VLOOKUP(C$67,$B$59:$G$63,$A70+1,0),"")</f>
        <v/>
      </c>
      <c r="D70" s="45" t="str">
        <f t="shared" si="2"/>
        <v/>
      </c>
      <c r="E70" s="45" t="str">
        <f t="shared" si="2"/>
        <v/>
      </c>
      <c r="F70" s="45" t="str">
        <f t="shared" si="2"/>
        <v/>
      </c>
      <c r="G70" s="45" t="str">
        <f t="shared" si="2"/>
        <v/>
      </c>
      <c r="H70" s="45" t="str">
        <f t="shared" si="2"/>
        <v/>
      </c>
      <c r="I70" s="45" t="str">
        <f t="shared" si="2"/>
        <v/>
      </c>
      <c r="J70" s="45" t="str">
        <f t="shared" si="2"/>
        <v/>
      </c>
      <c r="K70" s="45" t="str">
        <f t="shared" si="2"/>
        <v/>
      </c>
    </row>
    <row r="71" spans="1:14" ht="15" customHeight="1">
      <c r="A71" s="134">
        <v>3</v>
      </c>
      <c r="B71" s="45" t="str">
        <f>IFERROR(VLOOKUP(B$67,$B$59:$G$63,$A71+1,0),"")</f>
        <v/>
      </c>
      <c r="C71" s="45" t="str">
        <f t="shared" si="2"/>
        <v/>
      </c>
      <c r="D71" s="45" t="str">
        <f t="shared" si="2"/>
        <v/>
      </c>
      <c r="E71" s="45" t="str">
        <f t="shared" si="2"/>
        <v/>
      </c>
      <c r="F71" s="45" t="str">
        <f t="shared" si="2"/>
        <v/>
      </c>
      <c r="G71" s="45" t="str">
        <f t="shared" si="2"/>
        <v/>
      </c>
      <c r="H71" s="45" t="str">
        <f t="shared" si="2"/>
        <v/>
      </c>
      <c r="I71" s="45" t="str">
        <f t="shared" si="2"/>
        <v/>
      </c>
      <c r="J71" s="45" t="str">
        <f t="shared" si="2"/>
        <v/>
      </c>
      <c r="K71" s="45" t="str">
        <f t="shared" si="2"/>
        <v/>
      </c>
    </row>
    <row r="72" spans="1:14" ht="15" customHeight="1">
      <c r="A72" s="134">
        <v>4</v>
      </c>
      <c r="B72" s="45" t="str">
        <f>IFERROR(VLOOKUP(B$67,$B$59:$G$63,$A72+1,0),"")</f>
        <v/>
      </c>
      <c r="C72" s="45" t="str">
        <f t="shared" si="2"/>
        <v/>
      </c>
      <c r="D72" s="45" t="str">
        <f t="shared" si="2"/>
        <v/>
      </c>
      <c r="E72" s="45" t="str">
        <f t="shared" si="2"/>
        <v/>
      </c>
      <c r="F72" s="45" t="str">
        <f t="shared" si="2"/>
        <v/>
      </c>
      <c r="G72" s="45" t="str">
        <f t="shared" si="2"/>
        <v/>
      </c>
      <c r="H72" s="45" t="str">
        <f t="shared" si="2"/>
        <v/>
      </c>
      <c r="I72" s="45" t="str">
        <f t="shared" si="2"/>
        <v/>
      </c>
      <c r="J72" s="45" t="str">
        <f t="shared" si="2"/>
        <v/>
      </c>
      <c r="K72" s="45" t="str">
        <f t="shared" si="2"/>
        <v/>
      </c>
    </row>
    <row r="73" spans="1:14" ht="15" customHeight="1">
      <c r="A73" s="134">
        <v>5</v>
      </c>
      <c r="B73" s="45" t="str">
        <f>IFERROR(VLOOKUP(B$67,$B$59:$G$63,$A73+1,0),"")</f>
        <v/>
      </c>
      <c r="C73" s="45" t="str">
        <f t="shared" si="2"/>
        <v/>
      </c>
      <c r="D73" s="45" t="str">
        <f t="shared" si="2"/>
        <v/>
      </c>
      <c r="E73" s="45" t="str">
        <f t="shared" si="2"/>
        <v/>
      </c>
      <c r="F73" s="45" t="str">
        <f t="shared" si="2"/>
        <v/>
      </c>
      <c r="G73" s="45" t="str">
        <f t="shared" si="2"/>
        <v/>
      </c>
      <c r="H73" s="45" t="str">
        <f t="shared" si="2"/>
        <v/>
      </c>
      <c r="I73" s="45" t="str">
        <f t="shared" si="2"/>
        <v/>
      </c>
      <c r="J73" s="45" t="str">
        <f t="shared" si="2"/>
        <v/>
      </c>
      <c r="K73" s="45" t="str">
        <f t="shared" si="2"/>
        <v/>
      </c>
    </row>
    <row r="74" spans="1:14" ht="15" customHeight="1">
      <c r="A74" s="111" t="s">
        <v>168</v>
      </c>
      <c r="B74" s="109" t="str">
        <f>IFERROR(VLOOKUP(B68,$A$69:$K$73,2,0),"")</f>
        <v/>
      </c>
      <c r="C74" s="109" t="str">
        <f>IFERROR(VLOOKUP(C68,$A$69:$K$73,1+C58,0),"")</f>
        <v/>
      </c>
      <c r="D74" s="109" t="str">
        <f t="shared" ref="D74:K74" si="3">IFERROR(VLOOKUP(D68,$A$69:$K$73,1+D58,0),"")</f>
        <v/>
      </c>
      <c r="E74" s="109" t="str">
        <f t="shared" si="3"/>
        <v/>
      </c>
      <c r="F74" s="109" t="str">
        <f t="shared" si="3"/>
        <v/>
      </c>
      <c r="G74" s="109" t="str">
        <f t="shared" si="3"/>
        <v/>
      </c>
      <c r="H74" s="109" t="str">
        <f t="shared" si="3"/>
        <v/>
      </c>
      <c r="I74" s="109" t="str">
        <f t="shared" si="3"/>
        <v/>
      </c>
      <c r="J74" s="109" t="str">
        <f t="shared" si="3"/>
        <v/>
      </c>
      <c r="K74" s="109" t="str">
        <f t="shared" si="3"/>
        <v/>
      </c>
    </row>
    <row r="75" spans="1:14" ht="15" customHeight="1">
      <c r="A75" s="111" t="s">
        <v>171</v>
      </c>
      <c r="B75" s="110" t="str">
        <f>IFERROR(VLOOKUP(CONCATENATE(B67," ",B74),$B$2:$D$54,3,0),"")</f>
        <v/>
      </c>
      <c r="C75" s="110" t="str">
        <f t="shared" ref="C75:F75" si="4">IFERROR(VLOOKUP(CONCATENATE(C67," ",C74),$B$2:$D$54,3,0),"")</f>
        <v/>
      </c>
      <c r="D75" s="110" t="str">
        <f t="shared" si="4"/>
        <v/>
      </c>
      <c r="E75" s="110" t="str">
        <f t="shared" si="4"/>
        <v/>
      </c>
      <c r="F75" s="110" t="str">
        <f t="shared" si="4"/>
        <v/>
      </c>
      <c r="G75" s="110" t="str">
        <f>IFERROR(VLOOKUP(CONCATENATE(G67," ",G74),$B$2:$D$54,3,0),"")</f>
        <v/>
      </c>
      <c r="H75" s="110" t="str">
        <f>IFERROR(VLOOKUP(CONCATENATE(H67," ",H74),$B$2:$D$54,3,0),"")</f>
        <v/>
      </c>
      <c r="I75" s="110" t="str">
        <f t="shared" ref="I75:K75" si="5">IFERROR(VLOOKUP(CONCATENATE(I67," ",I74),$B$2:$D$54,3,0),"")</f>
        <v/>
      </c>
      <c r="J75" s="110" t="str">
        <f t="shared" si="5"/>
        <v/>
      </c>
      <c r="K75" s="110" t="str">
        <f t="shared" si="5"/>
        <v/>
      </c>
    </row>
    <row r="76" spans="1:14" ht="15" customHeight="1">
      <c r="H76" s="137" t="s">
        <v>182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 tint="0.249977111117893"/>
  </sheetPr>
  <dimension ref="A1:L27"/>
  <sheetViews>
    <sheetView workbookViewId="0">
      <selection activeCell="E5" sqref="E5"/>
    </sheetView>
  </sheetViews>
  <sheetFormatPr baseColWidth="10" defaultRowHeight="15"/>
  <cols>
    <col min="1" max="1" width="7" style="53" customWidth="1"/>
    <col min="2" max="2" width="11.42578125" style="53"/>
    <col min="3" max="3" width="3.5703125" style="53" customWidth="1"/>
    <col min="4" max="4" width="22.7109375" style="53" customWidth="1"/>
    <col min="5" max="5" width="21.140625" style="53" customWidth="1"/>
    <col min="6" max="6" width="15" style="53" customWidth="1"/>
    <col min="7" max="7" width="6.28515625" style="53" customWidth="1"/>
    <col min="8" max="10" width="11.42578125" style="53"/>
    <col min="11" max="11" width="4.85546875" style="53" customWidth="1"/>
    <col min="12" max="16384" width="11.42578125" style="53"/>
  </cols>
  <sheetData>
    <row r="1" spans="1:12"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2">
      <c r="A2" s="115"/>
      <c r="L2" s="196"/>
    </row>
    <row r="3" spans="1:12">
      <c r="A3" s="115"/>
      <c r="K3" s="115"/>
    </row>
    <row r="4" spans="1:12" ht="15.75" thickBot="1">
      <c r="A4" s="115"/>
      <c r="K4" s="115"/>
    </row>
    <row r="5" spans="1:12" ht="29.25" customHeight="1" thickBot="1">
      <c r="A5" s="115"/>
      <c r="C5" s="220" t="s">
        <v>135</v>
      </c>
      <c r="D5" s="221"/>
      <c r="E5" s="194">
        <f>('1.Artefactos Eléctricos'!D20+'2.Calefacción + Refrigeración'!I3+'3.Transporte'!J4)</f>
        <v>0</v>
      </c>
      <c r="F5" s="195" t="s">
        <v>91</v>
      </c>
      <c r="G5" s="48"/>
      <c r="H5" s="193">
        <f>(E5/VLOOKUP(I5,Base!N:O,2,0))</f>
        <v>0</v>
      </c>
      <c r="I5" s="139" t="s">
        <v>98</v>
      </c>
      <c r="J5" s="138"/>
      <c r="K5" s="115"/>
    </row>
    <row r="6" spans="1:12" ht="15.75" customHeight="1" thickBot="1">
      <c r="A6" s="115"/>
      <c r="D6" s="48"/>
      <c r="E6" s="48"/>
      <c r="F6" s="48"/>
      <c r="G6" s="48"/>
      <c r="I6" s="222" t="s">
        <v>162</v>
      </c>
      <c r="J6" s="222"/>
      <c r="K6" s="124"/>
    </row>
    <row r="7" spans="1:12" ht="18.75" customHeight="1" thickBot="1">
      <c r="A7" s="115"/>
      <c r="C7" s="186" t="s">
        <v>131</v>
      </c>
      <c r="D7" s="187" t="s">
        <v>3</v>
      </c>
      <c r="E7" s="188">
        <f>+'1.Artefactos Eléctricos'!D20</f>
        <v>0</v>
      </c>
      <c r="F7" s="189" t="s">
        <v>91</v>
      </c>
      <c r="I7" s="223"/>
      <c r="J7" s="223"/>
      <c r="K7" s="124"/>
    </row>
    <row r="8" spans="1:12" ht="18" thickBot="1">
      <c r="A8" s="115"/>
      <c r="C8" s="190"/>
      <c r="D8" s="187" t="s">
        <v>105</v>
      </c>
      <c r="E8" s="188">
        <f>+'1.Artefactos Eléctricos'!F33</f>
        <v>0</v>
      </c>
      <c r="F8" s="189" t="s">
        <v>91</v>
      </c>
      <c r="I8" s="223"/>
      <c r="J8" s="223"/>
      <c r="K8" s="115"/>
    </row>
    <row r="9" spans="1:12" ht="18" thickBot="1">
      <c r="A9" s="115"/>
      <c r="C9" s="186" t="s">
        <v>132</v>
      </c>
      <c r="D9" s="187" t="s">
        <v>136</v>
      </c>
      <c r="E9" s="188">
        <f>+'2.Calefacción + Refrigeración'!D15</f>
        <v>0</v>
      </c>
      <c r="F9" s="189" t="s">
        <v>91</v>
      </c>
      <c r="K9" s="115"/>
    </row>
    <row r="10" spans="1:12" ht="18" thickBot="1">
      <c r="A10" s="115"/>
      <c r="C10" s="190"/>
      <c r="D10" s="187" t="s">
        <v>62</v>
      </c>
      <c r="E10" s="188">
        <f>+'2.Calefacción + Refrigeración'!D20</f>
        <v>0</v>
      </c>
      <c r="F10" s="191" t="s">
        <v>91</v>
      </c>
      <c r="K10" s="115"/>
    </row>
    <row r="11" spans="1:12" ht="18" thickBot="1">
      <c r="A11" s="115"/>
      <c r="C11" s="186" t="s">
        <v>133</v>
      </c>
      <c r="D11" s="187" t="s">
        <v>134</v>
      </c>
      <c r="E11" s="188">
        <f>+'3.Transporte'!E22</f>
        <v>0</v>
      </c>
      <c r="F11" s="192" t="s">
        <v>91</v>
      </c>
      <c r="K11" s="115"/>
    </row>
    <row r="12" spans="1:12" ht="18" thickBot="1">
      <c r="A12" s="115"/>
      <c r="C12" s="190"/>
      <c r="D12" s="187" t="s">
        <v>83</v>
      </c>
      <c r="E12" s="188">
        <f>+'3.Transporte'!D38</f>
        <v>0</v>
      </c>
      <c r="F12" s="189" t="s">
        <v>91</v>
      </c>
      <c r="K12" s="115"/>
    </row>
    <row r="13" spans="1:12">
      <c r="A13" s="115"/>
      <c r="K13" s="115"/>
    </row>
    <row r="14" spans="1:12">
      <c r="A14" s="115"/>
      <c r="K14" s="115"/>
    </row>
    <row r="15" spans="1:12">
      <c r="A15" s="115"/>
      <c r="K15" s="115"/>
    </row>
    <row r="16" spans="1:12">
      <c r="A16" s="115"/>
      <c r="K16" s="115"/>
    </row>
    <row r="17" spans="1:12">
      <c r="A17" s="115"/>
      <c r="K17" s="115"/>
    </row>
    <row r="18" spans="1:12">
      <c r="A18" s="115"/>
      <c r="K18" s="115"/>
    </row>
    <row r="19" spans="1:12">
      <c r="A19" s="115"/>
      <c r="K19" s="115"/>
    </row>
    <row r="20" spans="1:12">
      <c r="A20" s="115"/>
      <c r="K20" s="115"/>
    </row>
    <row r="21" spans="1:12">
      <c r="A21" s="115"/>
      <c r="K21" s="115"/>
    </row>
    <row r="22" spans="1:12">
      <c r="A22" s="115"/>
      <c r="K22" s="115"/>
    </row>
    <row r="23" spans="1:12">
      <c r="A23" s="115"/>
      <c r="K23" s="115"/>
    </row>
    <row r="24" spans="1:12">
      <c r="A24" s="115"/>
      <c r="K24" s="115"/>
    </row>
    <row r="25" spans="1:12">
      <c r="A25" s="115"/>
      <c r="K25" s="115"/>
    </row>
    <row r="26" spans="1:12">
      <c r="A26" s="115"/>
      <c r="K26" s="115"/>
    </row>
    <row r="27" spans="1:12">
      <c r="A27" s="115"/>
      <c r="B27" s="197"/>
      <c r="C27" s="112"/>
      <c r="D27" s="112"/>
      <c r="E27" s="112"/>
      <c r="F27" s="112"/>
      <c r="G27" s="112"/>
      <c r="H27" s="112"/>
      <c r="I27" s="112"/>
      <c r="J27" s="112"/>
      <c r="K27" s="112"/>
      <c r="L27" s="196"/>
    </row>
  </sheetData>
  <sheetProtection password="CF64" sheet="1" objects="1" scenarios="1" selectLockedCells="1"/>
  <mergeCells count="2">
    <mergeCell ref="C5:D5"/>
    <mergeCell ref="I6:J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Principal</vt:lpstr>
      <vt:lpstr>1.Artefactos Eléctricos</vt:lpstr>
      <vt:lpstr>2.Calefacción + Refrigeración</vt:lpstr>
      <vt:lpstr>3.Transporte</vt:lpstr>
      <vt:lpstr>Base de Datos</vt:lpstr>
      <vt:lpstr>Base</vt:lpstr>
      <vt:lpstr>Resultados</vt:lpstr>
      <vt:lpstr>Combustible</vt:lpstr>
      <vt:lpstr>dias_invierno</vt:lpstr>
      <vt:lpstr>dias_laborales</vt:lpstr>
      <vt:lpstr>dias_verano</vt:lpstr>
      <vt:lpstr>Huella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2018-04-24T16:23:59Z</dcterms:modified>
</cp:coreProperties>
</file>