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Quinto sem\Matem\"/>
    </mc:Choice>
  </mc:AlternateContent>
  <xr:revisionPtr revIDLastSave="0" documentId="13_ncr:1_{038FA55C-EF33-4D44-BDFE-9D7F2C218BBD}" xr6:coauthVersionLast="47" xr6:coauthVersionMax="47" xr10:uidLastSave="{00000000-0000-0000-0000-000000000000}"/>
  <bookViews>
    <workbookView xWindow="10005" yWindow="135" windowWidth="10965" windowHeight="10905" xr2:uid="{02BDB391-C44E-4953-A10D-4B9D88436136}"/>
  </bookViews>
  <sheets>
    <sheet name="BALANCE GENER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J7" i="1"/>
  <c r="K7" i="1"/>
  <c r="L7" i="1"/>
  <c r="M7" i="1"/>
  <c r="J8" i="1"/>
  <c r="K8" i="1"/>
  <c r="L8" i="1"/>
  <c r="M8" i="1"/>
  <c r="L9" i="1"/>
  <c r="M9" i="1"/>
  <c r="J10" i="1"/>
  <c r="K10" i="1"/>
  <c r="L10" i="1"/>
  <c r="M10" i="1"/>
  <c r="J13" i="1"/>
  <c r="K13" i="1"/>
  <c r="L13" i="1"/>
  <c r="M13" i="1"/>
  <c r="J14" i="1"/>
  <c r="K14" i="1"/>
  <c r="L14" i="1"/>
  <c r="M14" i="1"/>
  <c r="J15" i="1"/>
  <c r="K15" i="1"/>
  <c r="L15" i="1"/>
  <c r="M15" i="1"/>
  <c r="J17" i="1"/>
  <c r="K17" i="1"/>
  <c r="L17" i="1"/>
  <c r="M17" i="1"/>
  <c r="J18" i="1"/>
  <c r="K18" i="1"/>
  <c r="L18" i="1"/>
  <c r="M18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L24" i="1"/>
  <c r="M24" i="1"/>
  <c r="J25" i="1"/>
  <c r="K25" i="1"/>
  <c r="L25" i="1"/>
  <c r="M25" i="1"/>
  <c r="L26" i="1"/>
  <c r="M26" i="1"/>
  <c r="K6" i="1"/>
  <c r="M6" i="1"/>
  <c r="L6" i="1"/>
  <c r="J6" i="1"/>
  <c r="C24" i="1"/>
  <c r="C26" i="1" s="1"/>
  <c r="D24" i="1"/>
  <c r="D26" i="1" s="1"/>
  <c r="B24" i="1"/>
  <c r="B9" i="1"/>
  <c r="B11" i="1" s="1"/>
  <c r="C9" i="1"/>
  <c r="C11" i="1" s="1"/>
  <c r="G13" i="1" s="1"/>
  <c r="B16" i="1"/>
  <c r="B19" i="1" s="1"/>
  <c r="C16" i="1"/>
  <c r="C19" i="1" s="1"/>
  <c r="J19" i="1" s="1"/>
  <c r="D16" i="1"/>
  <c r="K24" i="1" l="1"/>
  <c r="K19" i="1"/>
  <c r="K16" i="1"/>
  <c r="K11" i="1"/>
  <c r="K9" i="1"/>
  <c r="M16" i="1"/>
  <c r="L16" i="1"/>
  <c r="J24" i="1"/>
  <c r="J16" i="1"/>
  <c r="J11" i="1"/>
  <c r="J9" i="1"/>
  <c r="F19" i="1"/>
  <c r="F17" i="1"/>
  <c r="G26" i="1"/>
  <c r="F9" i="1"/>
  <c r="F13" i="1"/>
  <c r="G19" i="1"/>
  <c r="F24" i="1"/>
  <c r="F25" i="1"/>
  <c r="F21" i="1"/>
  <c r="G11" i="1"/>
  <c r="G14" i="1"/>
  <c r="F6" i="1"/>
  <c r="F8" i="1"/>
  <c r="G23" i="1"/>
  <c r="F22" i="1"/>
  <c r="F18" i="1"/>
  <c r="G15" i="1"/>
  <c r="F14" i="1"/>
  <c r="G7" i="1"/>
  <c r="G18" i="1"/>
  <c r="D11" i="1"/>
  <c r="B26" i="1"/>
  <c r="F26" i="1" s="1"/>
  <c r="F11" i="1"/>
  <c r="F7" i="1"/>
  <c r="G10" i="1"/>
  <c r="G8" i="1"/>
  <c r="G6" i="1"/>
  <c r="G24" i="1"/>
  <c r="F23" i="1"/>
  <c r="G20" i="1"/>
  <c r="G16" i="1"/>
  <c r="F15" i="1"/>
  <c r="G9" i="1"/>
  <c r="G22" i="1"/>
  <c r="F10" i="1"/>
  <c r="G25" i="1"/>
  <c r="G21" i="1"/>
  <c r="F20" i="1"/>
  <c r="G17" i="1"/>
  <c r="F16" i="1"/>
  <c r="D19" i="1"/>
  <c r="L19" i="1" l="1"/>
  <c r="M19" i="1"/>
  <c r="M11" i="1"/>
  <c r="L11" i="1"/>
  <c r="K26" i="1"/>
  <c r="J26" i="1"/>
  <c r="H14" i="1"/>
  <c r="H18" i="1"/>
  <c r="H22" i="1"/>
  <c r="H7" i="1"/>
  <c r="H11" i="1"/>
  <c r="H13" i="1"/>
  <c r="H17" i="1"/>
  <c r="H21" i="1"/>
  <c r="H25" i="1"/>
  <c r="H23" i="1"/>
  <c r="H20" i="1"/>
  <c r="H6" i="1"/>
  <c r="H8" i="1"/>
  <c r="H10" i="1"/>
  <c r="H15" i="1"/>
  <c r="H16" i="1"/>
  <c r="H26" i="1"/>
  <c r="H24" i="1"/>
  <c r="H19" i="1"/>
  <c r="H9" i="1"/>
</calcChain>
</file>

<file path=xl/sharedStrings.xml><?xml version="1.0" encoding="utf-8"?>
<sst xmlns="http://schemas.openxmlformats.org/spreadsheetml/2006/main" count="36" uniqueCount="34">
  <si>
    <t>Pasivos totales y capital contable</t>
  </si>
  <si>
    <t>Total de pasivos</t>
  </si>
  <si>
    <t>Deuda a largo plazo</t>
  </si>
  <si>
    <t>Cuentas por pagar</t>
  </si>
  <si>
    <t>Pasivos y capital contable</t>
  </si>
  <si>
    <t xml:space="preserve">Total de activos </t>
  </si>
  <si>
    <t>Activos fijos netos</t>
  </si>
  <si>
    <t>Inventario</t>
  </si>
  <si>
    <t>Cuentas por cobrar</t>
  </si>
  <si>
    <t>Activos</t>
  </si>
  <si>
    <t>al 31 de diciembre de 2009</t>
  </si>
  <si>
    <t>20X1</t>
  </si>
  <si>
    <t>20X2</t>
  </si>
  <si>
    <t>20X3</t>
  </si>
  <si>
    <t>Efectivo</t>
  </si>
  <si>
    <t>Analisis vertical</t>
  </si>
  <si>
    <t>Analisis Horizontal</t>
  </si>
  <si>
    <t>Total de activos corrientes</t>
  </si>
  <si>
    <t>Prestamo bancario</t>
  </si>
  <si>
    <t>Acumulados</t>
  </si>
  <si>
    <t>Total de pasivos actuales</t>
  </si>
  <si>
    <t xml:space="preserve">    capilal accionistas</t>
  </si>
  <si>
    <t>Ventas</t>
  </si>
  <si>
    <t>Costo bienes</t>
  </si>
  <si>
    <t>Interes</t>
  </si>
  <si>
    <r>
      <t xml:space="preserve">    </t>
    </r>
    <r>
      <rPr>
        <sz val="12"/>
        <color theme="1"/>
        <rFont val="Times New Roman"/>
        <family val="1"/>
      </rPr>
      <t>Gastos</t>
    </r>
  </si>
  <si>
    <t xml:space="preserve">      Impuestos</t>
  </si>
  <si>
    <t xml:space="preserve">  Ganancia despues de Impuestos</t>
  </si>
  <si>
    <t>20x2-20x1</t>
  </si>
  <si>
    <t>20x3-20z2</t>
  </si>
  <si>
    <t>var rel</t>
  </si>
  <si>
    <t>var abs</t>
  </si>
  <si>
    <t>Kedzie Kord Company</t>
  </si>
  <si>
    <t>Balance general y Estado de resulados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</si>
</sst>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4" fontId="3" fillId="0" borderId="1" xfId="0" applyNumberFormat="1" applyFont="1" applyBorder="1"/>
    <xf numFmtId="0" fontId="4" fillId="0" borderId="1" xfId="0" applyFont="1" applyBorder="1" applyAlignment="1">
      <alignment horizontal="left" indent="1"/>
    </xf>
    <xf numFmtId="4" fontId="2" fillId="0" borderId="1" xfId="0" applyNumberFormat="1" applyFont="1" applyBorder="1"/>
    <xf numFmtId="0" fontId="5" fillId="0" borderId="1" xfId="0" applyFont="1" applyBorder="1" applyAlignment="1">
      <alignment horizontal="left" indent="1"/>
    </xf>
    <xf numFmtId="0" fontId="2" fillId="0" borderId="1" xfId="0" applyFont="1" applyBorder="1" applyAlignment="1">
      <alignment horizontal="left" indent="3"/>
    </xf>
    <xf numFmtId="4" fontId="2" fillId="2" borderId="1" xfId="0" applyNumberFormat="1" applyFont="1" applyFill="1" applyBorder="1"/>
    <xf numFmtId="0" fontId="4" fillId="2" borderId="1" xfId="0" applyFont="1" applyFill="1" applyBorder="1" applyAlignment="1">
      <alignment horizontal="left" inden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 inden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indent="1"/>
    </xf>
    <xf numFmtId="0" fontId="2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10" fontId="2" fillId="0" borderId="1" xfId="1" applyNumberFormat="1" applyFont="1" applyBorder="1"/>
    <xf numFmtId="0" fontId="7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5463-3E5E-42C8-860E-B975CD1C049F}">
  <dimension ref="A1:M29"/>
  <sheetViews>
    <sheetView tabSelected="1" zoomScale="70" zoomScaleNormal="70" workbookViewId="0">
      <selection activeCell="A30" sqref="A30"/>
    </sheetView>
  </sheetViews>
  <sheetFormatPr baseColWidth="10" defaultRowHeight="15.75" x14ac:dyDescent="0.25"/>
  <cols>
    <col min="1" max="1" width="38.7109375" customWidth="1"/>
    <col min="2" max="2" width="18.5703125" customWidth="1"/>
    <col min="3" max="3" width="20" customWidth="1"/>
    <col min="4" max="4" width="22.7109375" style="1" customWidth="1"/>
    <col min="5" max="5" width="11.42578125" customWidth="1"/>
  </cols>
  <sheetData>
    <row r="1" spans="1:13" x14ac:dyDescent="0.25">
      <c r="A1" s="22" t="s">
        <v>32</v>
      </c>
      <c r="B1" s="23"/>
      <c r="C1" s="24"/>
    </row>
    <row r="2" spans="1:13" x14ac:dyDescent="0.25">
      <c r="A2" s="25" t="s">
        <v>33</v>
      </c>
      <c r="B2" s="26"/>
      <c r="C2" s="27"/>
    </row>
    <row r="3" spans="1:13" x14ac:dyDescent="0.25">
      <c r="A3" s="28"/>
      <c r="B3" s="29"/>
      <c r="C3" s="30"/>
      <c r="J3" s="15" t="s">
        <v>16</v>
      </c>
      <c r="K3" s="15"/>
      <c r="L3" s="15"/>
      <c r="M3" s="15"/>
    </row>
    <row r="4" spans="1:13" x14ac:dyDescent="0.25">
      <c r="A4" s="11" t="s">
        <v>10</v>
      </c>
      <c r="B4" s="11"/>
      <c r="C4" s="11"/>
      <c r="J4" s="18" t="s">
        <v>28</v>
      </c>
      <c r="K4" s="19"/>
      <c r="L4" s="18" t="s">
        <v>29</v>
      </c>
      <c r="M4" s="19"/>
    </row>
    <row r="5" spans="1:13" ht="18.75" x14ac:dyDescent="0.3">
      <c r="A5" s="10" t="s">
        <v>9</v>
      </c>
      <c r="B5" s="9" t="s">
        <v>11</v>
      </c>
      <c r="C5" s="9" t="s">
        <v>12</v>
      </c>
      <c r="D5" s="9" t="s">
        <v>13</v>
      </c>
      <c r="F5" s="17" t="s">
        <v>15</v>
      </c>
      <c r="G5" s="15"/>
      <c r="H5" s="15"/>
      <c r="J5" s="20" t="s">
        <v>31</v>
      </c>
      <c r="K5" s="21" t="s">
        <v>30</v>
      </c>
      <c r="L5" s="20" t="s">
        <v>31</v>
      </c>
      <c r="M5" s="21" t="s">
        <v>30</v>
      </c>
    </row>
    <row r="6" spans="1:13" x14ac:dyDescent="0.25">
      <c r="A6" s="6" t="s">
        <v>14</v>
      </c>
      <c r="B6" s="4">
        <v>561</v>
      </c>
      <c r="C6" s="4">
        <v>387</v>
      </c>
      <c r="D6" s="4">
        <v>202</v>
      </c>
      <c r="F6" s="16">
        <f>B6/B$11</f>
        <v>7.8615470852017935E-2</v>
      </c>
      <c r="G6" s="16">
        <f t="shared" ref="G6:H11" si="0">C6/C$11</f>
        <v>3.7572815533980584E-2</v>
      </c>
      <c r="H6" s="16">
        <f t="shared" si="0"/>
        <v>1.6969086021505375E-2</v>
      </c>
      <c r="J6" s="4">
        <f>C6-B6</f>
        <v>-174</v>
      </c>
      <c r="K6" s="16">
        <f>C6/ B6</f>
        <v>0.68983957219251335</v>
      </c>
      <c r="L6" s="4">
        <f>D6-C6</f>
        <v>-185</v>
      </c>
      <c r="M6" s="4">
        <f>D6/C6</f>
        <v>0.52196382428940569</v>
      </c>
    </row>
    <row r="7" spans="1:13" x14ac:dyDescent="0.25">
      <c r="A7" s="6" t="s">
        <v>8</v>
      </c>
      <c r="B7" s="4">
        <v>1963</v>
      </c>
      <c r="C7" s="4">
        <v>2870</v>
      </c>
      <c r="D7" s="4">
        <v>4051</v>
      </c>
      <c r="F7" s="16">
        <f t="shared" ref="F7:F11" si="1">B7/B$11</f>
        <v>0.2750840807174888</v>
      </c>
      <c r="G7" s="16">
        <f t="shared" si="0"/>
        <v>0.27864077669902915</v>
      </c>
      <c r="H7" s="16">
        <f t="shared" si="0"/>
        <v>0.3403057795698925</v>
      </c>
      <c r="J7" s="4">
        <f>C7-B7</f>
        <v>907</v>
      </c>
      <c r="K7" s="16">
        <f>C7/ B7</f>
        <v>1.4620478858889454</v>
      </c>
      <c r="L7" s="4">
        <f>D7-C7</f>
        <v>1181</v>
      </c>
      <c r="M7" s="4">
        <f>D7/C7</f>
        <v>1.4114982578397213</v>
      </c>
    </row>
    <row r="8" spans="1:13" x14ac:dyDescent="0.25">
      <c r="A8" s="6" t="s">
        <v>7</v>
      </c>
      <c r="B8" s="4">
        <v>2031</v>
      </c>
      <c r="C8" s="4">
        <v>2613</v>
      </c>
      <c r="D8" s="4">
        <v>3287</v>
      </c>
      <c r="F8" s="16">
        <f t="shared" si="1"/>
        <v>0.28461322869955158</v>
      </c>
      <c r="G8" s="16">
        <f t="shared" si="0"/>
        <v>0.25368932038834952</v>
      </c>
      <c r="H8" s="16">
        <f t="shared" si="0"/>
        <v>0.27612567204301075</v>
      </c>
      <c r="J8" s="4">
        <f>C8-B8</f>
        <v>582</v>
      </c>
      <c r="K8" s="16">
        <f>C8/ B8</f>
        <v>1.2865583456425407</v>
      </c>
      <c r="L8" s="4">
        <f>D8-C8</f>
        <v>674</v>
      </c>
      <c r="M8" s="4">
        <f>D8/C8</f>
        <v>1.2579410639112132</v>
      </c>
    </row>
    <row r="9" spans="1:13" x14ac:dyDescent="0.25">
      <c r="A9" s="5" t="s">
        <v>17</v>
      </c>
      <c r="B9" s="4">
        <f>SUM(B6:B8)</f>
        <v>4555</v>
      </c>
      <c r="C9" s="4">
        <f>SUM(C6:C8)</f>
        <v>5870</v>
      </c>
      <c r="D9" s="4">
        <f>SUM(D6:D8)</f>
        <v>7540</v>
      </c>
      <c r="F9" s="16">
        <f t="shared" si="1"/>
        <v>0.63831278026905824</v>
      </c>
      <c r="G9" s="16">
        <f t="shared" si="0"/>
        <v>0.56990291262135917</v>
      </c>
      <c r="H9" s="16">
        <f t="shared" si="0"/>
        <v>0.63340053763440862</v>
      </c>
      <c r="J9" s="4">
        <f>C9-B9</f>
        <v>1315</v>
      </c>
      <c r="K9" s="16">
        <f>C9/ B9</f>
        <v>1.2886937431394072</v>
      </c>
      <c r="L9" s="4">
        <f>D9-C9</f>
        <v>1670</v>
      </c>
      <c r="M9" s="4">
        <f>D9/C9</f>
        <v>1.2844974446337309</v>
      </c>
    </row>
    <row r="10" spans="1:13" x14ac:dyDescent="0.25">
      <c r="A10" s="6" t="s">
        <v>6</v>
      </c>
      <c r="B10" s="4">
        <v>2581</v>
      </c>
      <c r="C10" s="4">
        <v>4430</v>
      </c>
      <c r="D10" s="4">
        <v>4364</v>
      </c>
      <c r="F10" s="16">
        <f t="shared" si="1"/>
        <v>0.3616872197309417</v>
      </c>
      <c r="G10" s="16">
        <f t="shared" si="0"/>
        <v>0.43009708737864077</v>
      </c>
      <c r="H10" s="16">
        <f t="shared" si="0"/>
        <v>0.36659946236559138</v>
      </c>
      <c r="J10" s="4">
        <f>C10-B10</f>
        <v>1849</v>
      </c>
      <c r="K10" s="16">
        <f>C10/ B10</f>
        <v>1.7163889965129795</v>
      </c>
      <c r="L10" s="4">
        <f>D10-C10</f>
        <v>-66</v>
      </c>
      <c r="M10" s="4">
        <f>D10/C10</f>
        <v>0.98510158013544014</v>
      </c>
    </row>
    <row r="11" spans="1:13" x14ac:dyDescent="0.25">
      <c r="A11" s="3" t="s">
        <v>5</v>
      </c>
      <c r="B11" s="2">
        <f>B10+B9</f>
        <v>7136</v>
      </c>
      <c r="C11" s="2">
        <f>C10+C9</f>
        <v>10300</v>
      </c>
      <c r="D11" s="2">
        <f>D10+D9</f>
        <v>11904</v>
      </c>
      <c r="F11" s="16">
        <f t="shared" si="1"/>
        <v>1</v>
      </c>
      <c r="G11" s="16">
        <f t="shared" si="0"/>
        <v>1</v>
      </c>
      <c r="H11" s="16">
        <f t="shared" si="0"/>
        <v>1</v>
      </c>
      <c r="J11" s="4">
        <f>C11-B11</f>
        <v>3164</v>
      </c>
      <c r="K11" s="16">
        <f>C11/ B11</f>
        <v>1.4433856502242153</v>
      </c>
      <c r="L11" s="4">
        <f>D11-C11</f>
        <v>1604</v>
      </c>
      <c r="M11" s="4">
        <f>D11/C11</f>
        <v>1.1557281553398058</v>
      </c>
    </row>
    <row r="12" spans="1:13" x14ac:dyDescent="0.25">
      <c r="A12" s="8" t="s">
        <v>4</v>
      </c>
      <c r="B12" s="7"/>
      <c r="C12" s="7"/>
      <c r="D12" s="7"/>
      <c r="F12" s="16"/>
      <c r="G12" s="16"/>
      <c r="H12" s="16"/>
      <c r="J12" s="4"/>
      <c r="K12" s="16"/>
      <c r="L12" s="4"/>
      <c r="M12" s="4"/>
    </row>
    <row r="13" spans="1:13" x14ac:dyDescent="0.25">
      <c r="A13" s="6" t="s">
        <v>3</v>
      </c>
      <c r="B13" s="4">
        <v>1862</v>
      </c>
      <c r="C13" s="4">
        <v>2944</v>
      </c>
      <c r="D13" s="4">
        <v>3613</v>
      </c>
      <c r="F13" s="16">
        <f>B13/B$11</f>
        <v>0.26093049327354262</v>
      </c>
      <c r="G13" s="16">
        <f>C13/C$11</f>
        <v>0.28582524271844661</v>
      </c>
      <c r="H13" s="16">
        <f>D13/D$11</f>
        <v>0.30351142473118281</v>
      </c>
      <c r="J13" s="4">
        <f>C13-B13</f>
        <v>1082</v>
      </c>
      <c r="K13" s="16">
        <f>C13/ B13</f>
        <v>1.5810955961331901</v>
      </c>
      <c r="L13" s="4">
        <f>D13-C13</f>
        <v>669</v>
      </c>
      <c r="M13" s="4">
        <f>D13/C13</f>
        <v>1.2272418478260869</v>
      </c>
    </row>
    <row r="14" spans="1:13" x14ac:dyDescent="0.25">
      <c r="A14" s="6" t="s">
        <v>18</v>
      </c>
      <c r="B14" s="4">
        <v>250</v>
      </c>
      <c r="C14" s="4">
        <v>900</v>
      </c>
      <c r="D14" s="4">
        <v>587</v>
      </c>
      <c r="F14" s="16">
        <f>B14/B$11</f>
        <v>3.5033632286995513E-2</v>
      </c>
      <c r="G14" s="16">
        <f>C14/C$11</f>
        <v>8.7378640776699032E-2</v>
      </c>
      <c r="H14" s="16">
        <f>D14/D$11</f>
        <v>4.9311155913978492E-2</v>
      </c>
      <c r="J14" s="4">
        <f>C14-B14</f>
        <v>650</v>
      </c>
      <c r="K14" s="16">
        <f>C14/ B14</f>
        <v>3.6</v>
      </c>
      <c r="L14" s="4">
        <f>D14-C14</f>
        <v>-313</v>
      </c>
      <c r="M14" s="4">
        <f>D14/C14</f>
        <v>0.65222222222222226</v>
      </c>
    </row>
    <row r="15" spans="1:13" x14ac:dyDescent="0.25">
      <c r="A15" s="6" t="s">
        <v>19</v>
      </c>
      <c r="B15" s="4">
        <v>301</v>
      </c>
      <c r="C15" s="4">
        <v>516</v>
      </c>
      <c r="D15" s="4">
        <v>1050</v>
      </c>
      <c r="F15" s="16">
        <f>B15/B$11</f>
        <v>4.2180493273542598E-2</v>
      </c>
      <c r="G15" s="16">
        <f>C15/C$11</f>
        <v>5.0097087378640777E-2</v>
      </c>
      <c r="H15" s="16">
        <f>D15/D$11</f>
        <v>8.8205645161290328E-2</v>
      </c>
      <c r="J15" s="4">
        <f>C15-B15</f>
        <v>215</v>
      </c>
      <c r="K15" s="16">
        <f>C15/ B15</f>
        <v>1.7142857142857142</v>
      </c>
      <c r="L15" s="4">
        <f>D15-C15</f>
        <v>534</v>
      </c>
      <c r="M15" s="4">
        <f>D15/C15</f>
        <v>2.0348837209302326</v>
      </c>
    </row>
    <row r="16" spans="1:13" x14ac:dyDescent="0.25">
      <c r="A16" s="5" t="s">
        <v>20</v>
      </c>
      <c r="B16" s="4">
        <f>SUM(B13:B15)</f>
        <v>2413</v>
      </c>
      <c r="C16" s="4">
        <f>SUM(C13:C15)</f>
        <v>4360</v>
      </c>
      <c r="D16" s="4">
        <f>SUM(D13:D15)</f>
        <v>5250</v>
      </c>
      <c r="F16" s="16">
        <f>B16/B$11</f>
        <v>0.3381446188340807</v>
      </c>
      <c r="G16" s="16">
        <f>C16/C$11</f>
        <v>0.42330097087378643</v>
      </c>
      <c r="H16" s="16">
        <f>D16/D$11</f>
        <v>0.44102822580645162</v>
      </c>
      <c r="J16" s="4">
        <f>C16-B16</f>
        <v>1947</v>
      </c>
      <c r="K16" s="16">
        <f>C16/ B16</f>
        <v>1.8068794032324906</v>
      </c>
      <c r="L16" s="4">
        <f>D16-C16</f>
        <v>890</v>
      </c>
      <c r="M16" s="4">
        <f>D16/C16</f>
        <v>1.2041284403669725</v>
      </c>
    </row>
    <row r="17" spans="1:13" x14ac:dyDescent="0.25">
      <c r="A17" s="12" t="s">
        <v>21</v>
      </c>
      <c r="B17" s="4">
        <v>4223</v>
      </c>
      <c r="C17" s="4">
        <v>4940</v>
      </c>
      <c r="D17" s="4">
        <v>5704</v>
      </c>
      <c r="F17" s="16">
        <f>B17/B$11</f>
        <v>0.5917881165919282</v>
      </c>
      <c r="G17" s="16">
        <f>C17/C$11</f>
        <v>0.47961165048543691</v>
      </c>
      <c r="H17" s="16">
        <f>D17/D$11</f>
        <v>0.47916666666666669</v>
      </c>
      <c r="J17" s="4">
        <f>C17-B17</f>
        <v>717</v>
      </c>
      <c r="K17" s="16">
        <f>C17/ B17</f>
        <v>1.1697845133791143</v>
      </c>
      <c r="L17" s="4">
        <f>D17-C17</f>
        <v>764</v>
      </c>
      <c r="M17" s="4">
        <f>D17/C17</f>
        <v>1.1546558704453442</v>
      </c>
    </row>
    <row r="18" spans="1:13" x14ac:dyDescent="0.25">
      <c r="A18" s="6" t="s">
        <v>2</v>
      </c>
      <c r="B18" s="4">
        <v>500</v>
      </c>
      <c r="C18" s="4">
        <v>1000</v>
      </c>
      <c r="D18" s="4">
        <v>950</v>
      </c>
      <c r="F18" s="16">
        <f>B18/B$11</f>
        <v>7.0067264573991025E-2</v>
      </c>
      <c r="G18" s="16">
        <f>C18/C$11</f>
        <v>9.7087378640776698E-2</v>
      </c>
      <c r="H18" s="16">
        <f>D18/D$11</f>
        <v>7.9805107526881719E-2</v>
      </c>
      <c r="J18" s="4">
        <f>C18-B18</f>
        <v>500</v>
      </c>
      <c r="K18" s="16">
        <f>C18/ B18</f>
        <v>2</v>
      </c>
      <c r="L18" s="4">
        <f>D18-C18</f>
        <v>-50</v>
      </c>
      <c r="M18" s="4">
        <f>D18/C18</f>
        <v>0.95</v>
      </c>
    </row>
    <row r="19" spans="1:13" x14ac:dyDescent="0.25">
      <c r="A19" s="5" t="s">
        <v>1</v>
      </c>
      <c r="B19" s="4">
        <f>SUM(B16:B18)</f>
        <v>7136</v>
      </c>
      <c r="C19" s="4">
        <f t="shared" ref="C19:D19" si="2">SUM(C16:C18)</f>
        <v>10300</v>
      </c>
      <c r="D19" s="4">
        <f t="shared" si="2"/>
        <v>11904</v>
      </c>
      <c r="F19" s="16">
        <f>B19/B$11</f>
        <v>1</v>
      </c>
      <c r="G19" s="16">
        <f>C19/C$11</f>
        <v>1</v>
      </c>
      <c r="H19" s="16">
        <f>D19/D$11</f>
        <v>1</v>
      </c>
      <c r="J19" s="4">
        <f>C19-B19</f>
        <v>3164</v>
      </c>
      <c r="K19" s="16">
        <f>C19/ B19</f>
        <v>1.4433856502242153</v>
      </c>
      <c r="L19" s="4">
        <f>D19-C19</f>
        <v>1604</v>
      </c>
      <c r="M19" s="4">
        <f>D19/C19</f>
        <v>1.1557281553398058</v>
      </c>
    </row>
    <row r="20" spans="1:13" x14ac:dyDescent="0.25">
      <c r="A20" s="6" t="s">
        <v>22</v>
      </c>
      <c r="B20" s="4">
        <v>11863</v>
      </c>
      <c r="C20" s="4">
        <v>14952</v>
      </c>
      <c r="D20" s="4">
        <v>16349</v>
      </c>
      <c r="F20" s="16">
        <f>B20/B$11</f>
        <v>1.6624159192825112</v>
      </c>
      <c r="G20" s="16">
        <f>C20/C$11</f>
        <v>1.4516504854368932</v>
      </c>
      <c r="H20" s="16">
        <f>D20/D$11</f>
        <v>1.3734038978494623</v>
      </c>
      <c r="J20" s="4">
        <f>C20-B20</f>
        <v>3089</v>
      </c>
      <c r="K20" s="16">
        <f>C20/ B20</f>
        <v>1.2603894461771896</v>
      </c>
      <c r="L20" s="4">
        <f>D20-C20</f>
        <v>1397</v>
      </c>
      <c r="M20" s="4">
        <f>D20/C20</f>
        <v>1.0934323167469235</v>
      </c>
    </row>
    <row r="21" spans="1:13" x14ac:dyDescent="0.25">
      <c r="A21" s="6" t="s">
        <v>23</v>
      </c>
      <c r="B21" s="4">
        <v>8537</v>
      </c>
      <c r="C21" s="4">
        <v>11124</v>
      </c>
      <c r="D21" s="4">
        <v>12016</v>
      </c>
      <c r="F21" s="16">
        <f>B21/B$11</f>
        <v>1.1963284753363228</v>
      </c>
      <c r="G21" s="16">
        <f>C21/C$11</f>
        <v>1.08</v>
      </c>
      <c r="H21" s="16">
        <f>D21/D$11</f>
        <v>1.0094086021505377</v>
      </c>
      <c r="J21" s="4">
        <f>C21-B21</f>
        <v>2587</v>
      </c>
      <c r="K21" s="16">
        <f>C21/ B21</f>
        <v>1.3030338526414431</v>
      </c>
      <c r="L21" s="4">
        <f>D21-C21</f>
        <v>892</v>
      </c>
      <c r="M21" s="4">
        <f>D21/C21</f>
        <v>1.0801869830996045</v>
      </c>
    </row>
    <row r="22" spans="1:13" x14ac:dyDescent="0.25">
      <c r="A22" s="6" t="s">
        <v>24</v>
      </c>
      <c r="B22" s="4">
        <v>2276</v>
      </c>
      <c r="C22" s="4">
        <v>2471</v>
      </c>
      <c r="D22" s="4">
        <v>2793</v>
      </c>
      <c r="F22" s="16">
        <f>B22/B$11</f>
        <v>0.31894618834080718</v>
      </c>
      <c r="G22" s="16">
        <f>C22/C$11</f>
        <v>0.23990291262135921</v>
      </c>
      <c r="H22" s="16">
        <f>D22/D$11</f>
        <v>0.23462701612903225</v>
      </c>
      <c r="J22" s="4">
        <f>C22-B22</f>
        <v>195</v>
      </c>
      <c r="K22" s="16">
        <f>C22/ B22</f>
        <v>1.0856766256590509</v>
      </c>
      <c r="L22" s="4">
        <f>D22-C22</f>
        <v>322</v>
      </c>
      <c r="M22" s="4">
        <f>D22/C22</f>
        <v>1.1303116147308783</v>
      </c>
    </row>
    <row r="23" spans="1:13" x14ac:dyDescent="0.25">
      <c r="A23" s="5" t="s">
        <v>25</v>
      </c>
      <c r="B23" s="4">
        <v>73</v>
      </c>
      <c r="C23" s="4">
        <v>188</v>
      </c>
      <c r="D23" s="4">
        <v>200</v>
      </c>
      <c r="F23" s="16">
        <f>B23/B$11</f>
        <v>1.0229820627802691E-2</v>
      </c>
      <c r="G23" s="16">
        <f>C23/C$11</f>
        <v>1.825242718446602E-2</v>
      </c>
      <c r="H23" s="16">
        <f>D23/D$11</f>
        <v>1.6801075268817203E-2</v>
      </c>
      <c r="J23" s="4">
        <f>C23-B23</f>
        <v>115</v>
      </c>
      <c r="K23" s="16">
        <f>C23/ B23</f>
        <v>2.5753424657534247</v>
      </c>
      <c r="L23" s="4">
        <f>D23-C23</f>
        <v>12</v>
      </c>
      <c r="M23" s="4">
        <f>D23/C23</f>
        <v>1.0638297872340425</v>
      </c>
    </row>
    <row r="24" spans="1:13" x14ac:dyDescent="0.25">
      <c r="A24" s="3" t="s">
        <v>0</v>
      </c>
      <c r="B24" s="2">
        <f>B20-B21-B22-B23</f>
        <v>977</v>
      </c>
      <c r="C24" s="2">
        <f t="shared" ref="C24:D24" si="3">C20-C21-C22-C23</f>
        <v>1169</v>
      </c>
      <c r="D24" s="2">
        <f t="shared" si="3"/>
        <v>1340</v>
      </c>
      <c r="F24" s="16">
        <f>B24/B$11</f>
        <v>0.13691143497757849</v>
      </c>
      <c r="G24" s="16">
        <f>C24/C$11</f>
        <v>0.11349514563106797</v>
      </c>
      <c r="H24" s="16">
        <f>D24/D$11</f>
        <v>0.11256720430107527</v>
      </c>
      <c r="J24" s="4">
        <f>C24-B24</f>
        <v>192</v>
      </c>
      <c r="K24" s="16">
        <f>C24/ B24</f>
        <v>1.196519959058342</v>
      </c>
      <c r="L24" s="4">
        <f>D24-C24</f>
        <v>171</v>
      </c>
      <c r="M24" s="4">
        <f>D24/C24</f>
        <v>1.1462788708297691</v>
      </c>
    </row>
    <row r="25" spans="1:13" x14ac:dyDescent="0.25">
      <c r="A25" s="13" t="s">
        <v>26</v>
      </c>
      <c r="B25" s="13">
        <v>390</v>
      </c>
      <c r="C25" s="13">
        <v>452</v>
      </c>
      <c r="D25" s="13">
        <v>576</v>
      </c>
      <c r="F25" s="16">
        <f>B25/B$11</f>
        <v>5.4652466367713003E-2</v>
      </c>
      <c r="G25" s="16">
        <f>C25/C$11</f>
        <v>4.3883495145631071E-2</v>
      </c>
      <c r="H25" s="16">
        <f>D25/D$11</f>
        <v>4.8387096774193547E-2</v>
      </c>
      <c r="J25" s="4">
        <f>C25-B25</f>
        <v>62</v>
      </c>
      <c r="K25" s="16">
        <f>C25/ B25</f>
        <v>1.1589743589743591</v>
      </c>
      <c r="L25" s="4">
        <f>D25-C25</f>
        <v>124</v>
      </c>
      <c r="M25" s="4">
        <f>D25/C25</f>
        <v>1.2743362831858407</v>
      </c>
    </row>
    <row r="26" spans="1:13" x14ac:dyDescent="0.25">
      <c r="A26" s="14" t="s">
        <v>27</v>
      </c>
      <c r="B26" s="4">
        <f>B24-B25</f>
        <v>587</v>
      </c>
      <c r="C26" s="4">
        <f>C24-C25</f>
        <v>717</v>
      </c>
      <c r="D26" s="4">
        <f>D24-D25</f>
        <v>764</v>
      </c>
      <c r="F26" s="16">
        <f>B26/B$11</f>
        <v>8.2258968609865465E-2</v>
      </c>
      <c r="G26" s="16">
        <f>C26/C$11</f>
        <v>6.9611650485436896E-2</v>
      </c>
      <c r="H26" s="16">
        <f>D26/D$11</f>
        <v>6.4180107526881719E-2</v>
      </c>
      <c r="J26" s="4">
        <f>C26-B26</f>
        <v>130</v>
      </c>
      <c r="K26" s="16">
        <f>C26/ B26</f>
        <v>1.221465076660988</v>
      </c>
      <c r="L26" s="4">
        <f>D26-C26</f>
        <v>47</v>
      </c>
      <c r="M26" s="4">
        <f>D26/C26</f>
        <v>1.0655509065550905</v>
      </c>
    </row>
    <row r="27" spans="1:13" x14ac:dyDescent="0.25">
      <c r="A27" s="1"/>
      <c r="B27" s="1"/>
      <c r="C27" s="1"/>
    </row>
    <row r="28" spans="1:13" x14ac:dyDescent="0.25">
      <c r="A28" s="1"/>
      <c r="B28" s="1"/>
      <c r="C28" s="1"/>
    </row>
    <row r="29" spans="1:13" x14ac:dyDescent="0.25">
      <c r="A29" s="1"/>
      <c r="B29" s="1"/>
      <c r="C29" s="1"/>
    </row>
  </sheetData>
  <mergeCells count="7">
    <mergeCell ref="J4:K4"/>
    <mergeCell ref="L4:M4"/>
    <mergeCell ref="A2:C3"/>
    <mergeCell ref="A1:C1"/>
    <mergeCell ref="A4:C4"/>
    <mergeCell ref="F5:H5"/>
    <mergeCell ref="J3:M3"/>
  </mergeCells>
  <phoneticPr fontId="6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BALANCE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2021-06-09T19:20:04Z</dcterms:created>
  <dcterms:modified xsi:type="dcterms:W3CDTF">2021-06-09T20:04:27Z</dcterms:modified>
</cp:coreProperties>
</file>