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emestres\Semestre Mayo-Septiembre 2021\Matemática Financiera\Ejercicios de clase\"/>
    </mc:Choice>
  </mc:AlternateContent>
  <xr:revisionPtr revIDLastSave="0" documentId="13_ncr:1_{0CC6B5E0-8695-42BA-8DA2-1BAD0CE99061}" xr6:coauthVersionLast="46" xr6:coauthVersionMax="46" xr10:uidLastSave="{00000000-0000-0000-0000-000000000000}"/>
  <bookViews>
    <workbookView xWindow="-120" yWindow="-120" windowWidth="20730" windowHeight="11160" activeTab="1" xr2:uid="{C0ECD9B4-59BF-4EF6-BF0A-9928F416AE1C}"/>
  </bookViews>
  <sheets>
    <sheet name="Estado de resultados" sheetId="1" r:id="rId1"/>
    <sheet name="Balance gene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5" i="2"/>
  <c r="E6" i="1"/>
  <c r="E7" i="1"/>
  <c r="E8" i="1"/>
  <c r="E9" i="1"/>
  <c r="E10" i="1"/>
  <c r="E11" i="1"/>
  <c r="E12" i="1"/>
  <c r="E13" i="1"/>
  <c r="E14" i="1"/>
  <c r="E15" i="1"/>
  <c r="E5" i="1"/>
  <c r="D6" i="1"/>
  <c r="D7" i="1"/>
  <c r="D8" i="1"/>
  <c r="D9" i="1"/>
  <c r="D10" i="1"/>
  <c r="D11" i="1"/>
  <c r="D12" i="1"/>
  <c r="D13" i="1"/>
  <c r="D14" i="1"/>
  <c r="D15" i="1"/>
  <c r="D5" i="1"/>
  <c r="C22" i="2"/>
  <c r="C17" i="2"/>
  <c r="C19" i="2" s="1"/>
  <c r="C23" i="2" s="1"/>
  <c r="C11" i="2"/>
  <c r="C8" i="2"/>
  <c r="B23" i="2"/>
  <c r="B22" i="2"/>
  <c r="B19" i="2"/>
  <c r="B17" i="2"/>
  <c r="B12" i="2"/>
  <c r="B11" i="2"/>
  <c r="B8" i="2"/>
  <c r="C7" i="1"/>
  <c r="C11" i="1" s="1"/>
  <c r="C13" i="1" s="1"/>
  <c r="B15" i="1"/>
  <c r="B11" i="1"/>
  <c r="B13" i="1" s="1"/>
  <c r="B14" i="1" s="1"/>
  <c r="B7" i="1"/>
  <c r="C12" i="2" l="1"/>
  <c r="C14" i="1"/>
  <c r="C15" i="1" s="1"/>
</calcChain>
</file>

<file path=xl/sharedStrings.xml><?xml version="1.0" encoding="utf-8"?>
<sst xmlns="http://schemas.openxmlformats.org/spreadsheetml/2006/main" count="39" uniqueCount="38">
  <si>
    <t>Elvis Products International</t>
  </si>
  <si>
    <t>Estado de resultados</t>
  </si>
  <si>
    <t>para el año que termina 31 de diciembre de 2009</t>
  </si>
  <si>
    <t>Ventas</t>
  </si>
  <si>
    <t>Costo de ventas</t>
  </si>
  <si>
    <t>Utilidad bruta</t>
  </si>
  <si>
    <t>Gastos de ventas, generales y de administración</t>
  </si>
  <si>
    <t>Gastos fijos</t>
  </si>
  <si>
    <t>Gastos de depreciación</t>
  </si>
  <si>
    <t>Utilidades antes de intereses e impuestos (EBIT)</t>
  </si>
  <si>
    <t>Gastos por intereses</t>
  </si>
  <si>
    <t>Utilidad antes de impuestos</t>
  </si>
  <si>
    <t>Impuestos</t>
  </si>
  <si>
    <t>Utilidad neta</t>
  </si>
  <si>
    <t>Notas</t>
  </si>
  <si>
    <t>Tasa impositiva</t>
  </si>
  <si>
    <t>Balance general</t>
  </si>
  <si>
    <t>al 31 de diciembre de 2009</t>
  </si>
  <si>
    <t>Activos</t>
  </si>
  <si>
    <t>Efectivo y equivalentes</t>
  </si>
  <si>
    <t>Cuentas por cobrar</t>
  </si>
  <si>
    <t>Inventario</t>
  </si>
  <si>
    <t>Total de activos circulantes</t>
  </si>
  <si>
    <t>Planta y equipo</t>
  </si>
  <si>
    <t>Depreciasión acumulada</t>
  </si>
  <si>
    <t>Activos fijos netos</t>
  </si>
  <si>
    <t xml:space="preserve">Total de activos </t>
  </si>
  <si>
    <t>Pasivos y capital contable</t>
  </si>
  <si>
    <t>Cuentas por pagar</t>
  </si>
  <si>
    <t>Documentos por pagar a corto plazo</t>
  </si>
  <si>
    <t>Otros pasivos circulantes</t>
  </si>
  <si>
    <t>Total de pasivos circulantes</t>
  </si>
  <si>
    <t>Deuda a largo plazo</t>
  </si>
  <si>
    <t>Total de pasivos</t>
  </si>
  <si>
    <t>Capital común</t>
  </si>
  <si>
    <t>Utilidades retenidas</t>
  </si>
  <si>
    <t>Total de capital contable</t>
  </si>
  <si>
    <t>Pasivos totales y capital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</si>
</sst>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/>
    <xf numFmtId="9" fontId="2" fillId="0" borderId="1" xfId="1" applyFont="1" applyBorder="1"/>
    <xf numFmtId="3" fontId="4" fillId="0" borderId="1" xfId="0" applyNumberFormat="1" applyFont="1" applyBorder="1"/>
    <xf numFmtId="0" fontId="2" fillId="2" borderId="1" xfId="0" applyFont="1" applyFill="1" applyBorder="1" applyAlignment="1">
      <alignment horizontal="left" indent="1"/>
    </xf>
    <xf numFmtId="0" fontId="2" fillId="0" borderId="1" xfId="0" applyFont="1" applyBorder="1" applyAlignment="1">
      <alignment horizontal="left" indent="3"/>
    </xf>
    <xf numFmtId="0" fontId="3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indent="1"/>
    </xf>
    <xf numFmtId="4" fontId="5" fillId="0" borderId="1" xfId="0" applyNumberFormat="1" applyFont="1" applyBorder="1"/>
    <xf numFmtId="0" fontId="4" fillId="2" borderId="1" xfId="0" applyFont="1" applyFill="1" applyBorder="1" applyAlignment="1">
      <alignment horizontal="left" indent="1"/>
    </xf>
    <xf numFmtId="4" fontId="2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/>
    <xf numFmtId="0" fontId="5" fillId="0" borderId="1" xfId="0" applyFont="1" applyBorder="1" applyAlignment="1">
      <alignment horizontal="center"/>
    </xf>
    <xf numFmtId="0" fontId="2" fillId="2" borderId="2" xfId="0" applyFont="1" applyFill="1" applyBorder="1"/>
    <xf numFmtId="10" fontId="0" fillId="0" borderId="0" xfId="1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15</xdr:row>
      <xdr:rowOff>57150</xdr:rowOff>
    </xdr:from>
    <xdr:to>
      <xdr:col>2</xdr:col>
      <xdr:colOff>1257300</xdr:colOff>
      <xdr:row>15</xdr:row>
      <xdr:rowOff>66675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586C2BC-4215-49E3-9F7E-B79103404229}"/>
            </a:ext>
          </a:extLst>
        </xdr:cNvPr>
        <xdr:cNvCxnSpPr/>
      </xdr:nvCxnSpPr>
      <xdr:spPr>
        <a:xfrm flipV="1">
          <a:off x="3295650" y="3057525"/>
          <a:ext cx="2419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5962-FF52-4A0C-B236-B7A9EC1720F5}">
  <dimension ref="A1:E20"/>
  <sheetViews>
    <sheetView workbookViewId="0">
      <selection activeCell="G14" sqref="G14"/>
    </sheetView>
  </sheetViews>
  <sheetFormatPr baseColWidth="10" defaultRowHeight="15" x14ac:dyDescent="0.25"/>
  <cols>
    <col min="1" max="1" width="47.7109375" customWidth="1"/>
    <col min="2" max="2" width="14.28515625" customWidth="1"/>
    <col min="3" max="3" width="15.85546875" customWidth="1"/>
  </cols>
  <sheetData>
    <row r="1" spans="1:5" ht="15.75" x14ac:dyDescent="0.25">
      <c r="A1" s="17" t="s">
        <v>0</v>
      </c>
      <c r="B1" s="17"/>
      <c r="C1" s="17"/>
    </row>
    <row r="2" spans="1:5" ht="15.75" x14ac:dyDescent="0.25">
      <c r="A2" s="17" t="s">
        <v>1</v>
      </c>
      <c r="B2" s="17"/>
      <c r="C2" s="17"/>
    </row>
    <row r="3" spans="1:5" ht="15.75" x14ac:dyDescent="0.25">
      <c r="A3" s="17" t="s">
        <v>2</v>
      </c>
      <c r="B3" s="17"/>
      <c r="C3" s="17"/>
    </row>
    <row r="4" spans="1:5" ht="15.75" x14ac:dyDescent="0.25">
      <c r="A4" s="2"/>
      <c r="B4" s="2">
        <v>2009</v>
      </c>
      <c r="C4" s="2">
        <v>2008</v>
      </c>
      <c r="D4" s="21">
        <v>2009</v>
      </c>
      <c r="E4" s="21">
        <v>2008</v>
      </c>
    </row>
    <row r="5" spans="1:5" ht="15.75" x14ac:dyDescent="0.25">
      <c r="A5" s="3" t="s">
        <v>3</v>
      </c>
      <c r="B5" s="7">
        <v>3850000</v>
      </c>
      <c r="C5" s="7">
        <v>3432000</v>
      </c>
      <c r="D5" s="22">
        <f>B5/$B$5</f>
        <v>1</v>
      </c>
      <c r="E5" s="22">
        <f>C5/$C$5</f>
        <v>1</v>
      </c>
    </row>
    <row r="6" spans="1:5" ht="15.75" x14ac:dyDescent="0.25">
      <c r="A6" s="3" t="s">
        <v>4</v>
      </c>
      <c r="B6" s="7">
        <v>3250000</v>
      </c>
      <c r="C6" s="7">
        <v>2864000</v>
      </c>
      <c r="D6" s="22">
        <f t="shared" ref="D6:D15" si="0">B6/$B$5</f>
        <v>0.8441558441558441</v>
      </c>
      <c r="E6" s="22">
        <f t="shared" ref="E6:E15" si="1">C6/$C$5</f>
        <v>0.83449883449883455</v>
      </c>
    </row>
    <row r="7" spans="1:5" ht="15.75" x14ac:dyDescent="0.25">
      <c r="A7" s="4" t="s">
        <v>5</v>
      </c>
      <c r="B7" s="9">
        <f>B5-B6</f>
        <v>600000</v>
      </c>
      <c r="C7" s="9">
        <f>C5-C6</f>
        <v>568000</v>
      </c>
      <c r="D7" s="23">
        <f t="shared" si="0"/>
        <v>0.15584415584415584</v>
      </c>
      <c r="E7" s="23">
        <f t="shared" si="1"/>
        <v>0.1655011655011655</v>
      </c>
    </row>
    <row r="8" spans="1:5" ht="15.75" x14ac:dyDescent="0.25">
      <c r="A8" s="3" t="s">
        <v>6</v>
      </c>
      <c r="B8" s="7">
        <v>330300</v>
      </c>
      <c r="C8" s="7">
        <v>240000</v>
      </c>
      <c r="D8" s="22">
        <f t="shared" si="0"/>
        <v>8.5792207792207795E-2</v>
      </c>
      <c r="E8" s="22">
        <f t="shared" si="1"/>
        <v>6.9930069930069935E-2</v>
      </c>
    </row>
    <row r="9" spans="1:5" ht="15.75" x14ac:dyDescent="0.25">
      <c r="A9" s="3" t="s">
        <v>7</v>
      </c>
      <c r="B9" s="7">
        <v>100000</v>
      </c>
      <c r="C9" s="7">
        <v>100000</v>
      </c>
      <c r="D9" s="22">
        <f t="shared" si="0"/>
        <v>2.5974025974025976E-2</v>
      </c>
      <c r="E9" s="22">
        <f t="shared" si="1"/>
        <v>2.9137529137529136E-2</v>
      </c>
    </row>
    <row r="10" spans="1:5" ht="15.75" x14ac:dyDescent="0.25">
      <c r="A10" s="3" t="s">
        <v>8</v>
      </c>
      <c r="B10" s="7">
        <v>20000</v>
      </c>
      <c r="C10" s="7">
        <v>18900</v>
      </c>
      <c r="D10" s="22">
        <f t="shared" si="0"/>
        <v>5.1948051948051948E-3</v>
      </c>
      <c r="E10" s="22">
        <f t="shared" si="1"/>
        <v>5.5069930069930068E-3</v>
      </c>
    </row>
    <row r="11" spans="1:5" ht="15.75" x14ac:dyDescent="0.25">
      <c r="A11" s="4" t="s">
        <v>9</v>
      </c>
      <c r="B11" s="9">
        <f>B7-SUM(B8:B10)</f>
        <v>149700</v>
      </c>
      <c r="C11" s="9">
        <f>C7-SUM(C8:C10)</f>
        <v>209100</v>
      </c>
      <c r="D11" s="23">
        <f t="shared" si="0"/>
        <v>3.8883116883116881E-2</v>
      </c>
      <c r="E11" s="23">
        <f t="shared" si="1"/>
        <v>6.0926573426573427E-2</v>
      </c>
    </row>
    <row r="12" spans="1:5" ht="15.75" x14ac:dyDescent="0.25">
      <c r="A12" s="3" t="s">
        <v>10</v>
      </c>
      <c r="B12" s="7">
        <v>76000</v>
      </c>
      <c r="C12" s="7">
        <v>62500</v>
      </c>
      <c r="D12" s="22">
        <f t="shared" si="0"/>
        <v>1.9740259740259742E-2</v>
      </c>
      <c r="E12" s="22">
        <f t="shared" si="1"/>
        <v>1.8210955710955712E-2</v>
      </c>
    </row>
    <row r="13" spans="1:5" ht="15.75" x14ac:dyDescent="0.25">
      <c r="A13" s="5" t="s">
        <v>11</v>
      </c>
      <c r="B13" s="9">
        <f>B11-B12</f>
        <v>73700</v>
      </c>
      <c r="C13" s="9">
        <f>C11-C12</f>
        <v>146600</v>
      </c>
      <c r="D13" s="22">
        <f t="shared" si="0"/>
        <v>1.9142857142857142E-2</v>
      </c>
      <c r="E13" s="22">
        <f t="shared" si="1"/>
        <v>4.2715617715617715E-2</v>
      </c>
    </row>
    <row r="14" spans="1:5" ht="15.75" x14ac:dyDescent="0.25">
      <c r="A14" s="3" t="s">
        <v>12</v>
      </c>
      <c r="B14" s="7">
        <f>B13*$B$18</f>
        <v>29480</v>
      </c>
      <c r="C14" s="7">
        <f>C13*$B$18</f>
        <v>58640</v>
      </c>
      <c r="D14" s="22">
        <f t="shared" si="0"/>
        <v>7.6571428571428572E-3</v>
      </c>
      <c r="E14" s="22">
        <f t="shared" si="1"/>
        <v>1.7086247086247085E-2</v>
      </c>
    </row>
    <row r="15" spans="1:5" ht="15.75" x14ac:dyDescent="0.25">
      <c r="A15" s="4" t="s">
        <v>13</v>
      </c>
      <c r="B15" s="9">
        <f>B13-B14</f>
        <v>44220</v>
      </c>
      <c r="C15" s="9">
        <f>C13-C14</f>
        <v>87960</v>
      </c>
      <c r="D15" s="23">
        <f t="shared" si="0"/>
        <v>1.1485714285714285E-2</v>
      </c>
      <c r="E15" s="23">
        <f t="shared" si="1"/>
        <v>2.5629370629370631E-2</v>
      </c>
    </row>
    <row r="16" spans="1:5" x14ac:dyDescent="0.25">
      <c r="A16" s="18" t="s">
        <v>14</v>
      </c>
      <c r="B16" s="18"/>
      <c r="C16" s="18"/>
    </row>
    <row r="17" spans="1:3" x14ac:dyDescent="0.25">
      <c r="A17" s="19"/>
      <c r="B17" s="19"/>
      <c r="C17" s="19"/>
    </row>
    <row r="18" spans="1:3" ht="15.75" x14ac:dyDescent="0.25">
      <c r="A18" s="3" t="s">
        <v>15</v>
      </c>
      <c r="B18" s="8">
        <v>0.4</v>
      </c>
      <c r="C18" s="3"/>
    </row>
    <row r="19" spans="1:3" ht="15.75" x14ac:dyDescent="0.25">
      <c r="A19" s="1"/>
      <c r="B19" s="1"/>
      <c r="C19" s="1"/>
    </row>
    <row r="20" spans="1:3" ht="15.75" x14ac:dyDescent="0.25">
      <c r="A20" s="1"/>
      <c r="B20" s="1"/>
      <c r="C20" s="1"/>
    </row>
  </sheetData>
  <mergeCells count="6">
    <mergeCell ref="A1:C1"/>
    <mergeCell ref="A2:C2"/>
    <mergeCell ref="A3:C3"/>
    <mergeCell ref="A16:A17"/>
    <mergeCell ref="B16:B17"/>
    <mergeCell ref="C16:C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0E9D-7171-4F07-AB9E-8AE96923DE89}">
  <dimension ref="A1:E28"/>
  <sheetViews>
    <sheetView tabSelected="1" workbookViewId="0">
      <selection activeCell="H15" sqref="H15"/>
    </sheetView>
  </sheetViews>
  <sheetFormatPr baseColWidth="10" defaultRowHeight="15" x14ac:dyDescent="0.25"/>
  <cols>
    <col min="1" max="1" width="38.7109375" customWidth="1"/>
    <col min="2" max="2" width="18.5703125" customWidth="1"/>
    <col min="3" max="3" width="16.85546875" customWidth="1"/>
  </cols>
  <sheetData>
    <row r="1" spans="1:5" ht="15.75" x14ac:dyDescent="0.25">
      <c r="A1" s="20" t="s">
        <v>0</v>
      </c>
      <c r="B1" s="20"/>
      <c r="C1" s="20"/>
    </row>
    <row r="2" spans="1:5" ht="15.75" x14ac:dyDescent="0.25">
      <c r="A2" s="20" t="s">
        <v>16</v>
      </c>
      <c r="B2" s="20"/>
      <c r="C2" s="20"/>
    </row>
    <row r="3" spans="1:5" ht="15.75" x14ac:dyDescent="0.25">
      <c r="A3" s="20" t="s">
        <v>17</v>
      </c>
      <c r="B3" s="20"/>
      <c r="C3" s="20"/>
    </row>
    <row r="4" spans="1:5" ht="15.75" x14ac:dyDescent="0.25">
      <c r="A4" s="10" t="s">
        <v>18</v>
      </c>
      <c r="B4" s="2">
        <v>2009</v>
      </c>
      <c r="C4" s="2">
        <v>2008</v>
      </c>
      <c r="D4" s="2">
        <v>2009</v>
      </c>
      <c r="E4" s="2">
        <v>2008</v>
      </c>
    </row>
    <row r="5" spans="1:5" ht="15.75" x14ac:dyDescent="0.25">
      <c r="A5" s="11" t="s">
        <v>19</v>
      </c>
      <c r="B5" s="6">
        <v>52000</v>
      </c>
      <c r="C5" s="6">
        <v>57600</v>
      </c>
      <c r="D5" s="22">
        <f>B5/$B$12</f>
        <v>3.1499878846619818E-2</v>
      </c>
      <c r="E5" s="22">
        <f>C5/$C$12</f>
        <v>3.9215686274509803E-2</v>
      </c>
    </row>
    <row r="6" spans="1:5" ht="15.75" x14ac:dyDescent="0.25">
      <c r="A6" s="11" t="s">
        <v>20</v>
      </c>
      <c r="B6" s="6">
        <v>402000</v>
      </c>
      <c r="C6" s="6">
        <v>351200</v>
      </c>
      <c r="D6" s="22">
        <f t="shared" ref="D6:D23" si="0">B6/$B$12</f>
        <v>0.24351829416040707</v>
      </c>
      <c r="E6" s="22">
        <f t="shared" ref="E6:E23" si="1">C6/$C$12</f>
        <v>0.23910675381263616</v>
      </c>
    </row>
    <row r="7" spans="1:5" ht="15.75" x14ac:dyDescent="0.25">
      <c r="A7" s="11" t="s">
        <v>21</v>
      </c>
      <c r="B7" s="6">
        <v>836000</v>
      </c>
      <c r="C7" s="6">
        <v>715200</v>
      </c>
      <c r="D7" s="22">
        <f t="shared" si="0"/>
        <v>0.50642112914950332</v>
      </c>
      <c r="E7" s="22">
        <f t="shared" si="1"/>
        <v>0.48692810457516339</v>
      </c>
    </row>
    <row r="8" spans="1:5" ht="15.75" x14ac:dyDescent="0.25">
      <c r="A8" s="12" t="s">
        <v>22</v>
      </c>
      <c r="B8" s="6">
        <f>SUM(B5:B7)</f>
        <v>1290000</v>
      </c>
      <c r="C8" s="6">
        <f>SUM(C5:C7)</f>
        <v>1124000</v>
      </c>
      <c r="D8" s="22">
        <f t="shared" si="0"/>
        <v>0.78143930215653012</v>
      </c>
      <c r="E8" s="22">
        <f t="shared" si="1"/>
        <v>0.76525054466230935</v>
      </c>
    </row>
    <row r="9" spans="1:5" ht="15.75" x14ac:dyDescent="0.25">
      <c r="A9" s="11" t="s">
        <v>23</v>
      </c>
      <c r="B9" s="6">
        <v>527000</v>
      </c>
      <c r="C9" s="6">
        <v>491000</v>
      </c>
      <c r="D9" s="22">
        <f t="shared" si="0"/>
        <v>0.31923915677247394</v>
      </c>
      <c r="E9" s="22">
        <f t="shared" si="1"/>
        <v>0.33428649237472768</v>
      </c>
    </row>
    <row r="10" spans="1:5" ht="15.75" x14ac:dyDescent="0.25">
      <c r="A10" s="11" t="s">
        <v>24</v>
      </c>
      <c r="B10" s="6">
        <v>166200</v>
      </c>
      <c r="C10" s="6">
        <v>146200</v>
      </c>
      <c r="D10" s="22">
        <f t="shared" si="0"/>
        <v>0.10067845892900412</v>
      </c>
      <c r="E10" s="22">
        <f t="shared" si="1"/>
        <v>9.9537037037037035E-2</v>
      </c>
    </row>
    <row r="11" spans="1:5" ht="15.75" x14ac:dyDescent="0.25">
      <c r="A11" s="12" t="s">
        <v>25</v>
      </c>
      <c r="B11" s="6">
        <f>B9-B10</f>
        <v>360800</v>
      </c>
      <c r="C11" s="6">
        <f>C9-C10</f>
        <v>344800</v>
      </c>
      <c r="D11" s="22">
        <f t="shared" si="0"/>
        <v>0.21856069784346982</v>
      </c>
      <c r="E11" s="22">
        <f t="shared" si="1"/>
        <v>0.23474945533769062</v>
      </c>
    </row>
    <row r="12" spans="1:5" ht="15.75" x14ac:dyDescent="0.25">
      <c r="A12" s="13" t="s">
        <v>26</v>
      </c>
      <c r="B12" s="14">
        <f>B8+B11</f>
        <v>1650800</v>
      </c>
      <c r="C12" s="14">
        <f>C8+C11</f>
        <v>1468800</v>
      </c>
      <c r="D12" s="22">
        <f t="shared" si="0"/>
        <v>1</v>
      </c>
      <c r="E12" s="22">
        <f t="shared" si="1"/>
        <v>1</v>
      </c>
    </row>
    <row r="13" spans="1:5" ht="15.75" x14ac:dyDescent="0.25">
      <c r="A13" s="15" t="s">
        <v>27</v>
      </c>
      <c r="B13" s="16"/>
      <c r="C13" s="16"/>
      <c r="D13" s="22"/>
      <c r="E13" s="22"/>
    </row>
    <row r="14" spans="1:5" ht="15.75" x14ac:dyDescent="0.25">
      <c r="A14" s="11" t="s">
        <v>28</v>
      </c>
      <c r="B14" s="6">
        <v>175200</v>
      </c>
      <c r="C14" s="6">
        <v>145600</v>
      </c>
      <c r="D14" s="22">
        <f t="shared" si="0"/>
        <v>0.10613036103707293</v>
      </c>
      <c r="E14" s="22">
        <f t="shared" si="1"/>
        <v>9.9128540305010893E-2</v>
      </c>
    </row>
    <row r="15" spans="1:5" ht="15.75" x14ac:dyDescent="0.25">
      <c r="A15" s="11" t="s">
        <v>29</v>
      </c>
      <c r="B15" s="6">
        <v>225000</v>
      </c>
      <c r="C15" s="6">
        <v>200000</v>
      </c>
      <c r="D15" s="22">
        <f t="shared" si="0"/>
        <v>0.13629755270172036</v>
      </c>
      <c r="E15" s="22">
        <f t="shared" si="1"/>
        <v>0.13616557734204793</v>
      </c>
    </row>
    <row r="16" spans="1:5" ht="15.75" x14ac:dyDescent="0.25">
      <c r="A16" s="11" t="s">
        <v>30</v>
      </c>
      <c r="B16" s="6">
        <v>140000</v>
      </c>
      <c r="C16" s="6">
        <v>136000</v>
      </c>
      <c r="D16" s="22">
        <f t="shared" si="0"/>
        <v>8.4807366125514899E-2</v>
      </c>
      <c r="E16" s="22">
        <f t="shared" si="1"/>
        <v>9.2592592592592587E-2</v>
      </c>
    </row>
    <row r="17" spans="1:5" ht="15.75" x14ac:dyDescent="0.25">
      <c r="A17" s="12" t="s">
        <v>31</v>
      </c>
      <c r="B17" s="6">
        <f>SUM(B14:B16)</f>
        <v>540200</v>
      </c>
      <c r="C17" s="6">
        <f>SUM(C14:C16)</f>
        <v>481600</v>
      </c>
      <c r="D17" s="22">
        <f t="shared" si="0"/>
        <v>0.32723527986430823</v>
      </c>
      <c r="E17" s="22">
        <f t="shared" si="1"/>
        <v>0.32788671023965144</v>
      </c>
    </row>
    <row r="18" spans="1:5" ht="15.75" x14ac:dyDescent="0.25">
      <c r="A18" s="11" t="s">
        <v>32</v>
      </c>
      <c r="B18" s="6">
        <v>424612</v>
      </c>
      <c r="C18" s="6">
        <v>323432</v>
      </c>
      <c r="D18" s="22">
        <f t="shared" si="0"/>
        <v>0.25721589532347955</v>
      </c>
      <c r="E18" s="22">
        <f t="shared" si="1"/>
        <v>0.22020152505446622</v>
      </c>
    </row>
    <row r="19" spans="1:5" ht="15.75" x14ac:dyDescent="0.25">
      <c r="A19" s="12" t="s">
        <v>33</v>
      </c>
      <c r="B19" s="6">
        <f>B17+B18</f>
        <v>964812</v>
      </c>
      <c r="C19" s="6">
        <f>C17+C18</f>
        <v>805032</v>
      </c>
      <c r="D19" s="22">
        <f t="shared" si="0"/>
        <v>0.58445117518778777</v>
      </c>
      <c r="E19" s="22">
        <f t="shared" si="1"/>
        <v>0.54808823529411765</v>
      </c>
    </row>
    <row r="20" spans="1:5" ht="15.75" x14ac:dyDescent="0.25">
      <c r="A20" s="11" t="s">
        <v>34</v>
      </c>
      <c r="B20" s="6">
        <v>460000</v>
      </c>
      <c r="C20" s="6">
        <v>460000</v>
      </c>
      <c r="D20" s="22">
        <f t="shared" si="0"/>
        <v>0.2786527744124061</v>
      </c>
      <c r="E20" s="22">
        <f t="shared" si="1"/>
        <v>0.31318082788671026</v>
      </c>
    </row>
    <row r="21" spans="1:5" ht="15.75" x14ac:dyDescent="0.25">
      <c r="A21" s="11" t="s">
        <v>35</v>
      </c>
      <c r="B21" s="6">
        <v>225988</v>
      </c>
      <c r="C21" s="6">
        <v>203768</v>
      </c>
      <c r="D21" s="22">
        <f t="shared" si="0"/>
        <v>0.13689605039980615</v>
      </c>
      <c r="E21" s="22">
        <f t="shared" si="1"/>
        <v>0.13873093681917212</v>
      </c>
    </row>
    <row r="22" spans="1:5" ht="15.75" x14ac:dyDescent="0.25">
      <c r="A22" s="12" t="s">
        <v>36</v>
      </c>
      <c r="B22" s="6">
        <f>B20+B21</f>
        <v>685988</v>
      </c>
      <c r="C22" s="6">
        <f>C20+C21</f>
        <v>663768</v>
      </c>
      <c r="D22" s="22">
        <f t="shared" si="0"/>
        <v>0.41554882481221228</v>
      </c>
      <c r="E22" s="22">
        <f t="shared" si="1"/>
        <v>0.45191176470588235</v>
      </c>
    </row>
    <row r="23" spans="1:5" ht="15.75" x14ac:dyDescent="0.25">
      <c r="A23" s="13" t="s">
        <v>37</v>
      </c>
      <c r="B23" s="14">
        <f>B19+B22</f>
        <v>1650800</v>
      </c>
      <c r="C23" s="14">
        <f>C19+C22</f>
        <v>1468800</v>
      </c>
      <c r="D23" s="22">
        <f t="shared" si="0"/>
        <v>1</v>
      </c>
      <c r="E23" s="22">
        <f t="shared" si="1"/>
        <v>1</v>
      </c>
    </row>
    <row r="24" spans="1:5" ht="15.75" x14ac:dyDescent="0.25">
      <c r="A24" s="1"/>
      <c r="B24" s="1"/>
      <c r="C24" s="1"/>
    </row>
    <row r="25" spans="1:5" ht="15.75" x14ac:dyDescent="0.25">
      <c r="A25" s="1"/>
      <c r="B25" s="1"/>
      <c r="C25" s="1"/>
    </row>
    <row r="26" spans="1:5" ht="15.75" x14ac:dyDescent="0.25">
      <c r="A26" s="1"/>
      <c r="B26" s="1"/>
      <c r="C26" s="1"/>
    </row>
    <row r="27" spans="1:5" ht="15.75" x14ac:dyDescent="0.25">
      <c r="A27" s="1"/>
      <c r="B27" s="1"/>
      <c r="C27" s="1"/>
    </row>
    <row r="28" spans="1:5" ht="15.75" x14ac:dyDescent="0.25">
      <c r="A28" s="1"/>
      <c r="B28" s="1"/>
      <c r="C28" s="1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Estado de resultados</vt:lpstr>
      <vt:lpstr>Balance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sftru_000</dc:creator>
  <cp:lastModifiedBy>sftru_000</cp:lastModifiedBy>
  <dcterms:created xsi:type="dcterms:W3CDTF">2021-05-19T14:43:13Z</dcterms:created>
  <dcterms:modified xsi:type="dcterms:W3CDTF">2021-05-26T20:23:11Z</dcterms:modified>
</cp:coreProperties>
</file>