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Quinto sem\Matem\"/>
    </mc:Choice>
  </mc:AlternateContent>
  <xr:revisionPtr revIDLastSave="0" documentId="13_ncr:1_{832D132D-12AD-4FED-96DB-314ECCDD0A3D}" xr6:coauthVersionLast="47" xr6:coauthVersionMax="47" xr10:uidLastSave="{00000000-0000-0000-0000-000000000000}"/>
  <bookViews>
    <workbookView xWindow="-4980" yWindow="3090" windowWidth="10095" windowHeight="10020" firstSheet="1" activeTab="1" xr2:uid="{5685F544-536D-4CDB-86E9-80F81D774F33}"/>
  </bookViews>
  <sheets>
    <sheet name="Estado de resultados" sheetId="2" r:id="rId1"/>
    <sheet name="Balance general" sheetId="3" r:id="rId2"/>
    <sheet name="Estado de flujo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B14" i="4"/>
  <c r="C11" i="4"/>
  <c r="C20" i="4"/>
  <c r="B20" i="4"/>
  <c r="B11" i="4"/>
  <c r="C23" i="3"/>
  <c r="B23" i="3"/>
  <c r="B17" i="3"/>
  <c r="B19" i="3" s="1"/>
  <c r="C9" i="3"/>
  <c r="B9" i="3"/>
  <c r="C7" i="2"/>
  <c r="B12" i="3"/>
  <c r="C12" i="3"/>
  <c r="B7" i="2"/>
  <c r="C21" i="4" l="1"/>
  <c r="B21" i="4"/>
  <c r="B24" i="3"/>
  <c r="C13" i="3"/>
  <c r="B13" i="3"/>
  <c r="C11" i="2"/>
  <c r="B11" i="2"/>
  <c r="C19" i="3"/>
  <c r="C13" i="2" l="1"/>
  <c r="C14" i="2" s="1"/>
  <c r="C24" i="3"/>
  <c r="B13" i="2"/>
  <c r="C15" i="2" l="1"/>
  <c r="B15" i="2"/>
</calcChain>
</file>

<file path=xl/sharedStrings.xml><?xml version="1.0" encoding="utf-8"?>
<sst xmlns="http://schemas.openxmlformats.org/spreadsheetml/2006/main" count="63" uniqueCount="59">
  <si>
    <t>Tasa impositiva</t>
  </si>
  <si>
    <t>Notas</t>
  </si>
  <si>
    <t>Utilidad neta</t>
  </si>
  <si>
    <t>Impuestos</t>
  </si>
  <si>
    <t>Utilidad antes de impuestos</t>
  </si>
  <si>
    <t>Gastos por intereses</t>
  </si>
  <si>
    <t>Utilidades antes de intereses e impuestos (EBIT)</t>
  </si>
  <si>
    <t>Gastos de depreciación</t>
  </si>
  <si>
    <t>Gastos fijos</t>
  </si>
  <si>
    <t>Gastos de ventas, generales y de administración</t>
  </si>
  <si>
    <t>Utilidad bruta</t>
  </si>
  <si>
    <t>Costo de ventas</t>
  </si>
  <si>
    <t>Ventas</t>
  </si>
  <si>
    <t>para el año que termina 31 de diciembre de 2009</t>
  </si>
  <si>
    <t>Estado de resultados</t>
  </si>
  <si>
    <t>Pasivos totales y capital contable</t>
  </si>
  <si>
    <t>Total de capital contable</t>
  </si>
  <si>
    <t>Utilidades retenidas</t>
  </si>
  <si>
    <t>Capital común</t>
  </si>
  <si>
    <t>Total de pasivos</t>
  </si>
  <si>
    <t>Deuda a largo plazo</t>
  </si>
  <si>
    <t>Total de pasivos circulantes</t>
  </si>
  <si>
    <t>Documentos por pagar a corto plazo</t>
  </si>
  <si>
    <t>Cuentas por pagar</t>
  </si>
  <si>
    <t>Pasivos y capital contable</t>
  </si>
  <si>
    <t xml:space="preserve">Total de activos </t>
  </si>
  <si>
    <t>Activos fijos netos</t>
  </si>
  <si>
    <t>Depreciasión acumulada</t>
  </si>
  <si>
    <t>Planta y equipo</t>
  </si>
  <si>
    <t>Total de activos circulantes</t>
  </si>
  <si>
    <t>Inventario</t>
  </si>
  <si>
    <t>Cuentas por cobrar</t>
  </si>
  <si>
    <t>Efectivo y equivalentes</t>
  </si>
  <si>
    <t>Activos</t>
  </si>
  <si>
    <t>al 31 de diciembre de 2009</t>
  </si>
  <si>
    <t>Balance general</t>
  </si>
  <si>
    <t>Aciones</t>
  </si>
  <si>
    <t>Utilidades por accion</t>
  </si>
  <si>
    <t>Inversiones en valores</t>
  </si>
  <si>
    <t>Pagado en exceso</t>
  </si>
  <si>
    <t>Longwood Laser Engraving</t>
  </si>
  <si>
    <t>Gasto por depreciación</t>
  </si>
  <si>
    <t>Cambio en cuentas por cobrar</t>
  </si>
  <si>
    <t>Cambio en inventarios</t>
  </si>
  <si>
    <t>Cambio en cuentas por pagar</t>
  </si>
  <si>
    <t>Cambio en otros pasivos circulantes</t>
  </si>
  <si>
    <t>Total de flujos de efectivo en operaciones</t>
  </si>
  <si>
    <t>Flujo de efectivo operativo</t>
  </si>
  <si>
    <t>Estado de flujo de efectivo</t>
  </si>
  <si>
    <t>Flujo en efectivo en inversiones</t>
  </si>
  <si>
    <t>Cambio en planta y equipo</t>
  </si>
  <si>
    <t>Total de flujos de efectivo en inversiones</t>
  </si>
  <si>
    <t>Flujos de efectivo en financiamiento</t>
  </si>
  <si>
    <t>Cambio en documentos por pagar a corto plazo</t>
  </si>
  <si>
    <t>Cambio en deuda a largo plazo</t>
  </si>
  <si>
    <t>Cambio en capital común</t>
  </si>
  <si>
    <t>Dividendos en efectivo pagados a los accionistas</t>
  </si>
  <si>
    <t>Cambio neto en el saldo de efectivo</t>
  </si>
  <si>
    <t>Total de flujos de efectivo en financiamiento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</si>
</sst>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43" formatCode="_ * #,##0.00_ ;_ * \-#,##0.00_ ;_ * &quot;-&quot;??_ ;_ @_ "/>
    <numFmt numFmtId="166" formatCode="_ [$$-300A]* #,##0.00_ ;_ [$$-300A]* \-#,##0.00_ ;_ [$$-300A]* &quot;-&quot;??_ ;_ @_ "/>
    <numFmt numFmtId="169" formatCode="_ * #,##0_ ;_ * \-#,##0_ ;_ * &quot;-&quot;??_ ;_ @_ "/>
    <numFmt numFmtId="171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3F3F3F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2" xfId="0" applyFont="1" applyBorder="1"/>
    <xf numFmtId="9" fontId="3" fillId="0" borderId="2" xfId="3" applyFont="1" applyBorder="1"/>
    <xf numFmtId="0" fontId="0" fillId="0" borderId="2" xfId="0" applyBorder="1"/>
    <xf numFmtId="0" fontId="3" fillId="0" borderId="2" xfId="0" applyFont="1" applyBorder="1"/>
    <xf numFmtId="3" fontId="4" fillId="0" borderId="2" xfId="0" applyNumberFormat="1" applyFont="1" applyBorder="1"/>
    <xf numFmtId="0" fontId="4" fillId="0" borderId="2" xfId="0" applyFont="1" applyBorder="1"/>
    <xf numFmtId="10" fontId="0" fillId="0" borderId="0" xfId="3" applyNumberFormat="1" applyFont="1" applyAlignment="1">
      <alignment horizontal="center"/>
    </xf>
    <xf numFmtId="3" fontId="3" fillId="0" borderId="2" xfId="0" applyNumberFormat="1" applyFont="1" applyBorder="1"/>
    <xf numFmtId="0" fontId="5" fillId="0" borderId="2" xfId="0" applyFont="1" applyBorder="1"/>
    <xf numFmtId="0" fontId="3" fillId="3" borderId="2" xfId="0" applyFont="1" applyFill="1" applyBorder="1"/>
    <xf numFmtId="0" fontId="4" fillId="0" borderId="2" xfId="0" applyFont="1" applyBorder="1" applyAlignment="1">
      <alignment horizontal="left" indent="1"/>
    </xf>
    <xf numFmtId="0" fontId="6" fillId="0" borderId="2" xfId="0" applyFont="1" applyBorder="1" applyAlignment="1">
      <alignment horizontal="left" indent="1"/>
    </xf>
    <xf numFmtId="0" fontId="3" fillId="0" borderId="2" xfId="0" applyFont="1" applyBorder="1" applyAlignment="1">
      <alignment horizontal="left" indent="3"/>
    </xf>
    <xf numFmtId="0" fontId="4" fillId="3" borderId="2" xfId="0" applyFont="1" applyFill="1" applyBorder="1" applyAlignment="1">
      <alignment horizontal="left" indent="1"/>
    </xf>
    <xf numFmtId="0" fontId="3" fillId="3" borderId="2" xfId="0" applyFont="1" applyFill="1" applyBorder="1" applyAlignment="1">
      <alignment horizontal="left" indent="1"/>
    </xf>
    <xf numFmtId="0" fontId="5" fillId="0" borderId="2" xfId="0" applyFont="1" applyBorder="1" applyAlignment="1">
      <alignment horizontal="center"/>
    </xf>
    <xf numFmtId="44" fontId="3" fillId="0" borderId="2" xfId="2" applyFont="1" applyBorder="1"/>
    <xf numFmtId="166" fontId="3" fillId="0" borderId="2" xfId="2" applyNumberFormat="1" applyFont="1" applyBorder="1"/>
    <xf numFmtId="44" fontId="4" fillId="0" borderId="2" xfId="2" applyFont="1" applyBorder="1"/>
    <xf numFmtId="1" fontId="3" fillId="0" borderId="2" xfId="3" applyNumberFormat="1" applyFont="1" applyBorder="1"/>
    <xf numFmtId="169" fontId="3" fillId="0" borderId="2" xfId="1" applyNumberFormat="1" applyFont="1" applyBorder="1"/>
    <xf numFmtId="3" fontId="3" fillId="0" borderId="3" xfId="0" applyNumberFormat="1" applyFont="1" applyFill="1" applyBorder="1"/>
    <xf numFmtId="3" fontId="5" fillId="0" borderId="2" xfId="2" applyNumberFormat="1" applyFont="1" applyBorder="1"/>
    <xf numFmtId="3" fontId="3" fillId="3" borderId="2" xfId="0" applyNumberFormat="1" applyFont="1" applyFill="1" applyBorder="1"/>
    <xf numFmtId="3" fontId="5" fillId="0" borderId="2" xfId="0" applyNumberFormat="1" applyFont="1" applyBorder="1"/>
    <xf numFmtId="0" fontId="7" fillId="2" borderId="2" xfId="4" applyFont="1" applyBorder="1"/>
    <xf numFmtId="171" fontId="3" fillId="0" borderId="2" xfId="0" applyNumberFormat="1" applyFont="1" applyBorder="1"/>
    <xf numFmtId="171" fontId="4" fillId="0" borderId="2" xfId="0" applyNumberFormat="1" applyFont="1" applyBorder="1"/>
    <xf numFmtId="171" fontId="7" fillId="2" borderId="2" xfId="4" applyNumberFormat="1" applyFont="1" applyBorder="1"/>
    <xf numFmtId="171" fontId="5" fillId="0" borderId="2" xfId="0" applyNumberFormat="1" applyFont="1" applyBorder="1"/>
  </cellXfs>
  <cellStyles count="5">
    <cellStyle name="Millares" xfId="1" builtinId="3"/>
    <cellStyle name="Moneda" xfId="2" builtinId="4"/>
    <cellStyle name="Normal" xfId="0" builtinId="0"/>
    <cellStyle name="Porcentaje" xfId="3" builtinId="5"/>
    <cellStyle name="Sali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15</xdr:row>
      <xdr:rowOff>57150</xdr:rowOff>
    </xdr:from>
    <xdr:to>
      <xdr:col>2</xdr:col>
      <xdr:colOff>1257300</xdr:colOff>
      <xdr:row>15</xdr:row>
      <xdr:rowOff>66675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7FC17A4-C4B1-4205-9BAD-730FCE3B36CF}"/>
            </a:ext>
          </a:extLst>
        </xdr:cNvPr>
        <xdr:cNvCxnSpPr/>
      </xdr:nvCxnSpPr>
      <xdr:spPr>
        <a:xfrm flipV="1">
          <a:off x="876300" y="2914650"/>
          <a:ext cx="14097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BB90F-2C20-4E4A-8E11-84925F3A2001}">
  <dimension ref="A1:C20"/>
  <sheetViews>
    <sheetView topLeftCell="A3" zoomScale="85" zoomScaleNormal="85" workbookViewId="0">
      <selection activeCell="C15" sqref="A15:C15"/>
    </sheetView>
  </sheetViews>
  <sheetFormatPr baseColWidth="10" defaultRowHeight="15" x14ac:dyDescent="0.25"/>
  <cols>
    <col min="1" max="1" width="47.7109375" customWidth="1"/>
    <col min="2" max="2" width="18.28515625" customWidth="1"/>
    <col min="3" max="3" width="18" customWidth="1"/>
  </cols>
  <sheetData>
    <row r="1" spans="1:3" ht="15.75" x14ac:dyDescent="0.25">
      <c r="A1" s="17" t="s">
        <v>40</v>
      </c>
      <c r="B1" s="17"/>
      <c r="C1" s="17"/>
    </row>
    <row r="2" spans="1:3" ht="15.75" x14ac:dyDescent="0.25">
      <c r="A2" s="17" t="s">
        <v>14</v>
      </c>
      <c r="B2" s="17"/>
      <c r="C2" s="17"/>
    </row>
    <row r="3" spans="1:3" ht="15.75" x14ac:dyDescent="0.25">
      <c r="A3" s="17" t="s">
        <v>13</v>
      </c>
      <c r="B3" s="17"/>
      <c r="C3" s="17"/>
    </row>
    <row r="4" spans="1:3" ht="15.75" x14ac:dyDescent="0.25">
      <c r="A4" s="11"/>
      <c r="B4" s="11">
        <v>2009</v>
      </c>
      <c r="C4" s="11">
        <v>2009</v>
      </c>
    </row>
    <row r="5" spans="1:3" ht="15.75" x14ac:dyDescent="0.25">
      <c r="A5" s="2" t="s">
        <v>12</v>
      </c>
      <c r="B5" s="18">
        <v>2900000</v>
      </c>
      <c r="C5" s="18">
        <v>2350000</v>
      </c>
    </row>
    <row r="6" spans="1:3" ht="15.75" x14ac:dyDescent="0.25">
      <c r="A6" s="2" t="s">
        <v>11</v>
      </c>
      <c r="B6" s="9">
        <v>2030000</v>
      </c>
      <c r="C6" s="9">
        <v>1645000</v>
      </c>
    </row>
    <row r="7" spans="1:3" ht="15.75" x14ac:dyDescent="0.25">
      <c r="A7" s="7" t="s">
        <v>10</v>
      </c>
      <c r="B7" s="6">
        <f>B5-B6</f>
        <v>870000</v>
      </c>
      <c r="C7" s="6">
        <f>C5-C6</f>
        <v>705000</v>
      </c>
    </row>
    <row r="8" spans="1:3" ht="15.75" x14ac:dyDescent="0.25">
      <c r="A8" s="2" t="s">
        <v>9</v>
      </c>
      <c r="B8" s="9">
        <v>425000</v>
      </c>
      <c r="C8" s="9">
        <v>58000</v>
      </c>
    </row>
    <row r="9" spans="1:3" ht="15.75" x14ac:dyDescent="0.25">
      <c r="A9" s="2" t="s">
        <v>8</v>
      </c>
      <c r="B9" s="9">
        <v>65000</v>
      </c>
      <c r="C9" s="9">
        <v>390000</v>
      </c>
    </row>
    <row r="10" spans="1:3" ht="15.75" x14ac:dyDescent="0.25">
      <c r="A10" s="2" t="s">
        <v>7</v>
      </c>
      <c r="B10" s="9">
        <v>62000</v>
      </c>
      <c r="C10" s="9">
        <v>65000</v>
      </c>
    </row>
    <row r="11" spans="1:3" ht="15.75" x14ac:dyDescent="0.25">
      <c r="A11" s="7" t="s">
        <v>6</v>
      </c>
      <c r="B11" s="6">
        <f>B7-SUM(B8:B10)</f>
        <v>318000</v>
      </c>
      <c r="C11" s="6">
        <f>C7-SUM(C8:C10)</f>
        <v>192000</v>
      </c>
    </row>
    <row r="12" spans="1:3" ht="15.75" x14ac:dyDescent="0.25">
      <c r="A12" s="2" t="s">
        <v>5</v>
      </c>
      <c r="B12" s="9">
        <v>112000</v>
      </c>
      <c r="C12" s="9">
        <v>68000</v>
      </c>
    </row>
    <row r="13" spans="1:3" ht="15.75" x14ac:dyDescent="0.25">
      <c r="A13" s="10" t="s">
        <v>4</v>
      </c>
      <c r="B13" s="6">
        <f>B11-B12</f>
        <v>206000</v>
      </c>
      <c r="C13" s="6">
        <f>C11-C12</f>
        <v>124000</v>
      </c>
    </row>
    <row r="14" spans="1:3" ht="15.75" x14ac:dyDescent="0.25">
      <c r="A14" s="2" t="s">
        <v>3</v>
      </c>
      <c r="B14" s="9">
        <v>72100</v>
      </c>
      <c r="C14" s="9">
        <f>C13*$B$18</f>
        <v>49600</v>
      </c>
    </row>
    <row r="15" spans="1:3" ht="15.75" x14ac:dyDescent="0.25">
      <c r="A15" s="7" t="s">
        <v>2</v>
      </c>
      <c r="B15" s="20">
        <f>B13-B14</f>
        <v>133900</v>
      </c>
      <c r="C15" s="20">
        <f>C13-C14</f>
        <v>74400</v>
      </c>
    </row>
    <row r="16" spans="1:3" x14ac:dyDescent="0.25">
      <c r="A16" s="5" t="s">
        <v>1</v>
      </c>
      <c r="B16" s="5"/>
      <c r="C16" s="5"/>
    </row>
    <row r="17" spans="1:3" x14ac:dyDescent="0.25">
      <c r="A17" s="4"/>
      <c r="B17" s="4"/>
      <c r="C17" s="4"/>
    </row>
    <row r="18" spans="1:3" ht="15.75" x14ac:dyDescent="0.25">
      <c r="A18" s="2" t="s">
        <v>0</v>
      </c>
      <c r="B18" s="3">
        <v>0.4</v>
      </c>
      <c r="C18" s="3">
        <v>0.4</v>
      </c>
    </row>
    <row r="19" spans="1:3" ht="15.75" x14ac:dyDescent="0.25">
      <c r="A19" s="2" t="s">
        <v>36</v>
      </c>
      <c r="B19" s="22">
        <v>38000</v>
      </c>
      <c r="C19" s="21">
        <v>30000</v>
      </c>
    </row>
    <row r="20" spans="1:3" ht="15.75" x14ac:dyDescent="0.25">
      <c r="A20" s="2" t="s">
        <v>37</v>
      </c>
      <c r="B20" s="19">
        <v>3.52</v>
      </c>
      <c r="C20" s="19">
        <v>4.5199999999999996</v>
      </c>
    </row>
  </sheetData>
  <mergeCells count="6">
    <mergeCell ref="A1:C1"/>
    <mergeCell ref="A2:C2"/>
    <mergeCell ref="A3:C3"/>
    <mergeCell ref="A16:A17"/>
    <mergeCell ref="B16:B17"/>
    <mergeCell ref="C16:C1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51BBC-99A1-4240-8839-C8B66FBF22B7}">
  <dimension ref="A1:E29"/>
  <sheetViews>
    <sheetView tabSelected="1" zoomScale="70" zoomScaleNormal="70" workbookViewId="0">
      <selection activeCell="C22" sqref="A22:C22"/>
    </sheetView>
  </sheetViews>
  <sheetFormatPr baseColWidth="10" defaultRowHeight="15" x14ac:dyDescent="0.25"/>
  <cols>
    <col min="1" max="1" width="38.7109375" customWidth="1"/>
    <col min="2" max="2" width="18.5703125" customWidth="1"/>
    <col min="3" max="3" width="16.85546875" customWidth="1"/>
  </cols>
  <sheetData>
    <row r="1" spans="1:5" ht="15.75" x14ac:dyDescent="0.25">
      <c r="A1" s="17" t="s">
        <v>40</v>
      </c>
      <c r="B1" s="17"/>
      <c r="C1" s="17"/>
    </row>
    <row r="2" spans="1:5" ht="15.75" x14ac:dyDescent="0.25">
      <c r="A2" s="17" t="s">
        <v>35</v>
      </c>
      <c r="B2" s="17"/>
      <c r="C2" s="17"/>
    </row>
    <row r="3" spans="1:5" ht="15.75" x14ac:dyDescent="0.25">
      <c r="A3" s="17" t="s">
        <v>34</v>
      </c>
      <c r="B3" s="17"/>
      <c r="C3" s="17"/>
    </row>
    <row r="4" spans="1:5" ht="15.75" x14ac:dyDescent="0.25">
      <c r="A4" s="16" t="s">
        <v>33</v>
      </c>
      <c r="B4" s="11">
        <v>2009</v>
      </c>
      <c r="C4" s="11">
        <v>2008</v>
      </c>
    </row>
    <row r="5" spans="1:5" ht="15.75" x14ac:dyDescent="0.25">
      <c r="A5" s="14" t="s">
        <v>32</v>
      </c>
      <c r="B5" s="9">
        <v>52000</v>
      </c>
      <c r="C5" s="9">
        <v>41000</v>
      </c>
      <c r="D5" s="8"/>
      <c r="E5" s="8"/>
    </row>
    <row r="6" spans="1:5" ht="15.75" x14ac:dyDescent="0.25">
      <c r="A6" s="14" t="s">
        <v>31</v>
      </c>
      <c r="B6" s="9">
        <v>420000</v>
      </c>
      <c r="C6" s="9">
        <v>21000</v>
      </c>
      <c r="D6" s="8"/>
      <c r="E6" s="8"/>
    </row>
    <row r="7" spans="1:5" ht="15.75" x14ac:dyDescent="0.25">
      <c r="A7" s="14" t="s">
        <v>38</v>
      </c>
      <c r="B7" s="9">
        <v>25000</v>
      </c>
      <c r="C7" s="9">
        <v>372000</v>
      </c>
      <c r="D7" s="8"/>
      <c r="E7" s="8"/>
    </row>
    <row r="8" spans="1:5" ht="15.75" x14ac:dyDescent="0.25">
      <c r="A8" s="14" t="s">
        <v>30</v>
      </c>
      <c r="B8" s="23">
        <v>515000</v>
      </c>
      <c r="C8" s="9">
        <v>420000</v>
      </c>
      <c r="D8" s="8"/>
      <c r="E8" s="8"/>
    </row>
    <row r="9" spans="1:5" ht="15.75" x14ac:dyDescent="0.25">
      <c r="A9" s="13" t="s">
        <v>29</v>
      </c>
      <c r="B9" s="9">
        <f>SUM(B5:B8)</f>
        <v>1012000</v>
      </c>
      <c r="C9" s="9">
        <f>SUM(C5:C8)</f>
        <v>854000</v>
      </c>
      <c r="D9" s="8"/>
      <c r="E9" s="8"/>
    </row>
    <row r="10" spans="1:5" ht="15.75" x14ac:dyDescent="0.25">
      <c r="A10" s="14" t="s">
        <v>28</v>
      </c>
      <c r="B10" s="9">
        <v>2680000</v>
      </c>
      <c r="C10" s="9">
        <v>2170000</v>
      </c>
      <c r="D10" s="8"/>
      <c r="E10" s="8"/>
    </row>
    <row r="11" spans="1:5" ht="15.75" x14ac:dyDescent="0.25">
      <c r="A11" s="14" t="s">
        <v>27</v>
      </c>
      <c r="B11" s="9">
        <v>547000</v>
      </c>
      <c r="C11" s="9">
        <v>485000</v>
      </c>
      <c r="D11" s="8"/>
      <c r="E11" s="8"/>
    </row>
    <row r="12" spans="1:5" ht="15.75" x14ac:dyDescent="0.25">
      <c r="A12" s="13" t="s">
        <v>26</v>
      </c>
      <c r="B12" s="9">
        <f>B10-B11</f>
        <v>2133000</v>
      </c>
      <c r="C12" s="9">
        <f>C10-C11</f>
        <v>1685000</v>
      </c>
      <c r="D12" s="8"/>
      <c r="E12" s="8"/>
    </row>
    <row r="13" spans="1:5" ht="15.75" x14ac:dyDescent="0.25">
      <c r="A13" s="12" t="s">
        <v>25</v>
      </c>
      <c r="B13" s="24">
        <f>B9+B12</f>
        <v>3145000</v>
      </c>
      <c r="C13" s="24">
        <f>C9+C12</f>
        <v>2539000</v>
      </c>
      <c r="D13" s="8"/>
      <c r="E13" s="8"/>
    </row>
    <row r="14" spans="1:5" ht="15.75" x14ac:dyDescent="0.25">
      <c r="A14" s="15" t="s">
        <v>24</v>
      </c>
      <c r="B14" s="25"/>
      <c r="C14" s="25"/>
      <c r="D14" s="8"/>
      <c r="E14" s="8"/>
    </row>
    <row r="15" spans="1:5" ht="15.75" x14ac:dyDescent="0.25">
      <c r="A15" s="14" t="s">
        <v>23</v>
      </c>
      <c r="B15" s="9">
        <v>505000</v>
      </c>
      <c r="C15" s="9">
        <v>310000</v>
      </c>
      <c r="D15" s="8"/>
      <c r="E15" s="8"/>
    </row>
    <row r="16" spans="1:5" ht="15.75" x14ac:dyDescent="0.25">
      <c r="A16" s="14" t="s">
        <v>22</v>
      </c>
      <c r="B16" s="9">
        <v>35000</v>
      </c>
      <c r="C16" s="9">
        <v>30000</v>
      </c>
      <c r="D16" s="8"/>
      <c r="E16" s="8"/>
    </row>
    <row r="17" spans="1:5" ht="15.75" x14ac:dyDescent="0.25">
      <c r="A17" s="13" t="s">
        <v>21</v>
      </c>
      <c r="B17" s="9">
        <f>SUM(B15:B16)</f>
        <v>540000</v>
      </c>
      <c r="C17" s="9">
        <v>340000</v>
      </c>
      <c r="D17" s="8"/>
      <c r="E17" s="8"/>
    </row>
    <row r="18" spans="1:5" ht="15.75" x14ac:dyDescent="0.25">
      <c r="A18" s="14" t="s">
        <v>20</v>
      </c>
      <c r="B18" s="9">
        <v>1168100</v>
      </c>
      <c r="C18" s="9">
        <v>1061000</v>
      </c>
      <c r="D18" s="8"/>
      <c r="E18" s="8"/>
    </row>
    <row r="19" spans="1:5" ht="15.75" x14ac:dyDescent="0.25">
      <c r="A19" s="13" t="s">
        <v>19</v>
      </c>
      <c r="B19" s="9">
        <f>B17+B18</f>
        <v>1708100</v>
      </c>
      <c r="C19" s="9">
        <f>C17+C18</f>
        <v>1401000</v>
      </c>
      <c r="D19" s="8"/>
      <c r="E19" s="8"/>
    </row>
    <row r="20" spans="1:5" ht="15.75" x14ac:dyDescent="0.25">
      <c r="A20" s="14" t="s">
        <v>39</v>
      </c>
      <c r="B20" s="9">
        <v>691000</v>
      </c>
      <c r="C20" s="9">
        <v>60000</v>
      </c>
      <c r="D20" s="8"/>
      <c r="E20" s="8"/>
    </row>
    <row r="21" spans="1:5" ht="15.75" x14ac:dyDescent="0.25">
      <c r="A21" s="14" t="s">
        <v>18</v>
      </c>
      <c r="B21" s="9">
        <v>76000</v>
      </c>
      <c r="C21" s="9">
        <v>542000</v>
      </c>
      <c r="D21" s="8"/>
      <c r="E21" s="8"/>
    </row>
    <row r="22" spans="1:5" ht="15.75" x14ac:dyDescent="0.25">
      <c r="A22" s="14" t="s">
        <v>17</v>
      </c>
      <c r="B22" s="9">
        <v>669900</v>
      </c>
      <c r="C22" s="9">
        <v>536000</v>
      </c>
      <c r="D22" s="8"/>
      <c r="E22" s="8"/>
    </row>
    <row r="23" spans="1:5" ht="15.75" x14ac:dyDescent="0.25">
      <c r="A23" s="13" t="s">
        <v>16</v>
      </c>
      <c r="B23" s="9">
        <f>SUM(B20:B22)</f>
        <v>1436900</v>
      </c>
      <c r="C23" s="9">
        <f>SUM(C20:C22)</f>
        <v>1138000</v>
      </c>
      <c r="D23" s="8"/>
      <c r="E23" s="8"/>
    </row>
    <row r="24" spans="1:5" ht="15.75" x14ac:dyDescent="0.25">
      <c r="A24" s="12" t="s">
        <v>15</v>
      </c>
      <c r="B24" s="24">
        <f>B19+B23</f>
        <v>3145000</v>
      </c>
      <c r="C24" s="26">
        <f>C19+C23</f>
        <v>2539000</v>
      </c>
      <c r="D24" s="8"/>
      <c r="E24" s="8"/>
    </row>
    <row r="25" spans="1:5" ht="15.75" x14ac:dyDescent="0.25">
      <c r="A25" s="1"/>
      <c r="B25" s="1"/>
      <c r="C25" s="1"/>
    </row>
    <row r="26" spans="1:5" ht="15.75" x14ac:dyDescent="0.25">
      <c r="A26" s="1"/>
      <c r="B26" s="1"/>
      <c r="C26" s="1"/>
    </row>
    <row r="27" spans="1:5" ht="15.75" x14ac:dyDescent="0.25">
      <c r="A27" s="1"/>
      <c r="B27" s="1"/>
      <c r="C27" s="1"/>
    </row>
    <row r="28" spans="1:5" ht="15.75" x14ac:dyDescent="0.25">
      <c r="A28" s="1"/>
      <c r="B28" s="1"/>
      <c r="C28" s="1"/>
    </row>
    <row r="29" spans="1:5" ht="15.75" x14ac:dyDescent="0.25">
      <c r="A29" s="1"/>
      <c r="B29" s="1"/>
      <c r="C29" s="1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B3C1-159B-4837-A147-632F8D9B84F6}">
  <dimension ref="A1:C21"/>
  <sheetViews>
    <sheetView zoomScale="85" zoomScaleNormal="85" workbookViewId="0">
      <selection activeCell="C16" sqref="C16"/>
    </sheetView>
  </sheetViews>
  <sheetFormatPr baseColWidth="10" defaultRowHeight="15" x14ac:dyDescent="0.25"/>
  <cols>
    <col min="1" max="1" width="47.140625" customWidth="1"/>
    <col min="2" max="2" width="16.140625" customWidth="1"/>
    <col min="3" max="3" width="11.42578125" customWidth="1"/>
  </cols>
  <sheetData>
    <row r="1" spans="1:3" ht="15" customHeight="1" x14ac:dyDescent="0.25">
      <c r="A1" s="17" t="s">
        <v>40</v>
      </c>
      <c r="B1" s="17"/>
      <c r="C1" s="17"/>
    </row>
    <row r="2" spans="1:3" ht="15" customHeight="1" x14ac:dyDescent="0.25">
      <c r="A2" s="17" t="s">
        <v>48</v>
      </c>
      <c r="B2" s="17"/>
      <c r="C2" s="17"/>
    </row>
    <row r="3" spans="1:3" ht="15" customHeight="1" x14ac:dyDescent="0.25">
      <c r="A3" s="17" t="s">
        <v>34</v>
      </c>
      <c r="B3" s="17"/>
      <c r="C3" s="17"/>
    </row>
    <row r="4" spans="1:3" ht="15.75" x14ac:dyDescent="0.25">
      <c r="A4" s="27" t="s">
        <v>47</v>
      </c>
      <c r="B4" s="27"/>
      <c r="C4" s="27"/>
    </row>
    <row r="5" spans="1:3" ht="15.75" x14ac:dyDescent="0.25">
      <c r="A5" s="2" t="s">
        <v>2</v>
      </c>
      <c r="B5" s="28">
        <v>133.9</v>
      </c>
      <c r="C5" s="28">
        <v>80.599999999999994</v>
      </c>
    </row>
    <row r="6" spans="1:3" ht="15.75" x14ac:dyDescent="0.25">
      <c r="A6" s="2" t="s">
        <v>41</v>
      </c>
      <c r="B6" s="28">
        <v>62</v>
      </c>
      <c r="C6" s="28">
        <v>58</v>
      </c>
    </row>
    <row r="7" spans="1:3" ht="15.75" x14ac:dyDescent="0.25">
      <c r="A7" s="2" t="s">
        <v>42</v>
      </c>
      <c r="B7" s="28">
        <v>420</v>
      </c>
      <c r="C7" s="28">
        <v>372</v>
      </c>
    </row>
    <row r="8" spans="1:3" ht="15.75" x14ac:dyDescent="0.25">
      <c r="A8" s="2" t="s">
        <v>43</v>
      </c>
      <c r="B8" s="28">
        <v>515</v>
      </c>
      <c r="C8" s="28">
        <v>420</v>
      </c>
    </row>
    <row r="9" spans="1:3" ht="15.75" x14ac:dyDescent="0.25">
      <c r="A9" s="2" t="s">
        <v>44</v>
      </c>
      <c r="B9" s="28">
        <v>505</v>
      </c>
      <c r="C9" s="28">
        <v>310</v>
      </c>
    </row>
    <row r="10" spans="1:3" ht="15.75" x14ac:dyDescent="0.25">
      <c r="A10" s="2" t="s">
        <v>45</v>
      </c>
      <c r="B10" s="28">
        <v>540</v>
      </c>
      <c r="C10" s="28">
        <v>340</v>
      </c>
    </row>
    <row r="11" spans="1:3" ht="15.75" x14ac:dyDescent="0.25">
      <c r="A11" s="7" t="s">
        <v>46</v>
      </c>
      <c r="B11" s="29">
        <f>(B5+B6+B9+B10)-(B7+B8)</f>
        <v>305.90000000000009</v>
      </c>
      <c r="C11" s="29">
        <f>(C5+C6+C9+C10)-(C7+C8)</f>
        <v>-3.3999999999999773</v>
      </c>
    </row>
    <row r="12" spans="1:3" ht="15.75" x14ac:dyDescent="0.25">
      <c r="A12" s="27" t="s">
        <v>49</v>
      </c>
      <c r="B12" s="30"/>
      <c r="C12" s="30"/>
    </row>
    <row r="13" spans="1:3" ht="15.75" x14ac:dyDescent="0.25">
      <c r="A13" s="2" t="s">
        <v>50</v>
      </c>
      <c r="B13" s="28">
        <v>2133</v>
      </c>
      <c r="C13" s="28">
        <v>1685</v>
      </c>
    </row>
    <row r="14" spans="1:3" ht="15.75" x14ac:dyDescent="0.25">
      <c r="A14" s="7" t="s">
        <v>51</v>
      </c>
      <c r="B14" s="31">
        <f>0-B13</f>
        <v>-2133</v>
      </c>
      <c r="C14" s="31">
        <f>0-C13</f>
        <v>-1685</v>
      </c>
    </row>
    <row r="15" spans="1:3" ht="15.75" x14ac:dyDescent="0.25">
      <c r="A15" s="27" t="s">
        <v>52</v>
      </c>
      <c r="B15" s="30"/>
      <c r="C15" s="30"/>
    </row>
    <row r="16" spans="1:3" ht="15.75" x14ac:dyDescent="0.25">
      <c r="A16" s="2" t="s">
        <v>53</v>
      </c>
      <c r="B16" s="28">
        <v>505</v>
      </c>
      <c r="C16" s="28">
        <v>310</v>
      </c>
    </row>
    <row r="17" spans="1:3" ht="15.75" x14ac:dyDescent="0.25">
      <c r="A17" s="2" t="s">
        <v>54</v>
      </c>
      <c r="B17" s="28">
        <v>1168.0999999999999</v>
      </c>
      <c r="C17" s="28">
        <v>1061</v>
      </c>
    </row>
    <row r="18" spans="1:3" ht="15.75" x14ac:dyDescent="0.25">
      <c r="A18" s="2" t="s">
        <v>55</v>
      </c>
      <c r="B18" s="28">
        <v>76</v>
      </c>
      <c r="C18" s="28">
        <v>60</v>
      </c>
    </row>
    <row r="19" spans="1:3" ht="15.75" x14ac:dyDescent="0.25">
      <c r="A19" s="2" t="s">
        <v>56</v>
      </c>
      <c r="B19" s="28">
        <v>3.52</v>
      </c>
      <c r="C19" s="28">
        <v>2.69</v>
      </c>
    </row>
    <row r="20" spans="1:3" ht="15.75" x14ac:dyDescent="0.25">
      <c r="A20" s="10" t="s">
        <v>58</v>
      </c>
      <c r="B20" s="31">
        <f>B16+B17+B18-B19</f>
        <v>1745.58</v>
      </c>
      <c r="C20" s="31">
        <f>C16+C17+C18-C19</f>
        <v>1428.31</v>
      </c>
    </row>
    <row r="21" spans="1:3" ht="15.75" x14ac:dyDescent="0.25">
      <c r="A21" s="7" t="s">
        <v>57</v>
      </c>
      <c r="B21" s="31">
        <f>B11+B14+B20</f>
        <v>-81.519999999999982</v>
      </c>
      <c r="C21" s="31">
        <f>C11+C14+C20</f>
        <v>-260.09000000000015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Estado de resultados</vt:lpstr>
      <vt:lpstr>Balance general</vt:lpstr>
      <vt:lpstr>Estado de flujo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2021-05-28T03:02:30Z</dcterms:created>
  <dcterms:modified xsi:type="dcterms:W3CDTF">2021-05-28T04:28:54Z</dcterms:modified>
</cp:coreProperties>
</file>