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Alex\converge\Project Documentation\"/>
    </mc:Choice>
  </mc:AlternateContent>
  <xr:revisionPtr revIDLastSave="0" documentId="13_ncr:1_{B1048F73-C38D-4A87-B8B1-36477939D12D}" xr6:coauthVersionLast="47" xr6:coauthVersionMax="47" xr10:uidLastSave="{00000000-0000-0000-0000-000000000000}"/>
  <bookViews>
    <workbookView xWindow="-103" yWindow="-103" windowWidth="22149" windowHeight="11949" xr2:uid="{00000000-000D-0000-FFFF-FFFF00000000}"/>
  </bookViews>
  <sheets>
    <sheet name="GanttChart" sheetId="9" r:id="rId1"/>
  </sheets>
  <definedNames>
    <definedName name="prevWBS" localSheetId="0">GanttChart!$A1048576</definedName>
    <definedName name="_xlnm.Print_Area" localSheetId="0">GanttChart!$A$1:$BN$31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 i="9" l="1"/>
  <c r="G31" i="9"/>
  <c r="G29" i="9"/>
  <c r="G28" i="9"/>
  <c r="G20" i="9"/>
  <c r="G21" i="9"/>
  <c r="G22" i="9"/>
  <c r="G23" i="9"/>
  <c r="G24" i="9"/>
  <c r="G25" i="9"/>
  <c r="G26" i="9"/>
  <c r="G19" i="9"/>
  <c r="G12" i="9"/>
  <c r="G13" i="9"/>
  <c r="G14" i="9"/>
  <c r="G15" i="9"/>
  <c r="G16" i="9"/>
  <c r="G17" i="9"/>
  <c r="G11" i="9"/>
  <c r="G9" i="9"/>
  <c r="I26" i="9"/>
  <c r="A26" i="9"/>
  <c r="I9" i="9"/>
  <c r="I25" i="9"/>
  <c r="I23" i="9"/>
  <c r="I24" i="9"/>
  <c r="F27" i="9"/>
  <c r="I27" i="9" s="1"/>
  <c r="I32" i="9"/>
  <c r="I16" i="9"/>
  <c r="I15" i="9"/>
  <c r="F10" i="9"/>
  <c r="I10" i="9" s="1"/>
  <c r="F8" i="9" l="1"/>
  <c r="I8" i="9" s="1"/>
  <c r="F30" i="9"/>
  <c r="I30" i="9" s="1"/>
  <c r="F18" i="9"/>
  <c r="I18" i="9" l="1"/>
  <c r="K6" i="9"/>
  <c r="K5" i="9" s="1"/>
  <c r="I14" i="9" l="1"/>
  <c r="I11" i="9"/>
  <c r="K7" i="9"/>
  <c r="K4" i="9"/>
  <c r="A8" i="9"/>
  <c r="I12" i="9" l="1"/>
  <c r="I13" i="9" l="1"/>
  <c r="L6" i="9" l="1"/>
  <c r="I20" i="9" l="1"/>
  <c r="I19" i="9"/>
  <c r="I29" i="9"/>
  <c r="I28" i="9"/>
  <c r="I31" i="9"/>
  <c r="M6" i="9"/>
  <c r="N6" i="9" l="1"/>
  <c r="O6" i="9" l="1"/>
  <c r="I17"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P6" i="9"/>
  <c r="BO5" i="9"/>
  <c r="BL7" i="9"/>
  <c r="BP7" i="9" l="1"/>
  <c r="BQ6" i="9"/>
  <c r="BM7" i="9"/>
  <c r="BQ7" i="9" l="1"/>
  <c r="BR6" i="9"/>
  <c r="BN7" i="9"/>
  <c r="BR7" i="9" l="1"/>
  <c r="BS6" i="9"/>
  <c r="A9" i="9"/>
  <c r="A10" i="9" s="1"/>
  <c r="BT6" i="9" l="1"/>
  <c r="BS7" i="9"/>
  <c r="BU6" i="9" l="1"/>
  <c r="BT7" i="9"/>
  <c r="BU7" i="9" l="1"/>
  <c r="BV6" i="9"/>
  <c r="BV4" i="9" l="1"/>
  <c r="BV7" i="9"/>
  <c r="BW6" i="9"/>
  <c r="BV5" i="9"/>
  <c r="I21" i="9"/>
  <c r="BX6" i="9" l="1"/>
  <c r="BW7" i="9"/>
  <c r="I22" i="9"/>
  <c r="BX7" i="9" l="1"/>
  <c r="BY6" i="9"/>
  <c r="BZ6" i="9" l="1"/>
  <c r="BY7" i="9"/>
  <c r="BZ7" i="9" l="1"/>
  <c r="CA6" i="9"/>
  <c r="CB6" i="9" l="1"/>
  <c r="CB7" i="9" s="1"/>
  <c r="CA7" i="9"/>
  <c r="A11" i="9"/>
  <c r="A12" i="9"/>
  <c r="A13" i="9" s="1"/>
  <c r="A14" i="9" s="1"/>
  <c r="A15" i="9" s="1"/>
  <c r="A16" i="9" s="1"/>
  <c r="A17" i="9" s="1"/>
  <c r="A18" i="9" s="1"/>
  <c r="A19" i="9" s="1"/>
  <c r="A20" i="9" s="1"/>
  <c r="A21" i="9" s="1"/>
  <c r="A22" i="9" s="1"/>
  <c r="A23" i="9" s="1"/>
  <c r="A24" i="9" s="1"/>
  <c r="A25" i="9" s="1"/>
  <c r="A27" i="9"/>
  <c r="A28" i="9" s="1"/>
  <c r="A29" i="9" s="1"/>
  <c r="A30" i="9" s="1"/>
  <c r="A31" i="9" s="1"/>
  <c r="A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<sst xmlns="http://schemas.openxmlformats.org/spreadsheetml/2006/main" count="39" uniqueCount="38">
  <si>
    <t>WBS</t>
  </si>
  <si>
    <t>TASK</t>
  </si>
  <si>
    <t>START</t>
  </si>
  <si>
    <t>END</t>
  </si>
  <si>
    <t>DAYS</t>
  </si>
  <si>
    <t>% DONE</t>
  </si>
  <si>
    <t>WORK DAYS</t>
  </si>
  <si>
    <t>PREDECESSOR</t>
  </si>
  <si>
    <t xml:space="preserve">Display Week </t>
  </si>
  <si>
    <t xml:space="preserve">Project Start Date </t>
  </si>
  <si>
    <t xml:space="preserve">Project Lead </t>
  </si>
  <si>
    <t>Theory Work</t>
  </si>
  <si>
    <t>Gantt Chart</t>
  </si>
  <si>
    <t>Converge Business Blockchain</t>
  </si>
  <si>
    <t>Alex Greig</t>
  </si>
  <si>
    <t>Research and Idea Generation</t>
  </si>
  <si>
    <t>Generation of Ideas and final selection of Idea. Research surrounding the technologies that would facilitate the developent of the software solution and the way in which the project could be completed.</t>
  </si>
  <si>
    <t>Design and Project Documentation</t>
  </si>
  <si>
    <t>Issues relative to the program</t>
  </si>
  <si>
    <t>Problem statement and envisioned solution and how it will function.</t>
  </si>
  <si>
    <t>Interface Design</t>
  </si>
  <si>
    <t>Quality Assurance Criteria</t>
  </si>
  <si>
    <t>Feasibility Study</t>
  </si>
  <si>
    <t>Algorithms</t>
  </si>
  <si>
    <t>Logbook</t>
  </si>
  <si>
    <t>Showcase Video</t>
  </si>
  <si>
    <t>Development</t>
  </si>
  <si>
    <t>Testing &amp; Meetings with Clients</t>
  </si>
  <si>
    <t>Modular and Systematic testing of software</t>
  </si>
  <si>
    <t>Develop underlying blockchain using substrate framwork. Making sure WASM runtime, RPC Calls, P2P Networking, Consensus and storage modules work in unison to create the business blockchain</t>
  </si>
  <si>
    <t>Develop the Frontend of the system using ReactJS, Webassembly and Remote Procedure Calls to access the blockchain from the client. Create a html, css and javascript webfront that can be accessed by clients to manage transactions.</t>
  </si>
  <si>
    <t>Ability for Businesses to mint and trade non-fungiable tokens which are digital representations of non-fungiable assets in physical world. These could be contracts, invoices, labour with certain terms.</t>
  </si>
  <si>
    <t>Ability for Businesses to mint fungiable tokens which are digital representations of fungiable assets in the physical world. This type of tokenisation would be heavily used in supply chain managements and for supply chain partner transactions. Assets could include computers, diamonds, gold or even produce like apples.</t>
  </si>
  <si>
    <t>Implementation of Procure-to-Pay and Quote to cash. Utilising the intrinsic logic of the blockchain runtime and smart contracts to facilitate automated trading.</t>
  </si>
  <si>
    <t>Automated document creation or statistics that show accounts payable and recieveable, also providing documents aiding in auditing and the complex taxation processes.</t>
  </si>
  <si>
    <t>Zero Knowledge Proofs to make the transactions more private and private information isn't widely shared across the blockchain.</t>
  </si>
  <si>
    <t>Meeting with CFO Mr Fong for continuous communication surrounding project timeline.</t>
  </si>
  <si>
    <t>Smart Contracts that better facilitate the transfer of assets between companies. Also enable companies to create their own automated contracts for procurement and other financial processes.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</si>
</sst>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dd\ m/dd/yy"/>
    <numFmt numFmtId="166" formatCode="d"/>
    <numFmt numFmtId="167" formatCode="d\ mmm\ yyyy"/>
    <numFmt numFmtId="168" formatCode="d/m/yyyy\ \(dddd\)"/>
    <numFmt numFmtId="169"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11"/>
      <name val="Arial"/>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0" fillId="0" borderId="0" xfId="0" applyFill="1" applyBorder="1" applyAlignment="1" applyProtection="1">
      <alignment vertical="top"/>
    </xf>
    <xf numFmtId="0" fontId="44" fillId="0" borderId="0" xfId="0" applyNumberFormat="1" applyFont="1" applyAlignment="1" applyProtection="1">
      <alignment vertical="center"/>
      <protection locked="0"/>
    </xf>
    <xf numFmtId="169" fontId="35" fillId="22" borderId="11" xfId="0" applyNumberFormat="1" applyFont="1" applyFill="1" applyBorder="1" applyAlignment="1" applyProtection="1">
      <alignment horizontal="center" vertical="center"/>
    </xf>
    <xf numFmtId="169" fontId="30" fillId="21" borderId="13" xfId="0" applyNumberFormat="1" applyFont="1" applyFill="1" applyBorder="1" applyAlignment="1" applyProtection="1">
      <alignment horizontal="right" vertical="center"/>
    </xf>
    <xf numFmtId="169" fontId="30" fillId="21" borderId="10" xfId="0" applyNumberFormat="1" applyFont="1" applyFill="1" applyBorder="1" applyAlignment="1" applyProtection="1">
      <alignment horizontal="center" vertical="center"/>
    </xf>
    <xf numFmtId="169" fontId="35" fillId="0" borderId="11" xfId="0" applyNumberFormat="1" applyFont="1" applyBorder="1" applyAlignment="1" applyProtection="1">
      <alignment horizontal="center" vertical="center"/>
    </xf>
    <xf numFmtId="169" fontId="30" fillId="21" borderId="13"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8"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169" fontId="35" fillId="22" borderId="0" xfId="0" applyNumberFormat="1" applyFont="1" applyFill="1" applyBorder="1" applyAlignment="1" applyProtection="1">
      <alignment horizontal="center" vertical="center"/>
    </xf>
    <xf numFmtId="169" fontId="35" fillId="0" borderId="0" xfId="0" applyNumberFormat="1" applyFont="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8</xdr:row>
      <xdr:rowOff>529080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97971</xdr:colOff>
          <xdr:row>1</xdr:row>
          <xdr:rowOff>119743</xdr:rowOff>
        </xdr:from>
        <xdr:to>
          <xdr:col>27</xdr:col>
          <xdr:colOff>108857</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32"/>
  <sheetViews>
    <sheetView showGridLines="0" tabSelected="1" zoomScale="55" zoomScaleNormal="55" workbookViewId="0">
      <pane ySplit="7" topLeftCell="A24" activePane="bottomLeft" state="frozen"/>
      <selection pane="bottomLeft" activeCell="G31" sqref="G31"/>
    </sheetView>
  </sheetViews>
  <sheetFormatPr defaultColWidth="9.07421875" defaultRowHeight="12.45" x14ac:dyDescent="0.3"/>
  <cols>
    <col min="1" max="1" width="6.84375" style="5" customWidth="1"/>
    <col min="2" max="2" width="19" style="1" customWidth="1"/>
    <col min="3" max="3" width="7.765625" style="1" customWidth="1"/>
    <col min="4" max="4" width="6.84375" style="6" hidden="1" customWidth="1"/>
    <col min="5" max="6" width="12" style="1" customWidth="1"/>
    <col min="7" max="7" width="6" style="1" customWidth="1"/>
    <col min="8" max="8" width="6.765625" style="1" customWidth="1"/>
    <col min="9" max="9" width="6.4609375" style="1" customWidth="1"/>
    <col min="10" max="10" width="1.84375" style="1" customWidth="1"/>
    <col min="11" max="66" width="2.4609375" style="1" customWidth="1"/>
    <col min="67" max="80" width="2.4609375" style="3" customWidth="1"/>
    <col min="81" max="16384" width="9.07421875" style="3"/>
  </cols>
  <sheetData>
    <row r="1" spans="1:80" ht="30" customHeight="1" x14ac:dyDescent="0.3">
      <c r="A1" s="60" t="s">
        <v>12</v>
      </c>
      <c r="B1" s="10"/>
      <c r="C1" s="10"/>
      <c r="D1" s="10"/>
      <c r="E1" s="10"/>
      <c r="F1" s="10"/>
      <c r="I1" s="64"/>
      <c r="K1" s="73"/>
      <c r="L1" s="73"/>
      <c r="M1" s="73"/>
      <c r="N1" s="73"/>
      <c r="O1" s="73"/>
      <c r="P1" s="73"/>
      <c r="Q1" s="73"/>
      <c r="R1" s="73"/>
      <c r="S1" s="73"/>
      <c r="T1" s="73"/>
      <c r="U1" s="73"/>
      <c r="V1" s="73"/>
      <c r="W1" s="73"/>
      <c r="X1" s="73"/>
      <c r="Y1" s="73"/>
      <c r="Z1" s="73"/>
      <c r="AA1" s="73"/>
      <c r="AB1" s="73"/>
      <c r="AC1" s="73"/>
      <c r="AD1" s="73"/>
      <c r="AE1" s="73"/>
    </row>
    <row r="2" spans="1:80" ht="18" customHeight="1" x14ac:dyDescent="0.3">
      <c r="A2" s="67" t="s">
        <v>13</v>
      </c>
      <c r="B2" s="7"/>
      <c r="C2" s="7"/>
      <c r="D2" s="9"/>
      <c r="E2" s="65"/>
      <c r="F2" s="65"/>
      <c r="H2" s="2"/>
    </row>
    <row r="3" spans="1:80" ht="14.15" x14ac:dyDescent="0.3">
      <c r="A3" s="15"/>
      <c r="B3" s="11"/>
      <c r="C3" s="4"/>
      <c r="D3" s="4"/>
      <c r="E3" s="4"/>
      <c r="F3" s="4"/>
      <c r="G3" s="4"/>
      <c r="H3" s="2"/>
      <c r="K3" s="8"/>
      <c r="L3" s="8"/>
      <c r="M3" s="8"/>
      <c r="N3" s="8"/>
      <c r="O3" s="8"/>
      <c r="P3" s="8"/>
      <c r="Q3" s="8"/>
      <c r="R3" s="8"/>
      <c r="S3" s="8"/>
      <c r="T3" s="8"/>
      <c r="U3" s="8"/>
      <c r="V3" s="8"/>
      <c r="W3" s="8"/>
      <c r="X3" s="8"/>
      <c r="Y3" s="8"/>
      <c r="Z3" s="8"/>
      <c r="AA3" s="8"/>
      <c r="BO3" s="66"/>
    </row>
    <row r="4" spans="1:80" ht="17.25" customHeight="1" x14ac:dyDescent="0.3">
      <c r="A4" s="45"/>
      <c r="B4" s="49" t="s">
        <v>9</v>
      </c>
      <c r="C4" s="78">
        <v>44661</v>
      </c>
      <c r="D4" s="78"/>
      <c r="E4" s="78"/>
      <c r="F4" s="46"/>
      <c r="G4" s="49" t="s">
        <v>8</v>
      </c>
      <c r="H4" s="63">
        <v>1</v>
      </c>
      <c r="I4" s="47"/>
      <c r="J4" s="13"/>
      <c r="K4" s="75" t="str">
        <f>"Week "&amp;(K6-($C$4-WEEKDAY($C$4,1)+2))/7+1</f>
        <v>Week 1</v>
      </c>
      <c r="L4" s="76"/>
      <c r="M4" s="76"/>
      <c r="N4" s="76"/>
      <c r="O4" s="76"/>
      <c r="P4" s="76"/>
      <c r="Q4" s="77"/>
      <c r="R4" s="75" t="str">
        <f>"Week "&amp;(R6-($C$4-WEEKDAY($C$4,1)+2))/7+1</f>
        <v>Week 2</v>
      </c>
      <c r="S4" s="76"/>
      <c r="T4" s="76"/>
      <c r="U4" s="76"/>
      <c r="V4" s="76"/>
      <c r="W4" s="76"/>
      <c r="X4" s="77"/>
      <c r="Y4" s="75" t="str">
        <f>"Week "&amp;(Y6-($C$4-WEEKDAY($C$4,1)+2))/7+1</f>
        <v>Week 3</v>
      </c>
      <c r="Z4" s="76"/>
      <c r="AA4" s="76"/>
      <c r="AB4" s="76"/>
      <c r="AC4" s="76"/>
      <c r="AD4" s="76"/>
      <c r="AE4" s="77"/>
      <c r="AF4" s="75" t="str">
        <f>"Week "&amp;(AF6-($C$4-WEEKDAY($C$4,1)+2))/7+1</f>
        <v>Week 4</v>
      </c>
      <c r="AG4" s="76"/>
      <c r="AH4" s="76"/>
      <c r="AI4" s="76"/>
      <c r="AJ4" s="76"/>
      <c r="AK4" s="76"/>
      <c r="AL4" s="77"/>
      <c r="AM4" s="75" t="str">
        <f>"Week "&amp;(AM6-($C$4-WEEKDAY($C$4,1)+2))/7+1</f>
        <v>Week 5</v>
      </c>
      <c r="AN4" s="76"/>
      <c r="AO4" s="76"/>
      <c r="AP4" s="76"/>
      <c r="AQ4" s="76"/>
      <c r="AR4" s="76"/>
      <c r="AS4" s="77"/>
      <c r="AT4" s="75" t="str">
        <f>"Week "&amp;(AT6-($C$4-WEEKDAY($C$4,1)+2))/7+1</f>
        <v>Week 6</v>
      </c>
      <c r="AU4" s="76"/>
      <c r="AV4" s="76"/>
      <c r="AW4" s="76"/>
      <c r="AX4" s="76"/>
      <c r="AY4" s="76"/>
      <c r="AZ4" s="77"/>
      <c r="BA4" s="75" t="str">
        <f>"Week "&amp;(BA6-($C$4-WEEKDAY($C$4,1)+2))/7+1</f>
        <v>Week 7</v>
      </c>
      <c r="BB4" s="76"/>
      <c r="BC4" s="76"/>
      <c r="BD4" s="76"/>
      <c r="BE4" s="76"/>
      <c r="BF4" s="76"/>
      <c r="BG4" s="77"/>
      <c r="BH4" s="75" t="str">
        <f>"Week "&amp;(BH6-($C$4-WEEKDAY($C$4,1)+2))/7+1</f>
        <v>Week 8</v>
      </c>
      <c r="BI4" s="76"/>
      <c r="BJ4" s="76"/>
      <c r="BK4" s="76"/>
      <c r="BL4" s="76"/>
      <c r="BM4" s="76"/>
      <c r="BN4" s="77"/>
      <c r="BO4" s="75" t="str">
        <f>"Week "&amp;(BO6-($C$4-WEEKDAY($C$4,1)+2))/7+1</f>
        <v>Week 9</v>
      </c>
      <c r="BP4" s="76"/>
      <c r="BQ4" s="76"/>
      <c r="BR4" s="76"/>
      <c r="BS4" s="76"/>
      <c r="BT4" s="76"/>
      <c r="BU4" s="77"/>
      <c r="BV4" s="75" t="str">
        <f>"Week "&amp;(BV6-($C$4-WEEKDAY($C$4,1)+2))/7+1</f>
        <v>Week 10</v>
      </c>
      <c r="BW4" s="76"/>
      <c r="BX4" s="76"/>
      <c r="BY4" s="76"/>
      <c r="BZ4" s="76"/>
      <c r="CA4" s="76"/>
      <c r="CB4" s="77"/>
    </row>
    <row r="5" spans="1:80" ht="17.25" customHeight="1" x14ac:dyDescent="0.3">
      <c r="A5" s="45"/>
      <c r="B5" s="49" t="s">
        <v>10</v>
      </c>
      <c r="C5" s="74" t="s">
        <v>14</v>
      </c>
      <c r="D5" s="74"/>
      <c r="E5" s="74"/>
      <c r="F5" s="48"/>
      <c r="G5" s="48"/>
      <c r="H5" s="48"/>
      <c r="I5" s="48"/>
      <c r="J5" s="13"/>
      <c r="K5" s="79">
        <f>K6</f>
        <v>44662</v>
      </c>
      <c r="L5" s="80"/>
      <c r="M5" s="80"/>
      <c r="N5" s="80"/>
      <c r="O5" s="80"/>
      <c r="P5" s="80"/>
      <c r="Q5" s="81"/>
      <c r="R5" s="79">
        <f>R6</f>
        <v>44669</v>
      </c>
      <c r="S5" s="80"/>
      <c r="T5" s="80"/>
      <c r="U5" s="80"/>
      <c r="V5" s="80"/>
      <c r="W5" s="80"/>
      <c r="X5" s="81"/>
      <c r="Y5" s="79">
        <f>Y6</f>
        <v>44676</v>
      </c>
      <c r="Z5" s="80"/>
      <c r="AA5" s="80"/>
      <c r="AB5" s="80"/>
      <c r="AC5" s="80"/>
      <c r="AD5" s="80"/>
      <c r="AE5" s="81"/>
      <c r="AF5" s="79">
        <f>AF6</f>
        <v>44683</v>
      </c>
      <c r="AG5" s="80"/>
      <c r="AH5" s="80"/>
      <c r="AI5" s="80"/>
      <c r="AJ5" s="80"/>
      <c r="AK5" s="80"/>
      <c r="AL5" s="81"/>
      <c r="AM5" s="79">
        <f>AM6</f>
        <v>44690</v>
      </c>
      <c r="AN5" s="80"/>
      <c r="AO5" s="80"/>
      <c r="AP5" s="80"/>
      <c r="AQ5" s="80"/>
      <c r="AR5" s="80"/>
      <c r="AS5" s="81"/>
      <c r="AT5" s="79">
        <f>AT6</f>
        <v>44697</v>
      </c>
      <c r="AU5" s="80"/>
      <c r="AV5" s="80"/>
      <c r="AW5" s="80"/>
      <c r="AX5" s="80"/>
      <c r="AY5" s="80"/>
      <c r="AZ5" s="81"/>
      <c r="BA5" s="79">
        <f>BA6</f>
        <v>44704</v>
      </c>
      <c r="BB5" s="80"/>
      <c r="BC5" s="80"/>
      <c r="BD5" s="80"/>
      <c r="BE5" s="80"/>
      <c r="BF5" s="80"/>
      <c r="BG5" s="81"/>
      <c r="BH5" s="79">
        <f>BH6</f>
        <v>44711</v>
      </c>
      <c r="BI5" s="80"/>
      <c r="BJ5" s="80"/>
      <c r="BK5" s="80"/>
      <c r="BL5" s="80"/>
      <c r="BM5" s="80"/>
      <c r="BN5" s="81"/>
      <c r="BO5" s="79">
        <f>BO6</f>
        <v>44718</v>
      </c>
      <c r="BP5" s="80"/>
      <c r="BQ5" s="80"/>
      <c r="BR5" s="80"/>
      <c r="BS5" s="80"/>
      <c r="BT5" s="80"/>
      <c r="BU5" s="81"/>
      <c r="BV5" s="79">
        <f>BV6</f>
        <v>44725</v>
      </c>
      <c r="BW5" s="80"/>
      <c r="BX5" s="80"/>
      <c r="BY5" s="80"/>
      <c r="BZ5" s="80"/>
      <c r="CA5" s="80"/>
      <c r="CB5" s="81"/>
    </row>
    <row r="6" spans="1:80" x14ac:dyDescent="0.3">
      <c r="A6" s="12"/>
      <c r="B6" s="13"/>
      <c r="C6" s="13"/>
      <c r="D6" s="14"/>
      <c r="E6" s="13"/>
      <c r="F6" s="13"/>
      <c r="G6" s="13"/>
      <c r="H6" s="13"/>
      <c r="I6" s="13"/>
      <c r="J6" s="13"/>
      <c r="K6" s="37">
        <f>C4-WEEKDAY(C4,1)+2+7*(H4-1)</f>
        <v>44662</v>
      </c>
      <c r="L6" s="28">
        <f t="shared" ref="L6:AQ6" si="0">K6+1</f>
        <v>44663</v>
      </c>
      <c r="M6" s="28">
        <f t="shared" si="0"/>
        <v>44664</v>
      </c>
      <c r="N6" s="28">
        <f t="shared" si="0"/>
        <v>44665</v>
      </c>
      <c r="O6" s="28">
        <f t="shared" si="0"/>
        <v>44666</v>
      </c>
      <c r="P6" s="28">
        <f t="shared" si="0"/>
        <v>44667</v>
      </c>
      <c r="Q6" s="38">
        <f t="shared" si="0"/>
        <v>44668</v>
      </c>
      <c r="R6" s="37">
        <f t="shared" si="0"/>
        <v>44669</v>
      </c>
      <c r="S6" s="28">
        <f t="shared" si="0"/>
        <v>44670</v>
      </c>
      <c r="T6" s="28">
        <f t="shared" si="0"/>
        <v>44671</v>
      </c>
      <c r="U6" s="28">
        <f t="shared" si="0"/>
        <v>44672</v>
      </c>
      <c r="V6" s="28">
        <f t="shared" si="0"/>
        <v>44673</v>
      </c>
      <c r="W6" s="28">
        <f t="shared" si="0"/>
        <v>44674</v>
      </c>
      <c r="X6" s="38">
        <f t="shared" si="0"/>
        <v>44675</v>
      </c>
      <c r="Y6" s="37">
        <f t="shared" si="0"/>
        <v>44676</v>
      </c>
      <c r="Z6" s="28">
        <f t="shared" si="0"/>
        <v>44677</v>
      </c>
      <c r="AA6" s="28">
        <f t="shared" si="0"/>
        <v>44678</v>
      </c>
      <c r="AB6" s="28">
        <f t="shared" si="0"/>
        <v>44679</v>
      </c>
      <c r="AC6" s="28">
        <f t="shared" si="0"/>
        <v>44680</v>
      </c>
      <c r="AD6" s="28">
        <f t="shared" si="0"/>
        <v>44681</v>
      </c>
      <c r="AE6" s="38">
        <f t="shared" si="0"/>
        <v>44682</v>
      </c>
      <c r="AF6" s="37">
        <f>AE6+1</f>
        <v>44683</v>
      </c>
      <c r="AG6" s="28">
        <f t="shared" si="0"/>
        <v>44684</v>
      </c>
      <c r="AH6" s="28">
        <f t="shared" si="0"/>
        <v>44685</v>
      </c>
      <c r="AI6" s="28">
        <f t="shared" si="0"/>
        <v>44686</v>
      </c>
      <c r="AJ6" s="28">
        <f t="shared" si="0"/>
        <v>44687</v>
      </c>
      <c r="AK6" s="28">
        <f t="shared" si="0"/>
        <v>44688</v>
      </c>
      <c r="AL6" s="38">
        <f t="shared" si="0"/>
        <v>44689</v>
      </c>
      <c r="AM6" s="37">
        <f t="shared" si="0"/>
        <v>44690</v>
      </c>
      <c r="AN6" s="28">
        <f t="shared" si="0"/>
        <v>44691</v>
      </c>
      <c r="AO6" s="28">
        <f t="shared" si="0"/>
        <v>44692</v>
      </c>
      <c r="AP6" s="28">
        <f t="shared" si="0"/>
        <v>44693</v>
      </c>
      <c r="AQ6" s="28">
        <f t="shared" si="0"/>
        <v>44694</v>
      </c>
      <c r="AR6" s="28">
        <f t="shared" ref="AR6:BN6" si="1">AQ6+1</f>
        <v>44695</v>
      </c>
      <c r="AS6" s="38">
        <f t="shared" si="1"/>
        <v>44696</v>
      </c>
      <c r="AT6" s="37">
        <f t="shared" si="1"/>
        <v>44697</v>
      </c>
      <c r="AU6" s="28">
        <f t="shared" si="1"/>
        <v>44698</v>
      </c>
      <c r="AV6" s="28">
        <f t="shared" si="1"/>
        <v>44699</v>
      </c>
      <c r="AW6" s="28">
        <f t="shared" si="1"/>
        <v>44700</v>
      </c>
      <c r="AX6" s="28">
        <f t="shared" si="1"/>
        <v>44701</v>
      </c>
      <c r="AY6" s="28">
        <f t="shared" si="1"/>
        <v>44702</v>
      </c>
      <c r="AZ6" s="38">
        <f t="shared" si="1"/>
        <v>44703</v>
      </c>
      <c r="BA6" s="37">
        <f t="shared" si="1"/>
        <v>44704</v>
      </c>
      <c r="BB6" s="28">
        <f t="shared" si="1"/>
        <v>44705</v>
      </c>
      <c r="BC6" s="28">
        <f t="shared" si="1"/>
        <v>44706</v>
      </c>
      <c r="BD6" s="28">
        <f t="shared" si="1"/>
        <v>44707</v>
      </c>
      <c r="BE6" s="28">
        <f t="shared" si="1"/>
        <v>44708</v>
      </c>
      <c r="BF6" s="28">
        <f t="shared" si="1"/>
        <v>44709</v>
      </c>
      <c r="BG6" s="38">
        <f t="shared" si="1"/>
        <v>44710</v>
      </c>
      <c r="BH6" s="37">
        <f t="shared" si="1"/>
        <v>44711</v>
      </c>
      <c r="BI6" s="28">
        <f t="shared" si="1"/>
        <v>44712</v>
      </c>
      <c r="BJ6" s="28">
        <f t="shared" si="1"/>
        <v>44713</v>
      </c>
      <c r="BK6" s="28">
        <f t="shared" si="1"/>
        <v>44714</v>
      </c>
      <c r="BL6" s="28">
        <f t="shared" si="1"/>
        <v>44715</v>
      </c>
      <c r="BM6" s="28">
        <f t="shared" si="1"/>
        <v>44716</v>
      </c>
      <c r="BN6" s="38">
        <f t="shared" si="1"/>
        <v>44717</v>
      </c>
      <c r="BO6" s="28">
        <f t="shared" ref="BO6" si="2">BN6+1</f>
        <v>44718</v>
      </c>
      <c r="BP6" s="28">
        <f t="shared" ref="BP6" si="3">BO6+1</f>
        <v>44719</v>
      </c>
      <c r="BQ6" s="28">
        <f t="shared" ref="BQ6" si="4">BP6+1</f>
        <v>44720</v>
      </c>
      <c r="BR6" s="28">
        <f t="shared" ref="BR6" si="5">BQ6+1</f>
        <v>44721</v>
      </c>
      <c r="BS6" s="28">
        <f t="shared" ref="BS6" si="6">BR6+1</f>
        <v>44722</v>
      </c>
      <c r="BT6" s="28">
        <f t="shared" ref="BT6" si="7">BS6+1</f>
        <v>44723</v>
      </c>
      <c r="BU6" s="28">
        <f t="shared" ref="BU6" si="8">BT6+1</f>
        <v>44724</v>
      </c>
      <c r="BV6" s="28">
        <f t="shared" ref="BV6" si="9">BU6+1</f>
        <v>44725</v>
      </c>
      <c r="BW6" s="28">
        <f t="shared" ref="BW6" si="10">BV6+1</f>
        <v>44726</v>
      </c>
      <c r="BX6" s="28">
        <f t="shared" ref="BX6" si="11">BW6+1</f>
        <v>44727</v>
      </c>
      <c r="BY6" s="28">
        <f t="shared" ref="BY6" si="12">BX6+1</f>
        <v>44728</v>
      </c>
      <c r="BZ6" s="28">
        <f t="shared" ref="BZ6" si="13">BY6+1</f>
        <v>44729</v>
      </c>
      <c r="CA6" s="28">
        <f t="shared" ref="CA6" si="14">BZ6+1</f>
        <v>44730</v>
      </c>
      <c r="CB6" s="38">
        <f t="shared" ref="CB6" si="15">CA6+1</f>
        <v>44731</v>
      </c>
    </row>
    <row r="7" spans="1:80" s="59" customFormat="1" ht="31.3" thickBot="1" x14ac:dyDescent="0.35">
      <c r="A7" s="51" t="s">
        <v>0</v>
      </c>
      <c r="B7" s="52" t="s">
        <v>1</v>
      </c>
      <c r="C7" s="53"/>
      <c r="D7" s="54" t="s">
        <v>7</v>
      </c>
      <c r="E7" s="55" t="s">
        <v>2</v>
      </c>
      <c r="F7" s="55" t="s">
        <v>3</v>
      </c>
      <c r="G7" s="53" t="s">
        <v>4</v>
      </c>
      <c r="H7" s="53" t="s">
        <v>5</v>
      </c>
      <c r="I7" s="53" t="s">
        <v>6</v>
      </c>
      <c r="J7" s="53"/>
      <c r="K7" s="56" t="str">
        <f t="shared" ref="K7:AP7" si="16">CHOOSE(WEEKDAY(K6,1),"S","M","T","W","T","F","S")</f>
        <v>M</v>
      </c>
      <c r="L7" s="57" t="str">
        <f t="shared" si="16"/>
        <v>T</v>
      </c>
      <c r="M7" s="57" t="str">
        <f t="shared" si="16"/>
        <v>W</v>
      </c>
      <c r="N7" s="57" t="str">
        <f t="shared" si="16"/>
        <v>T</v>
      </c>
      <c r="O7" s="57" t="str">
        <f t="shared" si="16"/>
        <v>F</v>
      </c>
      <c r="P7" s="57" t="str">
        <f t="shared" si="16"/>
        <v>S</v>
      </c>
      <c r="Q7" s="58" t="str">
        <f t="shared" si="16"/>
        <v>S</v>
      </c>
      <c r="R7" s="56" t="str">
        <f t="shared" si="16"/>
        <v>M</v>
      </c>
      <c r="S7" s="57" t="str">
        <f t="shared" si="16"/>
        <v>T</v>
      </c>
      <c r="T7" s="57" t="str">
        <f t="shared" si="16"/>
        <v>W</v>
      </c>
      <c r="U7" s="57" t="str">
        <f t="shared" si="16"/>
        <v>T</v>
      </c>
      <c r="V7" s="57" t="str">
        <f t="shared" si="16"/>
        <v>F</v>
      </c>
      <c r="W7" s="57" t="str">
        <f t="shared" si="16"/>
        <v>S</v>
      </c>
      <c r="X7" s="58" t="str">
        <f t="shared" si="16"/>
        <v>S</v>
      </c>
      <c r="Y7" s="56" t="str">
        <f t="shared" si="16"/>
        <v>M</v>
      </c>
      <c r="Z7" s="57" t="str">
        <f t="shared" si="16"/>
        <v>T</v>
      </c>
      <c r="AA7" s="57" t="str">
        <f t="shared" si="16"/>
        <v>W</v>
      </c>
      <c r="AB7" s="57" t="str">
        <f t="shared" si="16"/>
        <v>T</v>
      </c>
      <c r="AC7" s="57" t="str">
        <f t="shared" si="16"/>
        <v>F</v>
      </c>
      <c r="AD7" s="57" t="str">
        <f t="shared" si="16"/>
        <v>S</v>
      </c>
      <c r="AE7" s="58" t="str">
        <f t="shared" si="16"/>
        <v>S</v>
      </c>
      <c r="AF7" s="56" t="str">
        <f t="shared" si="16"/>
        <v>M</v>
      </c>
      <c r="AG7" s="57" t="str">
        <f t="shared" si="16"/>
        <v>T</v>
      </c>
      <c r="AH7" s="57" t="str">
        <f t="shared" si="16"/>
        <v>W</v>
      </c>
      <c r="AI7" s="57" t="str">
        <f t="shared" si="16"/>
        <v>T</v>
      </c>
      <c r="AJ7" s="57" t="str">
        <f t="shared" si="16"/>
        <v>F</v>
      </c>
      <c r="AK7" s="57" t="str">
        <f t="shared" si="16"/>
        <v>S</v>
      </c>
      <c r="AL7" s="58" t="str">
        <f t="shared" si="16"/>
        <v>S</v>
      </c>
      <c r="AM7" s="56" t="str">
        <f t="shared" si="16"/>
        <v>M</v>
      </c>
      <c r="AN7" s="57" t="str">
        <f t="shared" si="16"/>
        <v>T</v>
      </c>
      <c r="AO7" s="57" t="str">
        <f t="shared" si="16"/>
        <v>W</v>
      </c>
      <c r="AP7" s="57" t="str">
        <f t="shared" si="16"/>
        <v>T</v>
      </c>
      <c r="AQ7" s="57" t="str">
        <f t="shared" ref="AQ7:BN7" si="17">CHOOSE(WEEKDAY(AQ6,1),"S","M","T","W","T","F","S")</f>
        <v>F</v>
      </c>
      <c r="AR7" s="57" t="str">
        <f t="shared" si="17"/>
        <v>S</v>
      </c>
      <c r="AS7" s="58" t="str">
        <f t="shared" si="17"/>
        <v>S</v>
      </c>
      <c r="AT7" s="56" t="str">
        <f t="shared" si="17"/>
        <v>M</v>
      </c>
      <c r="AU7" s="57" t="str">
        <f t="shared" si="17"/>
        <v>T</v>
      </c>
      <c r="AV7" s="57" t="str">
        <f t="shared" si="17"/>
        <v>W</v>
      </c>
      <c r="AW7" s="57" t="str">
        <f t="shared" si="17"/>
        <v>T</v>
      </c>
      <c r="AX7" s="57" t="str">
        <f t="shared" si="17"/>
        <v>F</v>
      </c>
      <c r="AY7" s="57" t="str">
        <f t="shared" si="17"/>
        <v>S</v>
      </c>
      <c r="AZ7" s="58" t="str">
        <f t="shared" si="17"/>
        <v>S</v>
      </c>
      <c r="BA7" s="56" t="str">
        <f t="shared" si="17"/>
        <v>M</v>
      </c>
      <c r="BB7" s="57" t="str">
        <f t="shared" si="17"/>
        <v>T</v>
      </c>
      <c r="BC7" s="57" t="str">
        <f t="shared" si="17"/>
        <v>W</v>
      </c>
      <c r="BD7" s="57" t="str">
        <f t="shared" si="17"/>
        <v>T</v>
      </c>
      <c r="BE7" s="57" t="str">
        <f t="shared" si="17"/>
        <v>F</v>
      </c>
      <c r="BF7" s="57" t="str">
        <f t="shared" si="17"/>
        <v>S</v>
      </c>
      <c r="BG7" s="58" t="str">
        <f t="shared" si="17"/>
        <v>S</v>
      </c>
      <c r="BH7" s="56" t="str">
        <f t="shared" si="17"/>
        <v>M</v>
      </c>
      <c r="BI7" s="57" t="str">
        <f t="shared" si="17"/>
        <v>T</v>
      </c>
      <c r="BJ7" s="57" t="str">
        <f t="shared" si="17"/>
        <v>W</v>
      </c>
      <c r="BK7" s="57" t="str">
        <f t="shared" si="17"/>
        <v>T</v>
      </c>
      <c r="BL7" s="57" t="str">
        <f t="shared" si="17"/>
        <v>F</v>
      </c>
      <c r="BM7" s="57" t="str">
        <f t="shared" si="17"/>
        <v>S</v>
      </c>
      <c r="BN7" s="58" t="str">
        <f t="shared" si="17"/>
        <v>S</v>
      </c>
      <c r="BO7" s="56" t="str">
        <f t="shared" ref="BO7:BU7" si="18">CHOOSE(WEEKDAY(BO6,1),"S","M","T","W","T","F","S")</f>
        <v>M</v>
      </c>
      <c r="BP7" s="57" t="str">
        <f t="shared" si="18"/>
        <v>T</v>
      </c>
      <c r="BQ7" s="57" t="str">
        <f t="shared" si="18"/>
        <v>W</v>
      </c>
      <c r="BR7" s="57" t="str">
        <f t="shared" si="18"/>
        <v>T</v>
      </c>
      <c r="BS7" s="57" t="str">
        <f t="shared" si="18"/>
        <v>F</v>
      </c>
      <c r="BT7" s="57" t="str">
        <f t="shared" si="18"/>
        <v>S</v>
      </c>
      <c r="BU7" s="58" t="str">
        <f t="shared" si="18"/>
        <v>S</v>
      </c>
      <c r="BV7" s="56" t="str">
        <f t="shared" ref="BV7:CB7" si="19">CHOOSE(WEEKDAY(BV6,1),"S","M","T","W","T","F","S")</f>
        <v>M</v>
      </c>
      <c r="BW7" s="57" t="str">
        <f t="shared" si="19"/>
        <v>T</v>
      </c>
      <c r="BX7" s="57" t="str">
        <f t="shared" si="19"/>
        <v>W</v>
      </c>
      <c r="BY7" s="57" t="str">
        <f t="shared" si="19"/>
        <v>T</v>
      </c>
      <c r="BZ7" s="57" t="str">
        <f t="shared" si="19"/>
        <v>F</v>
      </c>
      <c r="CA7" s="57" t="str">
        <f t="shared" si="19"/>
        <v>S</v>
      </c>
      <c r="CB7" s="58" t="str">
        <f t="shared" si="19"/>
        <v>S</v>
      </c>
    </row>
    <row r="8" spans="1:80" s="18" customFormat="1" ht="17.600000000000001" x14ac:dyDescent="0.3">
      <c r="A8" s="29" t="str">
        <f>IF(ISERROR(VALUE(SUBSTITUTE(prevWBS,".",""))),"1",IF(ISERROR(FIND("`",SUBSTITUTE(prevWBS,".","`",1))),TEXT(VALUE(prevWBS)+1,"#"),TEXT(VALUE(LEFT(prevWBS,FIND("`",SUBSTITUTE(prevWBS,".","`",1))-1))+1,"#")))</f>
        <v>1</v>
      </c>
      <c r="B8" s="30" t="s">
        <v>15</v>
      </c>
      <c r="C8" s="31"/>
      <c r="D8" s="32"/>
      <c r="E8" s="33"/>
      <c r="F8" s="50" t="str">
        <f>IF(ISBLANK(E8)," - ",IF(G8=0,E8,E8+G8-1))</f>
        <v xml:space="preserve"> - </v>
      </c>
      <c r="G8" s="34"/>
      <c r="H8" s="35"/>
      <c r="I8" s="36" t="str">
        <f t="shared" ref="I8:I31" si="20">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row>
    <row r="9" spans="1:80" s="24" customFormat="1" ht="117" customHeight="1" x14ac:dyDescent="0.3">
      <c r="A9" s="23" t="str">
        <f t="shared" ref="A9:A17"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16</v>
      </c>
      <c r="D9" s="62"/>
      <c r="E9" s="68">
        <v>44661</v>
      </c>
      <c r="F9" s="71">
        <v>44670</v>
      </c>
      <c r="G9" s="25">
        <f>_xlfn.DAYS(F9,E9)+1</f>
        <v>10</v>
      </c>
      <c r="H9" s="26">
        <v>1</v>
      </c>
      <c r="I9" s="27">
        <f>IF(OR(F9=0,E9=0)," - ",NETWORKDAYS(E9,F9))</f>
        <v>7</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row>
    <row r="10" spans="1:80" s="18" customFormat="1" ht="17.600000000000001" x14ac:dyDescent="0.3">
      <c r="A10" s="29" t="str">
        <f>IF(ISERROR(VALUE(SUBSTITUTE(prevWBS,".",""))),"1",IF(ISERROR(FIND("`",SUBSTITUTE(prevWBS,".","`",1))),TEXT(VALUE(prevWBS)+1,"#"),TEXT(VALUE(LEFT(prevWBS,FIND("`",SUBSTITUTE(prevWBS,".","`",1))-1))+1,"#")))</f>
        <v>2</v>
      </c>
      <c r="B10" s="30" t="s">
        <v>17</v>
      </c>
      <c r="C10" s="31"/>
      <c r="D10" s="32"/>
      <c r="E10" s="69"/>
      <c r="F10" s="72" t="str">
        <f>IF(ISBLANK(E10)," - ",IF(G10=0,E10,E10+G10-1))</f>
        <v xml:space="preserve"> - </v>
      </c>
      <c r="G10" s="34"/>
      <c r="H10" s="35"/>
      <c r="I10" s="36" t="str">
        <f t="shared" ref="I10" si="22">IF(OR(F10=0,E10=0)," - ",NETWORKDAYS(E10,F10))</f>
        <v xml:space="preserve"> - </v>
      </c>
      <c r="J10" s="39"/>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row>
    <row r="11" spans="1:80" s="24" customFormat="1" ht="17.600000000000001" x14ac:dyDescent="0.3">
      <c r="A11" s="23" t="str">
        <f t="shared" si="21"/>
        <v>2.1</v>
      </c>
      <c r="B11" s="61" t="s">
        <v>12</v>
      </c>
      <c r="D11" s="62"/>
      <c r="E11" s="68">
        <v>44670</v>
      </c>
      <c r="F11" s="71">
        <v>44673</v>
      </c>
      <c r="G11" s="25">
        <f>_xlfn.DAYS(F11,E11)+1</f>
        <v>4</v>
      </c>
      <c r="H11" s="26">
        <v>1</v>
      </c>
      <c r="I11" s="27">
        <f>IF(OR(F11=0,E11=0)," - ",NETWORKDAYS(E11,F11))</f>
        <v>4</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row>
    <row r="12" spans="1:80" s="24" customFormat="1" ht="34.75" x14ac:dyDescent="0.3">
      <c r="A1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61" t="s">
        <v>19</v>
      </c>
      <c r="D12" s="62"/>
      <c r="E12" s="68">
        <v>44673</v>
      </c>
      <c r="F12" s="71">
        <v>44676</v>
      </c>
      <c r="G12" s="25">
        <f t="shared" ref="G12:G17" si="23">_xlfn.DAYS(F12,E12)+1</f>
        <v>4</v>
      </c>
      <c r="H12" s="26">
        <v>1</v>
      </c>
      <c r="I12" s="27">
        <f t="shared" si="20"/>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row>
    <row r="13" spans="1:80" s="24" customFormat="1" ht="23.15" x14ac:dyDescent="0.3">
      <c r="A1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61" t="s">
        <v>18</v>
      </c>
      <c r="D13" s="62"/>
      <c r="E13" s="68">
        <v>44676</v>
      </c>
      <c r="F13" s="71">
        <v>44680</v>
      </c>
      <c r="G13" s="25">
        <f t="shared" si="23"/>
        <v>5</v>
      </c>
      <c r="H13" s="26">
        <v>1</v>
      </c>
      <c r="I13" s="27">
        <f t="shared" si="20"/>
        <v>5</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spans="1:80" s="24" customFormat="1" ht="17.600000000000001" x14ac:dyDescent="0.3">
      <c r="A14" s="23" t="str">
        <f t="shared" si="21"/>
        <v>2.2</v>
      </c>
      <c r="B14" s="61" t="s">
        <v>20</v>
      </c>
      <c r="D14" s="62"/>
      <c r="E14" s="68">
        <v>44680</v>
      </c>
      <c r="F14" s="71">
        <v>44687</v>
      </c>
      <c r="G14" s="25">
        <f t="shared" si="23"/>
        <v>8</v>
      </c>
      <c r="H14" s="26">
        <v>1</v>
      </c>
      <c r="I14" s="27">
        <f t="shared" si="20"/>
        <v>6</v>
      </c>
      <c r="J14" s="40"/>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row>
    <row r="15" spans="1:80" s="24" customFormat="1" ht="23.15" x14ac:dyDescent="0.3">
      <c r="A15" s="23" t="str">
        <f t="shared" si="21"/>
        <v>2.3</v>
      </c>
      <c r="B15" s="61" t="s">
        <v>21</v>
      </c>
      <c r="D15" s="62"/>
      <c r="E15" s="68">
        <v>44687</v>
      </c>
      <c r="F15" s="71">
        <v>44690</v>
      </c>
      <c r="G15" s="25">
        <f t="shared" si="23"/>
        <v>4</v>
      </c>
      <c r="H15" s="26">
        <v>1</v>
      </c>
      <c r="I15" s="27">
        <f>IF(OR(F15=0,E15=0)," - ",NETWORKDAYS(E15,F15))</f>
        <v>2</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row>
    <row r="16" spans="1:80" s="24" customFormat="1" ht="17.600000000000001" x14ac:dyDescent="0.3">
      <c r="A16" s="23" t="str">
        <f t="shared" si="21"/>
        <v>2.4</v>
      </c>
      <c r="B16" s="61" t="s">
        <v>22</v>
      </c>
      <c r="D16" s="62"/>
      <c r="E16" s="68">
        <v>44690</v>
      </c>
      <c r="F16" s="71">
        <v>44695</v>
      </c>
      <c r="G16" s="25">
        <f t="shared" si="23"/>
        <v>6</v>
      </c>
      <c r="H16" s="26">
        <v>1</v>
      </c>
      <c r="I16" s="27">
        <f>IF(OR(F16=0,E16=0)," - ",NETWORKDAYS(E16,F16))</f>
        <v>5</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row>
    <row r="17" spans="1:80" s="24" customFormat="1" ht="17.600000000000001" x14ac:dyDescent="0.3">
      <c r="A17" s="23" t="str">
        <f t="shared" si="21"/>
        <v>2.5</v>
      </c>
      <c r="B17" s="61" t="s">
        <v>23</v>
      </c>
      <c r="D17" s="62"/>
      <c r="E17" s="68">
        <v>44695</v>
      </c>
      <c r="F17" s="71">
        <v>44703</v>
      </c>
      <c r="G17" s="25">
        <f t="shared" si="23"/>
        <v>9</v>
      </c>
      <c r="H17" s="26">
        <v>1</v>
      </c>
      <c r="I17" s="27">
        <f>IF(OR(F17=0,E17=0)," - ",NETWORKDAYS(E17,F17))</f>
        <v>5</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row>
    <row r="18" spans="1:80" s="18" customFormat="1" ht="17.600000000000001" x14ac:dyDescent="0.3">
      <c r="A18" s="16" t="str">
        <f>IF(ISERROR(VALUE(SUBSTITUTE(prevWBS,".",""))),"1",IF(ISERROR(FIND("`",SUBSTITUTE(prevWBS,".","`",1))),TEXT(VALUE(prevWBS)+1,"#"),TEXT(VALUE(LEFT(prevWBS,FIND("`",SUBSTITUTE(prevWBS,".","`",1))-1))+1,"#")))</f>
        <v>3</v>
      </c>
      <c r="B18" s="17" t="s">
        <v>26</v>
      </c>
      <c r="D18" s="19"/>
      <c r="E18" s="70"/>
      <c r="F18" s="70" t="str">
        <f t="shared" ref="F18:F30" si="24">IF(ISBLANK(E18)," - ",IF(G18=0,E18,E18+G18-1))</f>
        <v xml:space="preserve"> - </v>
      </c>
      <c r="G18" s="20"/>
      <c r="H18" s="21"/>
      <c r="I18" s="22" t="str">
        <f t="shared" si="20"/>
        <v xml:space="preserve"> - </v>
      </c>
      <c r="J18" s="41"/>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row>
    <row r="19" spans="1:80" s="24" customFormat="1" ht="115.75" customHeight="1" x14ac:dyDescent="0.3">
      <c r="A19" s="23" t="str">
        <f t="shared" ref="A19:A26" si="2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1" t="s">
        <v>29</v>
      </c>
      <c r="D19" s="62"/>
      <c r="E19" s="68">
        <v>44703</v>
      </c>
      <c r="F19" s="71">
        <v>44710</v>
      </c>
      <c r="G19" s="25">
        <f>_xlfn.DAYS(F19,E19)+1</f>
        <v>8</v>
      </c>
      <c r="H19" s="26">
        <v>1</v>
      </c>
      <c r="I19" s="27">
        <f t="shared" si="20"/>
        <v>5</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row>
    <row r="20" spans="1:80" s="24" customFormat="1" ht="147.44999999999999" customHeight="1" x14ac:dyDescent="0.3">
      <c r="A20" s="23" t="str">
        <f t="shared" si="25"/>
        <v>3.2</v>
      </c>
      <c r="B20" s="61" t="s">
        <v>30</v>
      </c>
      <c r="D20" s="62"/>
      <c r="E20" s="68">
        <v>44710</v>
      </c>
      <c r="F20" s="71">
        <v>44715</v>
      </c>
      <c r="G20" s="25">
        <f t="shared" ref="G20:G26" si="26">_xlfn.DAYS(F20,E20)+1</f>
        <v>6</v>
      </c>
      <c r="H20" s="26">
        <v>1</v>
      </c>
      <c r="I20" s="27">
        <f t="shared" si="20"/>
        <v>5</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row>
    <row r="21" spans="1:80" s="24" customFormat="1" ht="115.75" x14ac:dyDescent="0.3">
      <c r="A21" s="23" t="str">
        <f t="shared" si="25"/>
        <v>3.3</v>
      </c>
      <c r="B21" s="61" t="s">
        <v>31</v>
      </c>
      <c r="D21" s="62"/>
      <c r="E21" s="68">
        <v>44715</v>
      </c>
      <c r="F21" s="71">
        <v>44720</v>
      </c>
      <c r="G21" s="25">
        <f t="shared" si="26"/>
        <v>6</v>
      </c>
      <c r="H21" s="26">
        <v>1</v>
      </c>
      <c r="I21" s="27">
        <f t="shared" si="20"/>
        <v>4</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row>
    <row r="22" spans="1:80" s="24" customFormat="1" ht="188.15" customHeight="1" x14ac:dyDescent="0.3">
      <c r="A22" s="23" t="str">
        <f t="shared" si="25"/>
        <v>3.4</v>
      </c>
      <c r="B22" s="61" t="s">
        <v>32</v>
      </c>
      <c r="D22" s="62"/>
      <c r="E22" s="68">
        <v>44720</v>
      </c>
      <c r="F22" s="71">
        <v>44724</v>
      </c>
      <c r="G22" s="25">
        <f t="shared" si="26"/>
        <v>5</v>
      </c>
      <c r="H22" s="26">
        <v>1</v>
      </c>
      <c r="I22" s="27">
        <f t="shared" si="20"/>
        <v>3</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row>
    <row r="23" spans="1:80" s="24" customFormat="1" ht="109.75" customHeight="1" x14ac:dyDescent="0.3">
      <c r="A23" s="23" t="str">
        <f t="shared" si="25"/>
        <v>3.5</v>
      </c>
      <c r="B23" s="61" t="s">
        <v>33</v>
      </c>
      <c r="D23" s="62"/>
      <c r="E23" s="68">
        <v>44724</v>
      </c>
      <c r="F23" s="71">
        <v>44728</v>
      </c>
      <c r="G23" s="25">
        <f t="shared" si="26"/>
        <v>5</v>
      </c>
      <c r="H23" s="26">
        <v>1</v>
      </c>
      <c r="I23" s="27">
        <f t="shared" ref="I23:I24" si="27">IF(OR(F23=0,E23=0)," - ",NETWORKDAYS(E23,F23))</f>
        <v>4</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row>
    <row r="24" spans="1:80" s="24" customFormat="1" ht="104.15" customHeight="1" x14ac:dyDescent="0.3">
      <c r="A24" s="23" t="str">
        <f t="shared" si="25"/>
        <v>3.6</v>
      </c>
      <c r="B24" s="61" t="s">
        <v>34</v>
      </c>
      <c r="D24" s="62"/>
      <c r="E24" s="68">
        <v>44728</v>
      </c>
      <c r="F24" s="71">
        <v>44731</v>
      </c>
      <c r="G24" s="25">
        <f t="shared" si="26"/>
        <v>4</v>
      </c>
      <c r="H24" s="26">
        <v>1</v>
      </c>
      <c r="I24" s="27">
        <f t="shared" si="27"/>
        <v>2</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row>
    <row r="25" spans="1:80" s="24" customFormat="1" ht="85.75" customHeight="1" x14ac:dyDescent="0.3">
      <c r="A25" s="23" t="str">
        <f t="shared" si="25"/>
        <v>3.7</v>
      </c>
      <c r="B25" s="61" t="s">
        <v>35</v>
      </c>
      <c r="D25" s="62"/>
      <c r="E25" s="68">
        <v>44731</v>
      </c>
      <c r="F25" s="71">
        <v>44733</v>
      </c>
      <c r="G25" s="25">
        <f t="shared" si="26"/>
        <v>3</v>
      </c>
      <c r="H25" s="26">
        <v>1</v>
      </c>
      <c r="I25" s="27">
        <f t="shared" ref="I25:I26" si="28">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row>
    <row r="26" spans="1:80" s="24" customFormat="1" ht="123" customHeight="1" x14ac:dyDescent="0.3">
      <c r="A26" s="23" t="str">
        <f t="shared" si="25"/>
        <v>3.8</v>
      </c>
      <c r="B26" s="61" t="s">
        <v>37</v>
      </c>
      <c r="D26" s="82"/>
      <c r="E26" s="83">
        <v>44733</v>
      </c>
      <c r="F26" s="84">
        <v>44734</v>
      </c>
      <c r="G26" s="25">
        <f t="shared" si="26"/>
        <v>2</v>
      </c>
      <c r="H26" s="26">
        <v>1</v>
      </c>
      <c r="I26" s="85">
        <f t="shared" si="28"/>
        <v>2</v>
      </c>
      <c r="J26" s="86"/>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row>
    <row r="27" spans="1:80" s="18" customFormat="1" ht="17.600000000000001" x14ac:dyDescent="0.3">
      <c r="A27" s="16" t="str">
        <f>IF(ISERROR(VALUE(SUBSTITUTE(prevWBS,".",""))),"1",IF(ISERROR(FIND("`",SUBSTITUTE(prevWBS,".","`",1))),TEXT(VALUE(prevWBS)+1,"#"),TEXT(VALUE(LEFT(prevWBS,FIND("`",SUBSTITUTE(prevWBS,".","`",1))-1))+1,"#")))</f>
        <v>4</v>
      </c>
      <c r="B27" s="17" t="s">
        <v>27</v>
      </c>
      <c r="D27" s="19"/>
      <c r="E27" s="70"/>
      <c r="F27" s="70" t="str">
        <f t="shared" si="24"/>
        <v xml:space="preserve"> - </v>
      </c>
      <c r="G27" s="20"/>
      <c r="H27" s="21"/>
      <c r="I27" s="22" t="str">
        <f t="shared" si="20"/>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row>
    <row r="28" spans="1:80" s="24" customFormat="1" ht="70.75" customHeight="1" x14ac:dyDescent="0.3">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61" t="s">
        <v>36</v>
      </c>
      <c r="D28" s="62"/>
      <c r="E28" s="68">
        <v>44691</v>
      </c>
      <c r="F28" s="71">
        <v>44733</v>
      </c>
      <c r="G28" s="25">
        <f>_xlfn.DAYS(F28,E28)+1</f>
        <v>43</v>
      </c>
      <c r="H28" s="26">
        <v>1</v>
      </c>
      <c r="I28" s="27">
        <f t="shared" si="20"/>
        <v>31</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row>
    <row r="29" spans="1:80" s="24" customFormat="1" ht="37.299999999999997" customHeight="1" x14ac:dyDescent="0.3">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61" t="s">
        <v>28</v>
      </c>
      <c r="D29" s="62"/>
      <c r="E29" s="68">
        <v>44733</v>
      </c>
      <c r="F29" s="71">
        <v>44734</v>
      </c>
      <c r="G29" s="25">
        <f>_xlfn.DAYS(F29,E29)+1</f>
        <v>2</v>
      </c>
      <c r="H29" s="26">
        <v>1</v>
      </c>
      <c r="I29" s="27">
        <f t="shared" si="20"/>
        <v>2</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row>
    <row r="30" spans="1:80" s="18" customFormat="1" ht="17.600000000000001" x14ac:dyDescent="0.3">
      <c r="A30" s="16" t="str">
        <f>IF(ISERROR(VALUE(SUBSTITUTE(prevWBS,".",""))),"1",IF(ISERROR(FIND("`",SUBSTITUTE(prevWBS,".","`",1))),TEXT(VALUE(prevWBS)+1,"#"),TEXT(VALUE(LEFT(prevWBS,FIND("`",SUBSTITUTE(prevWBS,".","`",1))-1))+1,"#")))</f>
        <v>5</v>
      </c>
      <c r="B30" s="17" t="s">
        <v>11</v>
      </c>
      <c r="D30" s="19"/>
      <c r="E30" s="70"/>
      <c r="F30" s="70" t="str">
        <f t="shared" si="24"/>
        <v xml:space="preserve"> - </v>
      </c>
      <c r="G30" s="20"/>
      <c r="H30" s="21"/>
      <c r="I30" s="22" t="str">
        <f t="shared" si="20"/>
        <v xml:space="preserve"> - </v>
      </c>
      <c r="J30" s="41"/>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row>
    <row r="31" spans="1:80" s="24" customFormat="1" ht="17.600000000000001" x14ac:dyDescent="0.3">
      <c r="A3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61" t="s">
        <v>24</v>
      </c>
      <c r="D31" s="62"/>
      <c r="E31" s="68">
        <v>44661</v>
      </c>
      <c r="F31" s="71">
        <v>44733</v>
      </c>
      <c r="G31" s="25">
        <f>_xlfn.DAYS(F31,E31)+1</f>
        <v>73</v>
      </c>
      <c r="H31" s="26">
        <v>1</v>
      </c>
      <c r="I31" s="27">
        <f t="shared" si="20"/>
        <v>52</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row>
    <row r="32" spans="1:80" s="24" customFormat="1" ht="17.600000000000001" x14ac:dyDescent="0.3">
      <c r="A3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2" s="61" t="s">
        <v>25</v>
      </c>
      <c r="D32" s="62"/>
      <c r="E32" s="68">
        <v>44729</v>
      </c>
      <c r="F32" s="71">
        <v>44733</v>
      </c>
      <c r="G32" s="25">
        <f>_xlfn.DAYS(F32,E32)+1</f>
        <v>5</v>
      </c>
      <c r="H32" s="26">
        <v>1</v>
      </c>
      <c r="I32" s="27">
        <f t="shared" ref="I32" si="29">IF(OR(F32=0,E32=0)," - ",NETWORKDAYS(E32,F32))</f>
        <v>3</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row>
  </sheetData>
  <sheetProtection formatCells="0" formatColumns="0" formatRows="0" insertRows="0" deleteRows="0"/>
  <mergeCells count="23">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11:H14 H17:H32">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B7">
    <cfRule type="expression" dxfId="5" priority="53">
      <formula>K$6=TODAY()</formula>
    </cfRule>
  </conditionalFormatting>
  <conditionalFormatting sqref="K8:CB32">
    <cfRule type="expression" dxfId="4" priority="56">
      <formula>AND($E8&lt;=K$6,ROUNDDOWN(($F8-$E8+1)*$H8,0)+$E8-1&gt;=K$6)</formula>
    </cfRule>
    <cfRule type="expression" dxfId="3" priority="57">
      <formula>AND(NOT(ISBLANK($E8)),$E8&lt;=K$6,$F8&gt;=K$6)</formula>
    </cfRule>
  </conditionalFormatting>
  <conditionalFormatting sqref="K6:CB9 K17:CB32 K11:CB14">
    <cfRule type="expression" dxfId="2" priority="16">
      <formula>K$6=TODAY()</formula>
    </cfRule>
  </conditionalFormatting>
  <conditionalFormatting sqref="H10:H11">
    <cfRule type="dataBar" priority="5">
      <dataBar>
        <cfvo type="num" val="0"/>
        <cfvo type="num" val="1"/>
        <color theme="0" tint="-0.34998626667073579"/>
      </dataBar>
      <extLst>
        <ext xmlns:x14="http://schemas.microsoft.com/office/spreadsheetml/2009/9/main" uri="{B025F937-C7B1-47D3-B67F-A62EFF666E3E}">
          <x14:id>{39040515-52F3-4094-B202-ACD1080964D7}</x14:id>
        </ext>
      </extLst>
    </cfRule>
  </conditionalFormatting>
  <conditionalFormatting sqref="K10:CB11">
    <cfRule type="expression" dxfId="1" priority="6">
      <formula>K$6=TODAY()</formula>
    </cfRule>
  </conditionalFormatting>
  <conditionalFormatting sqref="H15:H16">
    <cfRule type="dataBar" priority="1">
      <dataBar>
        <cfvo type="num" val="0"/>
        <cfvo type="num" val="1"/>
        <color theme="0" tint="-0.34998626667073579"/>
      </dataBar>
      <extLst>
        <ext xmlns:x14="http://schemas.microsoft.com/office/spreadsheetml/2009/9/main" uri="{B025F937-C7B1-47D3-B67F-A62EFF666E3E}">
          <x14:id>{FF30FDB5-2757-4765-A192-DEF302ED4FB9}</x14:id>
        </ext>
      </extLst>
    </cfRule>
  </conditionalFormatting>
  <conditionalFormatting sqref="K15:CB1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paperSize="8" scale="96" fitToHeight="0" orientation="landscape" r:id="rId1"/>
  <headerFooter alignWithMargins="0"/>
  <ignoredErrors>
    <ignoredError sqref="H9 E18 E27 E30 G18:H18 G27:H27 G30:H30" unlockedFormula="1"/>
    <ignoredError sqref="A30 A27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97971</xdr:colOff>
                    <xdr:row>1</xdr:row>
                    <xdr:rowOff>119743</xdr:rowOff>
                  </from>
                  <to>
                    <xdr:col>27</xdr:col>
                    <xdr:colOff>108857</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H11:H14 H17:H32</xm:sqref>
        </x14:conditionalFormatting>
        <x14:conditionalFormatting xmlns:xm="http://schemas.microsoft.com/office/excel/2006/main">
          <x14:cfRule type="dataBar" id="{39040515-52F3-4094-B202-ACD1080964D7}">
            <x14:dataBar minLength="0" maxLength="100" gradient="0">
              <x14:cfvo type="num">
                <xm:f>0</xm:f>
              </x14:cfvo>
              <x14:cfvo type="num">
                <xm:f>1</xm:f>
              </x14:cfvo>
              <x14:negativeFillColor rgb="FFFF0000"/>
              <x14:axisColor rgb="FF000000"/>
            </x14:dataBar>
          </x14:cfRule>
          <xm:sqref>H10:H11</xm:sqref>
        </x14:conditionalFormatting>
        <x14:conditionalFormatting xmlns:xm="http://schemas.microsoft.com/office/excel/2006/main">
          <x14:cfRule type="dataBar" id="{FF30FDB5-2757-4765-A192-DEF302ED4FB9}">
            <x14:dataBar minLength="0" maxLength="100" gradient="0">
              <x14:cfvo type="num">
                <xm:f>0</xm:f>
              </x14:cfvo>
              <x14:cfvo type="num">
                <xm:f>1</xm:f>
              </x14:cfvo>
              <x14:negativeFillColor rgb="FFFF0000"/>
              <x14:axisColor rgb="FF000000"/>
            </x14:dataBar>
          </x14:cfRule>
          <xm:sqref>H15:H16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Alex</cp:lastModifiedBy>
  <cp:lastPrinted>2021-05-03T02:16:55Z</cp:lastPrinted>
  <dcterms:created xsi:type="dcterms:W3CDTF">2010-06-09T16:05:03Z</dcterms:created>
  <dcterms:modified xsi:type="dcterms:W3CDTF">2022-06-16T22:18:42Z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