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data\"/>
    </mc:Choice>
  </mc:AlternateContent>
  <xr:revisionPtr revIDLastSave="0" documentId="13_ncr:1_{E4E91A6D-1163-4A42-B8B8-D67032DC753C}" xr6:coauthVersionLast="45" xr6:coauthVersionMax="45" xr10:uidLastSave="{00000000-0000-0000-0000-000000000000}"/>
  <bookViews>
    <workbookView xWindow="-110" yWindow="-110" windowWidth="19420" windowHeight="10420" activeTab="2" xr2:uid="{DCACCF6B-2D28-4563-BF68-65085DF965BA}"/>
  </bookViews>
  <sheets>
    <sheet name="Indoor" sheetId="1" r:id="rId1"/>
    <sheet name="Outdoor" sheetId="3" r:id="rId2"/>
    <sheet name="Offshore" sheetId="2" r:id="rId3"/>
    <sheet name="Seawater_N 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Indoor!$A$1:$AK$474</definedName>
    <definedName name="_xlnm._FilterDatabase" localSheetId="2" hidden="1">Offshore!$A$1:$AD$178</definedName>
    <definedName name="_xlnm._FilterDatabase" localSheetId="1" hidden="1">Outdoor!$A$1:$AB$1075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2" i="2" l="1"/>
  <c r="Y129" i="2"/>
  <c r="Y121" i="2"/>
  <c r="Y103" i="2"/>
  <c r="Y153" i="2"/>
  <c r="Y152" i="2"/>
  <c r="Y150" i="2"/>
  <c r="Y148" i="2"/>
  <c r="Y143" i="2"/>
  <c r="Y144" i="2"/>
  <c r="Y145" i="2"/>
  <c r="Y142" i="2"/>
  <c r="Y130" i="2"/>
  <c r="Y154" i="2"/>
  <c r="X17" i="2"/>
  <c r="Y2" i="2"/>
  <c r="Y17" i="2"/>
  <c r="J149" i="2" l="1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48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Y176" i="2" l="1"/>
  <c r="Y173" i="2"/>
  <c r="Y171" i="2"/>
  <c r="Y169" i="2"/>
  <c r="Y167" i="2"/>
  <c r="Y93" i="2"/>
  <c r="Y90" i="2"/>
  <c r="Y84" i="2"/>
  <c r="Y82" i="2"/>
  <c r="Y114" i="2"/>
  <c r="Y112" i="2"/>
  <c r="Y95" i="2"/>
  <c r="Y96" i="2"/>
  <c r="Y97" i="2"/>
  <c r="Y98" i="2"/>
  <c r="Y99" i="2"/>
  <c r="Y100" i="2"/>
  <c r="Y101" i="2"/>
  <c r="Y102" i="2"/>
  <c r="Y94" i="2"/>
  <c r="Y47" i="2"/>
  <c r="Y48" i="2"/>
  <c r="Y49" i="2"/>
  <c r="Y50" i="2"/>
  <c r="Y51" i="2"/>
  <c r="Y46" i="2"/>
  <c r="Y23" i="2"/>
  <c r="Y20" i="2"/>
  <c r="Y3" i="2"/>
  <c r="Y4" i="2"/>
  <c r="Y5" i="2"/>
  <c r="Y6" i="2"/>
  <c r="Y7" i="2"/>
  <c r="Y8" i="2"/>
  <c r="X176" i="2" l="1"/>
  <c r="X173" i="2"/>
  <c r="X171" i="2"/>
  <c r="X169" i="2"/>
  <c r="X167" i="2"/>
  <c r="X153" i="2"/>
  <c r="X152" i="2"/>
  <c r="X150" i="2"/>
  <c r="X148" i="2"/>
  <c r="X145" i="2"/>
  <c r="X144" i="2"/>
  <c r="X143" i="2"/>
  <c r="X142" i="2"/>
  <c r="X129" i="2"/>
  <c r="X121" i="2"/>
  <c r="X114" i="2"/>
  <c r="X112" i="2"/>
  <c r="X23" i="2"/>
  <c r="X20" i="2"/>
  <c r="Y378" i="1" l="1"/>
  <c r="Y373" i="1"/>
  <c r="M123" i="1" l="1"/>
  <c r="AF43" i="1" l="1"/>
  <c r="AF44" i="1"/>
  <c r="AF45" i="1"/>
  <c r="L51" i="3" l="1"/>
  <c r="J474" i="1" l="1"/>
  <c r="J473" i="1"/>
  <c r="J472" i="1"/>
  <c r="J471" i="1"/>
  <c r="J470" i="1"/>
  <c r="J469" i="1"/>
  <c r="J468" i="1"/>
  <c r="J467" i="1"/>
  <c r="J466" i="1"/>
  <c r="J456" i="1"/>
  <c r="J455" i="1"/>
  <c r="J454" i="1"/>
  <c r="J453" i="1"/>
  <c r="J452" i="1"/>
  <c r="J451" i="1"/>
  <c r="J450" i="1"/>
  <c r="J449" i="1"/>
  <c r="J448" i="1"/>
  <c r="J438" i="1"/>
  <c r="J431" i="1"/>
  <c r="J432" i="1"/>
  <c r="J433" i="1"/>
  <c r="J434" i="1"/>
  <c r="J435" i="1"/>
  <c r="J436" i="1"/>
  <c r="J437" i="1"/>
  <c r="J430" i="1"/>
  <c r="J418" i="1"/>
  <c r="J372" i="1"/>
  <c r="J371" i="1"/>
  <c r="J370" i="1"/>
  <c r="J369" i="1"/>
  <c r="J368" i="1"/>
  <c r="J346" i="1"/>
  <c r="J345" i="1"/>
  <c r="J344" i="1"/>
  <c r="J316" i="1"/>
  <c r="J315" i="1"/>
  <c r="J314" i="1"/>
  <c r="J313" i="1"/>
  <c r="J312" i="1"/>
  <c r="J311" i="1"/>
  <c r="J310" i="1"/>
  <c r="J309" i="1"/>
  <c r="J308" i="1"/>
  <c r="J280" i="1"/>
  <c r="J279" i="1"/>
  <c r="J278" i="1"/>
  <c r="J277" i="1"/>
  <c r="J276" i="1"/>
  <c r="J275" i="1"/>
  <c r="J274" i="1"/>
  <c r="J273" i="1"/>
  <c r="J272" i="1"/>
  <c r="J239" i="1"/>
  <c r="J238" i="1"/>
  <c r="J237" i="1"/>
  <c r="J236" i="1"/>
  <c r="J235" i="1"/>
  <c r="J234" i="1"/>
  <c r="J206" i="1"/>
  <c r="J205" i="1"/>
  <c r="J204" i="1"/>
  <c r="J203" i="1"/>
  <c r="J202" i="1"/>
  <c r="J201" i="1"/>
  <c r="J167" i="1"/>
  <c r="J166" i="1"/>
  <c r="J165" i="1"/>
  <c r="J164" i="1"/>
  <c r="J163" i="1"/>
  <c r="J162" i="1"/>
  <c r="J161" i="1"/>
  <c r="J160" i="1"/>
  <c r="J159" i="1"/>
  <c r="J120" i="1"/>
  <c r="J119" i="1"/>
  <c r="J118" i="1"/>
  <c r="J117" i="1"/>
  <c r="J116" i="1"/>
  <c r="J115" i="1"/>
  <c r="J114" i="1"/>
  <c r="J113" i="1"/>
  <c r="J112" i="1"/>
  <c r="J93" i="1"/>
  <c r="J92" i="1"/>
  <c r="J91" i="1"/>
  <c r="J90" i="1"/>
  <c r="J89" i="1"/>
  <c r="J88" i="1"/>
  <c r="J87" i="1"/>
  <c r="J86" i="1"/>
  <c r="J85" i="1"/>
  <c r="J67" i="1"/>
  <c r="J43" i="1"/>
  <c r="T43" i="1" s="1"/>
  <c r="N341" i="1"/>
  <c r="O341" i="1"/>
  <c r="P341" i="1"/>
  <c r="M341" i="1"/>
  <c r="N335" i="1"/>
  <c r="O335" i="1"/>
  <c r="P335" i="1"/>
  <c r="N326" i="1"/>
  <c r="O326" i="1"/>
  <c r="P326" i="1"/>
  <c r="M335" i="1"/>
  <c r="M329" i="1"/>
  <c r="M326" i="1"/>
  <c r="N323" i="1"/>
  <c r="O323" i="1"/>
  <c r="P323" i="1"/>
  <c r="P317" i="1"/>
  <c r="N317" i="1"/>
  <c r="O317" i="1"/>
  <c r="M323" i="1"/>
  <c r="M320" i="1"/>
  <c r="M317" i="1"/>
  <c r="N305" i="1"/>
  <c r="O305" i="1"/>
  <c r="P305" i="1"/>
  <c r="M305" i="1"/>
  <c r="N302" i="1"/>
  <c r="O302" i="1"/>
  <c r="P302" i="1"/>
  <c r="M302" i="1"/>
  <c r="N299" i="1"/>
  <c r="O299" i="1"/>
  <c r="P299" i="1"/>
  <c r="M299" i="1"/>
  <c r="N290" i="1"/>
  <c r="O290" i="1"/>
  <c r="P290" i="1"/>
  <c r="M290" i="1"/>
  <c r="M287" i="1"/>
  <c r="N281" i="1"/>
  <c r="O281" i="1"/>
  <c r="P281" i="1"/>
  <c r="M281" i="1"/>
  <c r="Q345" i="1" l="1"/>
  <c r="Q346" i="1"/>
  <c r="Q369" i="1"/>
  <c r="Q314" i="1"/>
  <c r="Q315" i="1"/>
  <c r="Q308" i="1"/>
  <c r="Q316" i="1"/>
  <c r="Q344" i="1"/>
  <c r="Q310" i="1"/>
  <c r="Q311" i="1"/>
  <c r="Q368" i="1"/>
  <c r="M41" i="1" l="1"/>
  <c r="N41" i="1"/>
  <c r="O41" i="1"/>
  <c r="P41" i="1"/>
  <c r="M42" i="1"/>
  <c r="N42" i="1"/>
  <c r="O42" i="1"/>
  <c r="P42" i="1"/>
  <c r="N40" i="1"/>
  <c r="O40" i="1"/>
  <c r="P40" i="1"/>
  <c r="M40" i="1"/>
  <c r="Q43" i="1" s="1"/>
  <c r="N465" i="1"/>
  <c r="O465" i="1"/>
  <c r="P465" i="1"/>
  <c r="M465" i="1"/>
  <c r="Q474" i="1" s="1"/>
  <c r="N458" i="1"/>
  <c r="O458" i="1"/>
  <c r="P458" i="1"/>
  <c r="M458" i="1"/>
  <c r="Q467" i="1" s="1"/>
  <c r="N447" i="1"/>
  <c r="O447" i="1"/>
  <c r="P447" i="1"/>
  <c r="M447" i="1"/>
  <c r="Q456" i="1" s="1"/>
  <c r="N440" i="1"/>
  <c r="O440" i="1"/>
  <c r="P440" i="1"/>
  <c r="M440" i="1"/>
  <c r="Q449" i="1" s="1"/>
  <c r="M1054" i="3" l="1"/>
  <c r="N1054" i="3"/>
  <c r="O1054" i="3"/>
  <c r="M1057" i="3"/>
  <c r="N1057" i="3"/>
  <c r="O1057" i="3"/>
  <c r="L1057" i="3"/>
  <c r="L1054" i="3"/>
  <c r="M1026" i="3" l="1"/>
  <c r="N1026" i="3"/>
  <c r="O1026" i="3"/>
  <c r="M1027" i="3"/>
  <c r="N1027" i="3"/>
  <c r="O1027" i="3"/>
  <c r="M1028" i="3"/>
  <c r="N1028" i="3"/>
  <c r="O1028" i="3"/>
  <c r="M1030" i="3"/>
  <c r="N1030" i="3"/>
  <c r="O1030" i="3"/>
  <c r="M1031" i="3"/>
  <c r="N1031" i="3"/>
  <c r="O1031" i="3"/>
  <c r="L1031" i="3"/>
  <c r="L1030" i="3"/>
  <c r="L1028" i="3"/>
  <c r="L1027" i="3"/>
  <c r="L1026" i="3"/>
  <c r="M1001" i="3"/>
  <c r="N1001" i="3"/>
  <c r="O1001" i="3"/>
  <c r="M1002" i="3"/>
  <c r="N1002" i="3"/>
  <c r="O1002" i="3"/>
  <c r="M1003" i="3"/>
  <c r="N1003" i="3"/>
  <c r="O1003" i="3"/>
  <c r="M1004" i="3"/>
  <c r="N1004" i="3"/>
  <c r="O1004" i="3"/>
  <c r="M1005" i="3"/>
  <c r="N1005" i="3"/>
  <c r="O1005" i="3"/>
  <c r="M1006" i="3"/>
  <c r="N1006" i="3"/>
  <c r="O1006" i="3"/>
  <c r="M1007" i="3"/>
  <c r="N1007" i="3"/>
  <c r="O1007" i="3"/>
  <c r="L1007" i="3"/>
  <c r="L1006" i="3"/>
  <c r="L1005" i="3"/>
  <c r="L1004" i="3"/>
  <c r="L1003" i="3"/>
  <c r="L1002" i="3"/>
  <c r="L1001" i="3"/>
  <c r="L951" i="3"/>
  <c r="M924" i="3"/>
  <c r="N924" i="3"/>
  <c r="O924" i="3"/>
  <c r="M925" i="3"/>
  <c r="N925" i="3"/>
  <c r="O925" i="3"/>
  <c r="M926" i="3"/>
  <c r="N926" i="3"/>
  <c r="O926" i="3"/>
  <c r="M927" i="3"/>
  <c r="N927" i="3"/>
  <c r="O927" i="3"/>
  <c r="L927" i="3"/>
  <c r="L926" i="3"/>
  <c r="L925" i="3"/>
  <c r="L924" i="3"/>
  <c r="M899" i="3"/>
  <c r="N899" i="3"/>
  <c r="O899" i="3"/>
  <c r="M900" i="3"/>
  <c r="N900" i="3"/>
  <c r="O900" i="3"/>
  <c r="M901" i="3"/>
  <c r="N901" i="3"/>
  <c r="O901" i="3"/>
  <c r="M902" i="3"/>
  <c r="N902" i="3"/>
  <c r="O902" i="3"/>
  <c r="M903" i="3"/>
  <c r="N903" i="3"/>
  <c r="O903" i="3"/>
  <c r="L903" i="3"/>
  <c r="L902" i="3"/>
  <c r="L901" i="3"/>
  <c r="L900" i="3"/>
  <c r="L899" i="3"/>
  <c r="M877" i="3"/>
  <c r="N877" i="3"/>
  <c r="O877" i="3"/>
  <c r="L877" i="3"/>
  <c r="M871" i="3"/>
  <c r="N871" i="3"/>
  <c r="O871" i="3"/>
  <c r="M872" i="3"/>
  <c r="N872" i="3"/>
  <c r="O872" i="3"/>
  <c r="M873" i="3"/>
  <c r="N873" i="3"/>
  <c r="O873" i="3"/>
  <c r="M874" i="3"/>
  <c r="N874" i="3"/>
  <c r="O874" i="3"/>
  <c r="M875" i="3"/>
  <c r="N875" i="3"/>
  <c r="O875" i="3"/>
  <c r="M876" i="3"/>
  <c r="N876" i="3"/>
  <c r="O876" i="3"/>
  <c r="L876" i="3"/>
  <c r="L875" i="3"/>
  <c r="L874" i="3"/>
  <c r="L873" i="3"/>
  <c r="L872" i="3"/>
  <c r="L871" i="3"/>
  <c r="M845" i="3"/>
  <c r="N845" i="3"/>
  <c r="O845" i="3"/>
  <c r="M846" i="3"/>
  <c r="N846" i="3"/>
  <c r="O846" i="3"/>
  <c r="M847" i="3"/>
  <c r="N847" i="3"/>
  <c r="O847" i="3"/>
  <c r="M848" i="3"/>
  <c r="N848" i="3"/>
  <c r="O848" i="3"/>
  <c r="L848" i="3"/>
  <c r="L847" i="3"/>
  <c r="L846" i="3"/>
  <c r="L845" i="3"/>
  <c r="M819" i="3"/>
  <c r="N819" i="3"/>
  <c r="O819" i="3"/>
  <c r="M820" i="3"/>
  <c r="N820" i="3"/>
  <c r="O820" i="3"/>
  <c r="M821" i="3"/>
  <c r="N821" i="3"/>
  <c r="O821" i="3"/>
  <c r="M822" i="3"/>
  <c r="N822" i="3"/>
  <c r="O822" i="3"/>
  <c r="M823" i="3"/>
  <c r="N823" i="3"/>
  <c r="O823" i="3"/>
  <c r="M824" i="3"/>
  <c r="N824" i="3"/>
  <c r="O824" i="3"/>
  <c r="M825" i="3"/>
  <c r="N825" i="3"/>
  <c r="O825" i="3"/>
  <c r="M826" i="3"/>
  <c r="N826" i="3"/>
  <c r="O826" i="3"/>
  <c r="L826" i="3"/>
  <c r="L825" i="3"/>
  <c r="L824" i="3"/>
  <c r="L823" i="3"/>
  <c r="L822" i="3"/>
  <c r="L821" i="3"/>
  <c r="L820" i="3"/>
  <c r="L819" i="3"/>
  <c r="M799" i="3"/>
  <c r="N799" i="3"/>
  <c r="O799" i="3"/>
  <c r="M800" i="3"/>
  <c r="N800" i="3"/>
  <c r="O800" i="3"/>
  <c r="L800" i="3"/>
  <c r="L799" i="3"/>
  <c r="M793" i="3"/>
  <c r="N793" i="3"/>
  <c r="O793" i="3"/>
  <c r="M794" i="3"/>
  <c r="N794" i="3"/>
  <c r="O794" i="3"/>
  <c r="M795" i="3"/>
  <c r="N795" i="3"/>
  <c r="O795" i="3"/>
  <c r="M796" i="3"/>
  <c r="N796" i="3"/>
  <c r="O796" i="3"/>
  <c r="M797" i="3"/>
  <c r="N797" i="3"/>
  <c r="O797" i="3"/>
  <c r="L794" i="3"/>
  <c r="L795" i="3"/>
  <c r="L796" i="3"/>
  <c r="L797" i="3"/>
  <c r="L793" i="3"/>
  <c r="M770" i="3"/>
  <c r="N770" i="3"/>
  <c r="O770" i="3"/>
  <c r="M771" i="3"/>
  <c r="N771" i="3"/>
  <c r="O771" i="3"/>
  <c r="M772" i="3"/>
  <c r="N772" i="3"/>
  <c r="O772" i="3"/>
  <c r="M773" i="3"/>
  <c r="N773" i="3"/>
  <c r="O773" i="3"/>
  <c r="M774" i="3"/>
  <c r="N774" i="3"/>
  <c r="O774" i="3"/>
  <c r="M775" i="3"/>
  <c r="N775" i="3"/>
  <c r="O775" i="3"/>
  <c r="M776" i="3"/>
  <c r="N776" i="3"/>
  <c r="O776" i="3"/>
  <c r="M777" i="3"/>
  <c r="N777" i="3"/>
  <c r="O777" i="3"/>
  <c r="M778" i="3"/>
  <c r="N778" i="3"/>
  <c r="O778" i="3"/>
  <c r="M779" i="3"/>
  <c r="N779" i="3"/>
  <c r="O779" i="3"/>
  <c r="M780" i="3"/>
  <c r="N780" i="3"/>
  <c r="O780" i="3"/>
  <c r="L780" i="3"/>
  <c r="L779" i="3"/>
  <c r="L778" i="3"/>
  <c r="L777" i="3"/>
  <c r="L776" i="3"/>
  <c r="L775" i="3"/>
  <c r="L774" i="3"/>
  <c r="L773" i="3"/>
  <c r="L772" i="3"/>
  <c r="L771" i="3"/>
  <c r="L770" i="3"/>
  <c r="M745" i="3"/>
  <c r="N745" i="3"/>
  <c r="O745" i="3"/>
  <c r="M746" i="3"/>
  <c r="N746" i="3"/>
  <c r="O746" i="3"/>
  <c r="M747" i="3"/>
  <c r="N747" i="3"/>
  <c r="O747" i="3"/>
  <c r="M748" i="3"/>
  <c r="N748" i="3"/>
  <c r="O748" i="3"/>
  <c r="M749" i="3"/>
  <c r="N749" i="3"/>
  <c r="O749" i="3"/>
  <c r="M750" i="3"/>
  <c r="N750" i="3"/>
  <c r="O750" i="3"/>
  <c r="M751" i="3"/>
  <c r="N751" i="3"/>
  <c r="O751" i="3"/>
  <c r="M752" i="3"/>
  <c r="N752" i="3"/>
  <c r="O752" i="3"/>
  <c r="M753" i="3"/>
  <c r="N753" i="3"/>
  <c r="O753" i="3"/>
  <c r="M754" i="3"/>
  <c r="N754" i="3"/>
  <c r="O754" i="3"/>
  <c r="L754" i="3"/>
  <c r="L749" i="3"/>
  <c r="L750" i="3"/>
  <c r="L751" i="3"/>
  <c r="L752" i="3"/>
  <c r="L753" i="3"/>
  <c r="L748" i="3"/>
  <c r="L747" i="3"/>
  <c r="L746" i="3"/>
  <c r="L745" i="3"/>
  <c r="M732" i="3"/>
  <c r="N732" i="3"/>
  <c r="O732" i="3"/>
  <c r="L732" i="3"/>
  <c r="M722" i="3"/>
  <c r="N722" i="3"/>
  <c r="O722" i="3"/>
  <c r="M723" i="3"/>
  <c r="N723" i="3"/>
  <c r="O723" i="3"/>
  <c r="M724" i="3"/>
  <c r="N724" i="3"/>
  <c r="O724" i="3"/>
  <c r="M725" i="3"/>
  <c r="N725" i="3"/>
  <c r="O725" i="3"/>
  <c r="M726" i="3"/>
  <c r="N726" i="3"/>
  <c r="O726" i="3"/>
  <c r="M727" i="3"/>
  <c r="N727" i="3"/>
  <c r="O727" i="3"/>
  <c r="M728" i="3"/>
  <c r="N728" i="3"/>
  <c r="O728" i="3"/>
  <c r="M729" i="3"/>
  <c r="N729" i="3"/>
  <c r="O729" i="3"/>
  <c r="M730" i="3"/>
  <c r="N730" i="3"/>
  <c r="O730" i="3"/>
  <c r="M731" i="3"/>
  <c r="N731" i="3"/>
  <c r="O731" i="3"/>
  <c r="L731" i="3"/>
  <c r="L730" i="3"/>
  <c r="L729" i="3"/>
  <c r="L727" i="3"/>
  <c r="L728" i="3"/>
  <c r="L726" i="3"/>
  <c r="L725" i="3"/>
  <c r="L724" i="3"/>
  <c r="L723" i="3"/>
  <c r="L722" i="3"/>
  <c r="M700" i="3"/>
  <c r="N700" i="3"/>
  <c r="O700" i="3"/>
  <c r="M701" i="3"/>
  <c r="N701" i="3"/>
  <c r="O701" i="3"/>
  <c r="M702" i="3"/>
  <c r="N702" i="3"/>
  <c r="O702" i="3"/>
  <c r="M703" i="3"/>
  <c r="N703" i="3"/>
  <c r="O703" i="3"/>
  <c r="M704" i="3"/>
  <c r="N704" i="3"/>
  <c r="O704" i="3"/>
  <c r="M705" i="3"/>
  <c r="N705" i="3"/>
  <c r="O705" i="3"/>
  <c r="M706" i="3"/>
  <c r="N706" i="3"/>
  <c r="O706" i="3"/>
  <c r="M708" i="3"/>
  <c r="N708" i="3"/>
  <c r="O708" i="3"/>
  <c r="M709" i="3"/>
  <c r="N709" i="3"/>
  <c r="O709" i="3"/>
  <c r="L709" i="3"/>
  <c r="L708" i="3"/>
  <c r="L706" i="3"/>
  <c r="L705" i="3"/>
  <c r="L704" i="3"/>
  <c r="L701" i="3"/>
  <c r="L702" i="3"/>
  <c r="L703" i="3"/>
  <c r="L700" i="3"/>
  <c r="M678" i="3"/>
  <c r="N678" i="3"/>
  <c r="O678" i="3"/>
  <c r="M679" i="3"/>
  <c r="N679" i="3"/>
  <c r="O679" i="3"/>
  <c r="M680" i="3"/>
  <c r="N680" i="3"/>
  <c r="O680" i="3"/>
  <c r="M681" i="3"/>
  <c r="N681" i="3"/>
  <c r="O681" i="3"/>
  <c r="M682" i="3"/>
  <c r="N682" i="3"/>
  <c r="O682" i="3"/>
  <c r="M683" i="3"/>
  <c r="N683" i="3"/>
  <c r="O683" i="3"/>
  <c r="M684" i="3"/>
  <c r="N684" i="3"/>
  <c r="O684" i="3"/>
  <c r="M686" i="3"/>
  <c r="N686" i="3"/>
  <c r="O686" i="3"/>
  <c r="M687" i="3"/>
  <c r="N687" i="3"/>
  <c r="O687" i="3"/>
  <c r="L687" i="3"/>
  <c r="L686" i="3"/>
  <c r="L684" i="3"/>
  <c r="L679" i="3"/>
  <c r="L680" i="3"/>
  <c r="L681" i="3"/>
  <c r="L682" i="3"/>
  <c r="L683" i="3"/>
  <c r="L678" i="3"/>
  <c r="M656" i="3"/>
  <c r="N656" i="3"/>
  <c r="O656" i="3"/>
  <c r="M657" i="3"/>
  <c r="N657" i="3"/>
  <c r="O657" i="3"/>
  <c r="M658" i="3"/>
  <c r="N658" i="3"/>
  <c r="O658" i="3"/>
  <c r="M659" i="3"/>
  <c r="N659" i="3"/>
  <c r="O659" i="3"/>
  <c r="M660" i="3"/>
  <c r="N660" i="3"/>
  <c r="O660" i="3"/>
  <c r="M661" i="3"/>
  <c r="N661" i="3"/>
  <c r="O661" i="3"/>
  <c r="M662" i="3"/>
  <c r="N662" i="3"/>
  <c r="O662" i="3"/>
  <c r="L662" i="3"/>
  <c r="L661" i="3"/>
  <c r="L660" i="3"/>
  <c r="L659" i="3"/>
  <c r="L658" i="3"/>
  <c r="L657" i="3"/>
  <c r="L656" i="3"/>
  <c r="M632" i="3"/>
  <c r="N632" i="3"/>
  <c r="O632" i="3"/>
  <c r="M633" i="3"/>
  <c r="N633" i="3"/>
  <c r="O633" i="3"/>
  <c r="M634" i="3"/>
  <c r="N634" i="3"/>
  <c r="O634" i="3"/>
  <c r="M635" i="3"/>
  <c r="N635" i="3"/>
  <c r="O635" i="3"/>
  <c r="M636" i="3"/>
  <c r="N636" i="3"/>
  <c r="O636" i="3"/>
  <c r="M637" i="3"/>
  <c r="N637" i="3"/>
  <c r="O637" i="3"/>
  <c r="L637" i="3"/>
  <c r="L636" i="3"/>
  <c r="L635" i="3"/>
  <c r="L634" i="3"/>
  <c r="L633" i="3"/>
  <c r="L632" i="3"/>
  <c r="L131" i="2" l="1"/>
  <c r="L130" i="2"/>
  <c r="Y89" i="1" l="1"/>
  <c r="Y88" i="1"/>
  <c r="Y114" i="1"/>
  <c r="Y278" i="1"/>
  <c r="J61" i="1" l="1"/>
  <c r="I85" i="1"/>
  <c r="N231" i="1" l="1"/>
  <c r="O231" i="1"/>
  <c r="P231" i="1"/>
  <c r="N232" i="1"/>
  <c r="O232" i="1"/>
  <c r="P232" i="1"/>
  <c r="N233" i="1"/>
  <c r="O233" i="1"/>
  <c r="P233" i="1"/>
  <c r="M232" i="1"/>
  <c r="M233" i="1"/>
  <c r="M231" i="1"/>
  <c r="N230" i="1"/>
  <c r="O230" i="1"/>
  <c r="P230" i="1"/>
  <c r="M230" i="1"/>
  <c r="Q239" i="1" s="1"/>
  <c r="N228" i="1"/>
  <c r="O228" i="1"/>
  <c r="P228" i="1"/>
  <c r="M228" i="1"/>
  <c r="Q238" i="1" s="1"/>
  <c r="N224" i="1"/>
  <c r="O224" i="1"/>
  <c r="P224" i="1"/>
  <c r="M224" i="1"/>
  <c r="Q237" i="1" s="1"/>
  <c r="N219" i="1"/>
  <c r="O219" i="1"/>
  <c r="P219" i="1"/>
  <c r="M219" i="1"/>
  <c r="Q236" i="1" s="1"/>
  <c r="N215" i="1"/>
  <c r="O215" i="1"/>
  <c r="P215" i="1"/>
  <c r="M215" i="1"/>
  <c r="Q235" i="1" s="1"/>
  <c r="N210" i="1"/>
  <c r="O210" i="1"/>
  <c r="P210" i="1"/>
  <c r="M210" i="1"/>
  <c r="Q234" i="1" s="1"/>
  <c r="N191" i="1"/>
  <c r="O191" i="1"/>
  <c r="P191" i="1"/>
  <c r="M191" i="1"/>
  <c r="Q206" i="1" s="1"/>
  <c r="N185" i="1"/>
  <c r="O185" i="1"/>
  <c r="P185" i="1"/>
  <c r="M185" i="1"/>
  <c r="Q205" i="1" s="1"/>
  <c r="N179" i="1"/>
  <c r="O179" i="1"/>
  <c r="P179" i="1"/>
  <c r="M179" i="1"/>
  <c r="Q204" i="1" s="1"/>
  <c r="N177" i="1"/>
  <c r="O177" i="1"/>
  <c r="P177" i="1"/>
  <c r="M177" i="1"/>
  <c r="Q203" i="1" s="1"/>
  <c r="N173" i="1"/>
  <c r="O173" i="1"/>
  <c r="P173" i="1"/>
  <c r="M173" i="1"/>
  <c r="Q202" i="1" s="1"/>
  <c r="N168" i="1"/>
  <c r="O168" i="1"/>
  <c r="P168" i="1"/>
  <c r="M168" i="1"/>
  <c r="Q201" i="1" s="1"/>
  <c r="Y13" i="1"/>
  <c r="AF474" i="1" l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18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R45" i="1"/>
  <c r="R44" i="1"/>
  <c r="R43" i="1"/>
  <c r="S43" i="1" s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R14" i="1" l="1"/>
  <c r="R64" i="1"/>
  <c r="R112" i="1"/>
  <c r="T112" i="1"/>
  <c r="R202" i="1"/>
  <c r="S202" i="1" s="1"/>
  <c r="T202" i="1"/>
  <c r="R39" i="1"/>
  <c r="R235" i="1"/>
  <c r="S235" i="1" s="1"/>
  <c r="T235" i="1"/>
  <c r="R309" i="1"/>
  <c r="T309" i="1"/>
  <c r="R452" i="1"/>
  <c r="T452" i="1"/>
  <c r="R468" i="1"/>
  <c r="T468" i="1"/>
  <c r="R38" i="1"/>
  <c r="R162" i="1"/>
  <c r="T162" i="1"/>
  <c r="R15" i="1"/>
  <c r="R89" i="1"/>
  <c r="T89" i="1"/>
  <c r="R164" i="1"/>
  <c r="T164" i="1"/>
  <c r="R204" i="1"/>
  <c r="S204" i="1" s="1"/>
  <c r="T204" i="1"/>
  <c r="R236" i="1"/>
  <c r="S236" i="1" s="1"/>
  <c r="T236" i="1"/>
  <c r="R469" i="1"/>
  <c r="T469" i="1"/>
  <c r="R17" i="1"/>
  <c r="R33" i="1"/>
  <c r="R59" i="1"/>
  <c r="R67" i="1"/>
  <c r="T67" i="1"/>
  <c r="R91" i="1"/>
  <c r="T91" i="1"/>
  <c r="R115" i="1"/>
  <c r="T115" i="1"/>
  <c r="R205" i="1"/>
  <c r="S205" i="1" s="1"/>
  <c r="T205" i="1"/>
  <c r="R237" i="1"/>
  <c r="S237" i="1" s="1"/>
  <c r="T237" i="1"/>
  <c r="R279" i="1"/>
  <c r="T279" i="1"/>
  <c r="R311" i="1"/>
  <c r="S311" i="1" s="1"/>
  <c r="T311" i="1"/>
  <c r="R430" i="1"/>
  <c r="T430" i="1"/>
  <c r="R438" i="1"/>
  <c r="T438" i="1"/>
  <c r="R454" i="1"/>
  <c r="T454" i="1"/>
  <c r="R470" i="1"/>
  <c r="T470" i="1"/>
  <c r="R120" i="1"/>
  <c r="T120" i="1"/>
  <c r="R234" i="1"/>
  <c r="S234" i="1" s="1"/>
  <c r="T234" i="1"/>
  <c r="R276" i="1"/>
  <c r="T276" i="1"/>
  <c r="R308" i="1"/>
  <c r="S308" i="1" s="1"/>
  <c r="T308" i="1"/>
  <c r="R451" i="1"/>
  <c r="T451" i="1"/>
  <c r="R113" i="1"/>
  <c r="T113" i="1"/>
  <c r="R436" i="1"/>
  <c r="T436" i="1"/>
  <c r="R32" i="1"/>
  <c r="R90" i="1"/>
  <c r="T90" i="1"/>
  <c r="R114" i="1"/>
  <c r="T114" i="1"/>
  <c r="R18" i="1"/>
  <c r="R34" i="1"/>
  <c r="R60" i="1"/>
  <c r="R92" i="1"/>
  <c r="T92" i="1"/>
  <c r="R116" i="1"/>
  <c r="T116" i="1"/>
  <c r="R206" i="1"/>
  <c r="S206" i="1" s="1"/>
  <c r="T206" i="1"/>
  <c r="R238" i="1"/>
  <c r="S238" i="1" s="1"/>
  <c r="T238" i="1"/>
  <c r="R272" i="1"/>
  <c r="T272" i="1"/>
  <c r="R280" i="1"/>
  <c r="T280" i="1"/>
  <c r="R312" i="1"/>
  <c r="T312" i="1"/>
  <c r="R344" i="1"/>
  <c r="S344" i="1" s="1"/>
  <c r="T344" i="1"/>
  <c r="R368" i="1"/>
  <c r="S368" i="1" s="1"/>
  <c r="T368" i="1"/>
  <c r="R431" i="1"/>
  <c r="T431" i="1"/>
  <c r="R455" i="1"/>
  <c r="T455" i="1"/>
  <c r="R471" i="1"/>
  <c r="T471" i="1"/>
  <c r="R88" i="1"/>
  <c r="T88" i="1"/>
  <c r="R316" i="1"/>
  <c r="S316" i="1" s="1"/>
  <c r="T316" i="1"/>
  <c r="R372" i="1"/>
  <c r="T372" i="1"/>
  <c r="R163" i="1"/>
  <c r="T163" i="1"/>
  <c r="R16" i="1"/>
  <c r="R278" i="1"/>
  <c r="T278" i="1"/>
  <c r="R453" i="1"/>
  <c r="T453" i="1"/>
  <c r="R19" i="1"/>
  <c r="R35" i="1"/>
  <c r="R61" i="1"/>
  <c r="T61" i="1"/>
  <c r="R85" i="1"/>
  <c r="T85" i="1"/>
  <c r="R93" i="1"/>
  <c r="T93" i="1"/>
  <c r="R117" i="1"/>
  <c r="T117" i="1"/>
  <c r="R159" i="1"/>
  <c r="T159" i="1"/>
  <c r="R239" i="1"/>
  <c r="S239" i="1" s="1"/>
  <c r="T239" i="1"/>
  <c r="R273" i="1"/>
  <c r="T273" i="1"/>
  <c r="R345" i="1"/>
  <c r="S345" i="1" s="1"/>
  <c r="T345" i="1"/>
  <c r="R369" i="1"/>
  <c r="S369" i="1" s="1"/>
  <c r="T369" i="1"/>
  <c r="R432" i="1"/>
  <c r="T432" i="1"/>
  <c r="R448" i="1"/>
  <c r="T448" i="1"/>
  <c r="R456" i="1"/>
  <c r="S456" i="1" s="1"/>
  <c r="T456" i="1"/>
  <c r="R472" i="1"/>
  <c r="T472" i="1"/>
  <c r="R467" i="1"/>
  <c r="S467" i="1" s="1"/>
  <c r="T467" i="1"/>
  <c r="R65" i="1"/>
  <c r="R203" i="1"/>
  <c r="S203" i="1" s="1"/>
  <c r="T203" i="1"/>
  <c r="R310" i="1"/>
  <c r="S310" i="1" s="1"/>
  <c r="T310" i="1"/>
  <c r="R20" i="1"/>
  <c r="R36" i="1"/>
  <c r="R62" i="1"/>
  <c r="R86" i="1"/>
  <c r="T86" i="1"/>
  <c r="R118" i="1"/>
  <c r="T118" i="1"/>
  <c r="R160" i="1"/>
  <c r="T160" i="1"/>
  <c r="R274" i="1"/>
  <c r="T274" i="1"/>
  <c r="R314" i="1"/>
  <c r="S314" i="1" s="1"/>
  <c r="T314" i="1"/>
  <c r="R346" i="1"/>
  <c r="S346" i="1" s="1"/>
  <c r="T346" i="1"/>
  <c r="R433" i="1"/>
  <c r="T433" i="1"/>
  <c r="R449" i="1"/>
  <c r="S449" i="1" s="1"/>
  <c r="T449" i="1"/>
  <c r="R473" i="1"/>
  <c r="T473" i="1"/>
  <c r="R435" i="1"/>
  <c r="T435" i="1"/>
  <c r="R31" i="1"/>
  <c r="R66" i="1"/>
  <c r="R437" i="1"/>
  <c r="T437" i="1"/>
  <c r="R13" i="1"/>
  <c r="R21" i="1"/>
  <c r="R37" i="1"/>
  <c r="R63" i="1"/>
  <c r="R87" i="1"/>
  <c r="T87" i="1"/>
  <c r="R119" i="1"/>
  <c r="T119" i="1"/>
  <c r="R161" i="1"/>
  <c r="T161" i="1"/>
  <c r="R201" i="1"/>
  <c r="S201" i="1" s="1"/>
  <c r="T201" i="1"/>
  <c r="R275" i="1"/>
  <c r="T275" i="1"/>
  <c r="R315" i="1"/>
  <c r="S315" i="1" s="1"/>
  <c r="T315" i="1"/>
  <c r="R434" i="1"/>
  <c r="T434" i="1"/>
  <c r="R450" i="1"/>
  <c r="T450" i="1"/>
  <c r="R466" i="1"/>
  <c r="T466" i="1"/>
  <c r="R474" i="1"/>
  <c r="S474" i="1" s="1"/>
  <c r="T474" i="1"/>
  <c r="Y279" i="1"/>
  <c r="Y280" i="1"/>
  <c r="Y206" i="1"/>
  <c r="L111" i="2" l="1"/>
  <c r="I15" i="3" l="1"/>
  <c r="I16" i="3"/>
  <c r="I14" i="3"/>
  <c r="I3" i="3"/>
  <c r="I4" i="3"/>
  <c r="I5" i="3"/>
  <c r="I6" i="3"/>
  <c r="I7" i="3"/>
  <c r="I8" i="3"/>
  <c r="I9" i="3"/>
  <c r="I10" i="3"/>
  <c r="I11" i="3"/>
  <c r="I12" i="3"/>
  <c r="I13" i="3"/>
  <c r="I2" i="3"/>
  <c r="I16" i="1"/>
  <c r="I361" i="3"/>
  <c r="I31" i="1"/>
  <c r="N457" i="1" l="1"/>
  <c r="O457" i="1"/>
  <c r="P457" i="1"/>
  <c r="M457" i="1"/>
  <c r="Q466" i="1" s="1"/>
  <c r="S466" i="1" s="1"/>
  <c r="M460" i="1"/>
  <c r="Q469" i="1" s="1"/>
  <c r="S469" i="1" s="1"/>
  <c r="N460" i="1"/>
  <c r="O460" i="1"/>
  <c r="P460" i="1"/>
  <c r="N459" i="1"/>
  <c r="O459" i="1"/>
  <c r="P459" i="1"/>
  <c r="M459" i="1"/>
  <c r="Q468" i="1" s="1"/>
  <c r="S468" i="1" s="1"/>
  <c r="N461" i="1" l="1"/>
  <c r="O461" i="1"/>
  <c r="P461" i="1"/>
  <c r="N462" i="1"/>
  <c r="O462" i="1"/>
  <c r="P462" i="1"/>
  <c r="N463" i="1"/>
  <c r="O463" i="1"/>
  <c r="P463" i="1"/>
  <c r="N464" i="1"/>
  <c r="O464" i="1"/>
  <c r="P464" i="1"/>
  <c r="M462" i="1"/>
  <c r="Q471" i="1" s="1"/>
  <c r="S471" i="1" s="1"/>
  <c r="M463" i="1"/>
  <c r="Q472" i="1" s="1"/>
  <c r="S472" i="1" s="1"/>
  <c r="M464" i="1"/>
  <c r="Q473" i="1" s="1"/>
  <c r="S473" i="1" s="1"/>
  <c r="M461" i="1"/>
  <c r="Q470" i="1" s="1"/>
  <c r="S470" i="1" s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M446" i="1"/>
  <c r="Q455" i="1" s="1"/>
  <c r="S455" i="1" s="1"/>
  <c r="M445" i="1"/>
  <c r="Q454" i="1" s="1"/>
  <c r="S454" i="1" s="1"/>
  <c r="M444" i="1"/>
  <c r="Q453" i="1" s="1"/>
  <c r="S453" i="1" s="1"/>
  <c r="M443" i="1"/>
  <c r="Q452" i="1" s="1"/>
  <c r="S452" i="1" s="1"/>
  <c r="M442" i="1"/>
  <c r="Q451" i="1" s="1"/>
  <c r="S451" i="1" s="1"/>
  <c r="M441" i="1"/>
  <c r="Q450" i="1" s="1"/>
  <c r="S450" i="1" s="1"/>
  <c r="N439" i="1"/>
  <c r="O439" i="1"/>
  <c r="P439" i="1"/>
  <c r="M439" i="1"/>
  <c r="Q448" i="1" s="1"/>
  <c r="S448" i="1" s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42" i="2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12" i="2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82" i="2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58" i="2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26" i="2"/>
  <c r="I15" i="2"/>
  <c r="I16" i="2"/>
  <c r="I17" i="2"/>
  <c r="I18" i="2"/>
  <c r="I19" i="2"/>
  <c r="I20" i="2"/>
  <c r="I21" i="2"/>
  <c r="I22" i="2"/>
  <c r="I23" i="2"/>
  <c r="I24" i="2"/>
  <c r="I25" i="2"/>
  <c r="I14" i="2"/>
  <c r="G416" i="1"/>
  <c r="G417" i="1"/>
  <c r="G415" i="1"/>
  <c r="G413" i="1"/>
  <c r="G414" i="1"/>
  <c r="G412" i="1"/>
  <c r="G410" i="1"/>
  <c r="G411" i="1"/>
  <c r="G409" i="1"/>
  <c r="G407" i="1"/>
  <c r="G408" i="1"/>
  <c r="G406" i="1"/>
  <c r="G404" i="1"/>
  <c r="G405" i="1"/>
  <c r="G403" i="1"/>
  <c r="G401" i="1"/>
  <c r="G402" i="1"/>
  <c r="G400" i="1"/>
  <c r="G398" i="1"/>
  <c r="G399" i="1"/>
  <c r="G397" i="1"/>
  <c r="G395" i="1"/>
  <c r="G396" i="1"/>
  <c r="G394" i="1"/>
  <c r="G392" i="1"/>
  <c r="G393" i="1"/>
  <c r="G391" i="1"/>
  <c r="G389" i="1"/>
  <c r="G390" i="1"/>
  <c r="G388" i="1"/>
  <c r="G386" i="1"/>
  <c r="G387" i="1"/>
  <c r="G385" i="1"/>
  <c r="G383" i="1"/>
  <c r="G384" i="1"/>
  <c r="G382" i="1"/>
  <c r="J66" i="1"/>
  <c r="T66" i="1" s="1"/>
  <c r="J59" i="1"/>
  <c r="T59" i="1" s="1"/>
  <c r="J65" i="1"/>
  <c r="T65" i="1" s="1"/>
  <c r="J60" i="1"/>
  <c r="T60" i="1" s="1"/>
  <c r="J62" i="1"/>
  <c r="T62" i="1" s="1"/>
  <c r="J63" i="1"/>
  <c r="T63" i="1" s="1"/>
  <c r="J64" i="1"/>
  <c r="T64" i="1" s="1"/>
  <c r="J44" i="1"/>
  <c r="J45" i="1"/>
  <c r="J31" i="1"/>
  <c r="T31" i="1" s="1"/>
  <c r="J39" i="1"/>
  <c r="T39" i="1" s="1"/>
  <c r="J38" i="1"/>
  <c r="T38" i="1" s="1"/>
  <c r="J37" i="1"/>
  <c r="T37" i="1" s="1"/>
  <c r="J36" i="1"/>
  <c r="T36" i="1" s="1"/>
  <c r="J35" i="1"/>
  <c r="T35" i="1" s="1"/>
  <c r="J34" i="1"/>
  <c r="T34" i="1" s="1"/>
  <c r="J33" i="1"/>
  <c r="T33" i="1" s="1"/>
  <c r="J32" i="1"/>
  <c r="T32" i="1" s="1"/>
  <c r="J21" i="1"/>
  <c r="T21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13" i="1"/>
  <c r="T13" i="1" s="1"/>
  <c r="J3" i="1"/>
  <c r="F4" i="1"/>
  <c r="G4" i="1" s="1"/>
  <c r="Q45" i="1" l="1"/>
  <c r="S45" i="1" s="1"/>
  <c r="T45" i="1"/>
  <c r="Q44" i="1"/>
  <c r="S44" i="1" s="1"/>
  <c r="T44" i="1"/>
  <c r="N421" i="1"/>
  <c r="N422" i="1" s="1"/>
  <c r="N423" i="1" s="1"/>
  <c r="N424" i="1" s="1"/>
  <c r="N425" i="1" s="1"/>
  <c r="N426" i="1" s="1"/>
  <c r="N427" i="1" s="1"/>
  <c r="N428" i="1" s="1"/>
  <c r="N429" i="1" s="1"/>
  <c r="O421" i="1"/>
  <c r="O422" i="1" s="1"/>
  <c r="O423" i="1" s="1"/>
  <c r="O424" i="1" s="1"/>
  <c r="O425" i="1" s="1"/>
  <c r="O426" i="1" s="1"/>
  <c r="O427" i="1" s="1"/>
  <c r="O428" i="1" s="1"/>
  <c r="O429" i="1" s="1"/>
  <c r="P421" i="1"/>
  <c r="P422" i="1" s="1"/>
  <c r="P423" i="1" s="1"/>
  <c r="P424" i="1" s="1"/>
  <c r="P425" i="1" s="1"/>
  <c r="P426" i="1" s="1"/>
  <c r="P427" i="1" s="1"/>
  <c r="P428" i="1" s="1"/>
  <c r="P429" i="1" s="1"/>
  <c r="M421" i="1"/>
  <c r="Y417" i="1"/>
  <c r="Y416" i="1"/>
  <c r="Y415" i="1"/>
  <c r="Y402" i="1"/>
  <c r="Y401" i="1"/>
  <c r="Y400" i="1"/>
  <c r="H377" i="1"/>
  <c r="H378" i="1" s="1"/>
  <c r="G379" i="1" s="1"/>
  <c r="G380" i="1" s="1"/>
  <c r="G381" i="1" s="1"/>
  <c r="G376" i="1"/>
  <c r="G377" i="1" s="1"/>
  <c r="G378" i="1" s="1"/>
  <c r="M422" i="1" l="1"/>
  <c r="Q430" i="1"/>
  <c r="S430" i="1" s="1"/>
  <c r="Y414" i="1"/>
  <c r="Y413" i="1"/>
  <c r="Y412" i="1"/>
  <c r="Y410" i="1"/>
  <c r="Y411" i="1"/>
  <c r="Y409" i="1"/>
  <c r="Y407" i="1"/>
  <c r="Y408" i="1"/>
  <c r="Y406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3" i="1"/>
  <c r="Y404" i="1"/>
  <c r="Y405" i="1"/>
  <c r="Y377" i="1"/>
  <c r="Y376" i="1"/>
  <c r="Y374" i="1"/>
  <c r="Y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373" i="1"/>
  <c r="I374" i="1"/>
  <c r="I375" i="1"/>
  <c r="Y159" i="1"/>
  <c r="Y203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47" i="1"/>
  <c r="Y346" i="1"/>
  <c r="G365" i="1"/>
  <c r="G366" i="1" s="1"/>
  <c r="G367" i="1" s="1"/>
  <c r="G362" i="1"/>
  <c r="G363" i="1" s="1"/>
  <c r="G364" i="1" s="1"/>
  <c r="G359" i="1"/>
  <c r="G360" i="1" s="1"/>
  <c r="G361" i="1" s="1"/>
  <c r="G356" i="1"/>
  <c r="G357" i="1" s="1"/>
  <c r="G358" i="1" s="1"/>
  <c r="G353" i="1"/>
  <c r="G354" i="1" s="1"/>
  <c r="G355" i="1" s="1"/>
  <c r="G350" i="1"/>
  <c r="G351" i="1" s="1"/>
  <c r="G352" i="1" s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M423" i="1" l="1"/>
  <c r="Q431" i="1"/>
  <c r="S431" i="1" s="1"/>
  <c r="I324" i="1"/>
  <c r="I325" i="1"/>
  <c r="Z167" i="2"/>
  <c r="Z168" i="2"/>
  <c r="Z169" i="2"/>
  <c r="Z170" i="2"/>
  <c r="Z171" i="2"/>
  <c r="Z172" i="2"/>
  <c r="Z173" i="2"/>
  <c r="Z174" i="2"/>
  <c r="Z175" i="2"/>
  <c r="Z176" i="2"/>
  <c r="Z177" i="2"/>
  <c r="Z166" i="2"/>
  <c r="Z149" i="2"/>
  <c r="Z150" i="2"/>
  <c r="Z151" i="2"/>
  <c r="Z152" i="2"/>
  <c r="Z153" i="2"/>
  <c r="Z148" i="2"/>
  <c r="Z143" i="2"/>
  <c r="Z142" i="2"/>
  <c r="Z144" i="2"/>
  <c r="Z145" i="2"/>
  <c r="Z146" i="2"/>
  <c r="Z147" i="2"/>
  <c r="Z114" i="2"/>
  <c r="Z113" i="2"/>
  <c r="Z112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93" i="2"/>
  <c r="Z91" i="2"/>
  <c r="Z90" i="2"/>
  <c r="Z88" i="2"/>
  <c r="Z87" i="2"/>
  <c r="Z86" i="2"/>
  <c r="Z84" i="2"/>
  <c r="Z83" i="2"/>
  <c r="Z82" i="2"/>
  <c r="Z92" i="2"/>
  <c r="Z89" i="2"/>
  <c r="Z85" i="2"/>
  <c r="Z69" i="2"/>
  <c r="Z68" i="2"/>
  <c r="Z67" i="2"/>
  <c r="Z66" i="2"/>
  <c r="Z65" i="2"/>
  <c r="Z64" i="2"/>
  <c r="Z63" i="2"/>
  <c r="Z62" i="2"/>
  <c r="Z61" i="2"/>
  <c r="Z60" i="2"/>
  <c r="Z59" i="2"/>
  <c r="Z58" i="2"/>
  <c r="Z45" i="2"/>
  <c r="Z44" i="2"/>
  <c r="Z43" i="2"/>
  <c r="Z42" i="2"/>
  <c r="Z41" i="2"/>
  <c r="Z40" i="2"/>
  <c r="Z39" i="2"/>
  <c r="Z38" i="2"/>
  <c r="Z37" i="2"/>
  <c r="Z36" i="2"/>
  <c r="Z25" i="2"/>
  <c r="Z24" i="2"/>
  <c r="Z23" i="2"/>
  <c r="Z22" i="2"/>
  <c r="Z21" i="2"/>
  <c r="Z20" i="2"/>
  <c r="Z19" i="2"/>
  <c r="Z18" i="2"/>
  <c r="Z17" i="2"/>
  <c r="Z16" i="2"/>
  <c r="Z15" i="2"/>
  <c r="Z14" i="2"/>
  <c r="M424" i="1" l="1"/>
  <c r="Q432" i="1"/>
  <c r="S432" i="1" s="1"/>
  <c r="Y45" i="1"/>
  <c r="Y44" i="1"/>
  <c r="Y43" i="1"/>
  <c r="Y474" i="1"/>
  <c r="Y472" i="1"/>
  <c r="Y471" i="1"/>
  <c r="Y470" i="1"/>
  <c r="Y469" i="1"/>
  <c r="Y468" i="1"/>
  <c r="Y467" i="1"/>
  <c r="Y466" i="1"/>
  <c r="Y473" i="1"/>
  <c r="Y456" i="1"/>
  <c r="Y455" i="1"/>
  <c r="Y454" i="1"/>
  <c r="Y453" i="1"/>
  <c r="Y452" i="1"/>
  <c r="Y451" i="1"/>
  <c r="Y450" i="1"/>
  <c r="Y449" i="1"/>
  <c r="Y448" i="1"/>
  <c r="Y438" i="1"/>
  <c r="Y437" i="1"/>
  <c r="Y436" i="1"/>
  <c r="Y435" i="1"/>
  <c r="Y434" i="1"/>
  <c r="Y433" i="1"/>
  <c r="Y432" i="1"/>
  <c r="Y431" i="1"/>
  <c r="Y430" i="1"/>
  <c r="Y418" i="1"/>
  <c r="Y372" i="1"/>
  <c r="Y371" i="1"/>
  <c r="Y370" i="1"/>
  <c r="Y369" i="1"/>
  <c r="Y368" i="1"/>
  <c r="Y345" i="1"/>
  <c r="Y344" i="1"/>
  <c r="Y316" i="1"/>
  <c r="Y315" i="1"/>
  <c r="Y314" i="1"/>
  <c r="Y313" i="1"/>
  <c r="Y312" i="1"/>
  <c r="Y311" i="1"/>
  <c r="Y310" i="1"/>
  <c r="Y309" i="1"/>
  <c r="Y308" i="1"/>
  <c r="Y277" i="1"/>
  <c r="Y276" i="1"/>
  <c r="Y275" i="1"/>
  <c r="Y274" i="1"/>
  <c r="Y273" i="1"/>
  <c r="Y272" i="1"/>
  <c r="Y239" i="1"/>
  <c r="Y238" i="1"/>
  <c r="Y237" i="1"/>
  <c r="Y236" i="1"/>
  <c r="Y235" i="1"/>
  <c r="Y234" i="1"/>
  <c r="Y205" i="1"/>
  <c r="Y204" i="1"/>
  <c r="Y202" i="1"/>
  <c r="Y201" i="1"/>
  <c r="Y167" i="1"/>
  <c r="Y166" i="1"/>
  <c r="Y165" i="1"/>
  <c r="Y164" i="1"/>
  <c r="Y163" i="1"/>
  <c r="Y162" i="1"/>
  <c r="Y161" i="1"/>
  <c r="Y160" i="1"/>
  <c r="Y120" i="1"/>
  <c r="Y119" i="1"/>
  <c r="Y118" i="1"/>
  <c r="Y117" i="1"/>
  <c r="Y116" i="1"/>
  <c r="Y115" i="1"/>
  <c r="Y113" i="1"/>
  <c r="Y112" i="1"/>
  <c r="Y93" i="1"/>
  <c r="Y92" i="1"/>
  <c r="Y91" i="1"/>
  <c r="Y90" i="1"/>
  <c r="Y87" i="1"/>
  <c r="Y86" i="1"/>
  <c r="Y85" i="1"/>
  <c r="Y67" i="1"/>
  <c r="Y66" i="1"/>
  <c r="Y65" i="1"/>
  <c r="Y64" i="1"/>
  <c r="Y63" i="1"/>
  <c r="Y62" i="1"/>
  <c r="Y61" i="1"/>
  <c r="Y60" i="1"/>
  <c r="Y59" i="1"/>
  <c r="Y31" i="1"/>
  <c r="Y39" i="1"/>
  <c r="Y38" i="1"/>
  <c r="Y37" i="1"/>
  <c r="Y36" i="1"/>
  <c r="Y35" i="1"/>
  <c r="Y34" i="1"/>
  <c r="Y33" i="1"/>
  <c r="Y32" i="1"/>
  <c r="Y20" i="1"/>
  <c r="Y21" i="1"/>
  <c r="Y15" i="1"/>
  <c r="Y16" i="1"/>
  <c r="Y17" i="1"/>
  <c r="Y18" i="1"/>
  <c r="Y19" i="1"/>
  <c r="Y14" i="1"/>
  <c r="M425" i="1" l="1"/>
  <c r="Q433" i="1"/>
  <c r="S433" i="1" s="1"/>
  <c r="C4" i="4"/>
  <c r="C3" i="4"/>
  <c r="C2" i="4"/>
  <c r="M426" i="1" l="1"/>
  <c r="Q434" i="1"/>
  <c r="S434" i="1" s="1"/>
  <c r="M596" i="3"/>
  <c r="N596" i="3"/>
  <c r="O596" i="3"/>
  <c r="L596" i="3"/>
  <c r="M610" i="3"/>
  <c r="N610" i="3"/>
  <c r="O610" i="3"/>
  <c r="M614" i="3"/>
  <c r="N614" i="3"/>
  <c r="O614" i="3"/>
  <c r="L614" i="3"/>
  <c r="L610" i="3"/>
  <c r="M584" i="3"/>
  <c r="N584" i="3"/>
  <c r="O584" i="3"/>
  <c r="M585" i="3"/>
  <c r="N585" i="3"/>
  <c r="O585" i="3"/>
  <c r="M586" i="3"/>
  <c r="N586" i="3"/>
  <c r="O586" i="3"/>
  <c r="M587" i="3"/>
  <c r="N587" i="3"/>
  <c r="O587" i="3"/>
  <c r="L587" i="3"/>
  <c r="L586" i="3"/>
  <c r="L585" i="3"/>
  <c r="L584" i="3"/>
  <c r="M558" i="3"/>
  <c r="N558" i="3"/>
  <c r="O558" i="3"/>
  <c r="M559" i="3"/>
  <c r="N559" i="3"/>
  <c r="O559" i="3"/>
  <c r="M560" i="3"/>
  <c r="N560" i="3"/>
  <c r="O560" i="3"/>
  <c r="M561" i="3"/>
  <c r="N561" i="3"/>
  <c r="O561" i="3"/>
  <c r="L561" i="3"/>
  <c r="L560" i="3"/>
  <c r="L559" i="3"/>
  <c r="L558" i="3"/>
  <c r="M532" i="3"/>
  <c r="N532" i="3"/>
  <c r="O532" i="3"/>
  <c r="M533" i="3"/>
  <c r="N533" i="3"/>
  <c r="O533" i="3"/>
  <c r="M534" i="3"/>
  <c r="N534" i="3"/>
  <c r="O534" i="3"/>
  <c r="M535" i="3"/>
  <c r="N535" i="3"/>
  <c r="O535" i="3"/>
  <c r="L535" i="3"/>
  <c r="L534" i="3"/>
  <c r="L533" i="3"/>
  <c r="L532" i="3"/>
  <c r="M508" i="3"/>
  <c r="N508" i="3"/>
  <c r="O508" i="3"/>
  <c r="M509" i="3"/>
  <c r="N509" i="3"/>
  <c r="O509" i="3"/>
  <c r="M510" i="3"/>
  <c r="N510" i="3"/>
  <c r="O510" i="3"/>
  <c r="L508" i="3"/>
  <c r="L509" i="3"/>
  <c r="L510" i="3"/>
  <c r="M482" i="3"/>
  <c r="N482" i="3"/>
  <c r="O482" i="3"/>
  <c r="M483" i="3"/>
  <c r="N483" i="3"/>
  <c r="O483" i="3"/>
  <c r="M484" i="3"/>
  <c r="N484" i="3"/>
  <c r="O484" i="3"/>
  <c r="M485" i="3"/>
  <c r="N485" i="3"/>
  <c r="O485" i="3"/>
  <c r="L485" i="3"/>
  <c r="L484" i="3"/>
  <c r="L483" i="3"/>
  <c r="L482" i="3"/>
  <c r="M458" i="3"/>
  <c r="N458" i="3"/>
  <c r="O458" i="3"/>
  <c r="M459" i="3"/>
  <c r="N459" i="3"/>
  <c r="O459" i="3"/>
  <c r="M460" i="3"/>
  <c r="N460" i="3"/>
  <c r="O460" i="3"/>
  <c r="M461" i="3"/>
  <c r="N461" i="3"/>
  <c r="O461" i="3"/>
  <c r="L459" i="3"/>
  <c r="L460" i="3"/>
  <c r="L461" i="3"/>
  <c r="L458" i="3"/>
  <c r="M432" i="3"/>
  <c r="N432" i="3"/>
  <c r="O432" i="3"/>
  <c r="M433" i="3"/>
  <c r="N433" i="3"/>
  <c r="O433" i="3"/>
  <c r="M434" i="3"/>
  <c r="N434" i="3"/>
  <c r="O434" i="3"/>
  <c r="M435" i="3"/>
  <c r="N435" i="3"/>
  <c r="O435" i="3"/>
  <c r="L435" i="3"/>
  <c r="L434" i="3"/>
  <c r="L433" i="3"/>
  <c r="L432" i="3"/>
  <c r="M408" i="3"/>
  <c r="N408" i="3"/>
  <c r="O408" i="3"/>
  <c r="L408" i="3"/>
  <c r="M407" i="3"/>
  <c r="N407" i="3"/>
  <c r="O407" i="3"/>
  <c r="L407" i="3"/>
  <c r="M406" i="3"/>
  <c r="N406" i="3"/>
  <c r="O406" i="3"/>
  <c r="L406" i="3"/>
  <c r="M379" i="3"/>
  <c r="N379" i="3"/>
  <c r="O379" i="3"/>
  <c r="M380" i="3"/>
  <c r="N380" i="3"/>
  <c r="O380" i="3"/>
  <c r="M381" i="3"/>
  <c r="N381" i="3"/>
  <c r="O381" i="3"/>
  <c r="L381" i="3"/>
  <c r="L380" i="3"/>
  <c r="L379" i="3"/>
  <c r="L353" i="3"/>
  <c r="M355" i="3"/>
  <c r="N355" i="3"/>
  <c r="O355" i="3"/>
  <c r="L355" i="3"/>
  <c r="M353" i="3"/>
  <c r="N353" i="3"/>
  <c r="O353" i="3"/>
  <c r="M337" i="3"/>
  <c r="N337" i="3"/>
  <c r="O337" i="3"/>
  <c r="L337" i="3"/>
  <c r="L333" i="3"/>
  <c r="M333" i="3"/>
  <c r="N333" i="3"/>
  <c r="O333" i="3"/>
  <c r="L334" i="3"/>
  <c r="M334" i="3"/>
  <c r="N334" i="3"/>
  <c r="O334" i="3"/>
  <c r="M332" i="3"/>
  <c r="N332" i="3"/>
  <c r="O332" i="3"/>
  <c r="L332" i="3"/>
  <c r="M312" i="3"/>
  <c r="N312" i="3"/>
  <c r="O312" i="3"/>
  <c r="L312" i="3"/>
  <c r="M202" i="3"/>
  <c r="N202" i="3"/>
  <c r="O202" i="3"/>
  <c r="L202" i="3"/>
  <c r="M197" i="3"/>
  <c r="N197" i="3"/>
  <c r="O197" i="3"/>
  <c r="L197" i="3"/>
  <c r="M156" i="3"/>
  <c r="N156" i="3"/>
  <c r="O156" i="3"/>
  <c r="L156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M125" i="3"/>
  <c r="N125" i="3"/>
  <c r="O125" i="3"/>
  <c r="L125" i="3"/>
  <c r="M103" i="3"/>
  <c r="N103" i="3"/>
  <c r="O103" i="3"/>
  <c r="L103" i="3"/>
  <c r="M85" i="3"/>
  <c r="N85" i="3"/>
  <c r="O85" i="3"/>
  <c r="L85" i="3"/>
  <c r="L60" i="3"/>
  <c r="M60" i="3"/>
  <c r="N60" i="3"/>
  <c r="O60" i="3"/>
  <c r="M51" i="3"/>
  <c r="N51" i="3"/>
  <c r="O51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M44" i="3"/>
  <c r="N44" i="3"/>
  <c r="O44" i="3"/>
  <c r="L44" i="3"/>
  <c r="M30" i="3"/>
  <c r="N30" i="3"/>
  <c r="O30" i="3"/>
  <c r="L30" i="3"/>
  <c r="M28" i="3"/>
  <c r="N28" i="3"/>
  <c r="O28" i="3"/>
  <c r="L28" i="3"/>
  <c r="L16" i="3"/>
  <c r="L15" i="3"/>
  <c r="L17" i="3"/>
  <c r="M14" i="3"/>
  <c r="L14" i="3"/>
  <c r="M17" i="3"/>
  <c r="N17" i="3"/>
  <c r="O17" i="3"/>
  <c r="M18" i="3"/>
  <c r="N18" i="3"/>
  <c r="O18" i="3"/>
  <c r="L18" i="3"/>
  <c r="M15" i="3"/>
  <c r="N15" i="3"/>
  <c r="O15" i="3"/>
  <c r="M12" i="3"/>
  <c r="N12" i="3"/>
  <c r="O12" i="3"/>
  <c r="M13" i="3"/>
  <c r="N13" i="3"/>
  <c r="O13" i="3"/>
  <c r="N14" i="3"/>
  <c r="O14" i="3"/>
  <c r="M16" i="3"/>
  <c r="N16" i="3"/>
  <c r="O16" i="3"/>
  <c r="L13" i="3"/>
  <c r="L12" i="3"/>
  <c r="M427" i="1" l="1"/>
  <c r="Q435" i="1"/>
  <c r="S435" i="1" s="1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419" i="3"/>
  <c r="I410" i="3"/>
  <c r="I411" i="3"/>
  <c r="I412" i="3"/>
  <c r="I413" i="3"/>
  <c r="I414" i="3"/>
  <c r="I415" i="3"/>
  <c r="I416" i="3"/>
  <c r="I417" i="3"/>
  <c r="I418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376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16" i="3"/>
  <c r="I217" i="3"/>
  <c r="I218" i="3"/>
  <c r="I219" i="3"/>
  <c r="I177" i="3"/>
  <c r="I168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20" i="3"/>
  <c r="I221" i="3"/>
  <c r="I222" i="3"/>
  <c r="I223" i="3"/>
  <c r="I224" i="3"/>
  <c r="I225" i="3"/>
  <c r="I226" i="3"/>
  <c r="I227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146" i="3"/>
  <c r="I162" i="3"/>
  <c r="I163" i="3"/>
  <c r="I164" i="3"/>
  <c r="I165" i="3"/>
  <c r="I166" i="3"/>
  <c r="I167" i="3"/>
  <c r="I169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47" i="3"/>
  <c r="I145" i="3"/>
  <c r="I109" i="3"/>
  <c r="I108" i="3"/>
  <c r="I107" i="3"/>
  <c r="I110" i="3"/>
  <c r="I111" i="3"/>
  <c r="I106" i="3"/>
  <c r="I105" i="3"/>
  <c r="I102" i="3"/>
  <c r="I99" i="3"/>
  <c r="I100" i="3"/>
  <c r="I101" i="3"/>
  <c r="I103" i="3"/>
  <c r="I93" i="3"/>
  <c r="I91" i="3"/>
  <c r="I92" i="3"/>
  <c r="I95" i="3"/>
  <c r="I59" i="3"/>
  <c r="I51" i="3"/>
  <c r="I89" i="3"/>
  <c r="I74" i="3"/>
  <c r="I75" i="3"/>
  <c r="I77" i="3"/>
  <c r="I78" i="3"/>
  <c r="I79" i="3"/>
  <c r="I80" i="3"/>
  <c r="I81" i="3"/>
  <c r="I82" i="3"/>
  <c r="I67" i="3"/>
  <c r="I65" i="3"/>
  <c r="I64" i="3"/>
  <c r="I61" i="3"/>
  <c r="I57" i="3"/>
  <c r="I49" i="3"/>
  <c r="I42" i="3"/>
  <c r="I35" i="3"/>
  <c r="I26" i="3"/>
  <c r="I27" i="3"/>
  <c r="I52" i="3"/>
  <c r="I48" i="3"/>
  <c r="I36" i="3"/>
  <c r="I33" i="3"/>
  <c r="I25" i="3"/>
  <c r="I28" i="3"/>
  <c r="I29" i="3"/>
  <c r="I30" i="3"/>
  <c r="I17" i="3"/>
  <c r="I18" i="3"/>
  <c r="I24" i="3"/>
  <c r="I31" i="3"/>
  <c r="I32" i="3"/>
  <c r="I34" i="3"/>
  <c r="I44" i="3"/>
  <c r="I45" i="3"/>
  <c r="I46" i="3"/>
  <c r="I47" i="3"/>
  <c r="I50" i="3"/>
  <c r="I53" i="3"/>
  <c r="I54" i="3"/>
  <c r="I55" i="3"/>
  <c r="I56" i="3"/>
  <c r="I58" i="3"/>
  <c r="I60" i="3"/>
  <c r="I62" i="3"/>
  <c r="I63" i="3"/>
  <c r="I66" i="3"/>
  <c r="I68" i="3"/>
  <c r="I69" i="3"/>
  <c r="I70" i="3"/>
  <c r="I83" i="3"/>
  <c r="I84" i="3"/>
  <c r="I85" i="3"/>
  <c r="I86" i="3"/>
  <c r="I87" i="3"/>
  <c r="I88" i="3"/>
  <c r="I90" i="3"/>
  <c r="I104" i="3"/>
  <c r="I118" i="3"/>
  <c r="I119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M428" i="1" l="1"/>
  <c r="Q436" i="1"/>
  <c r="S436" i="1" s="1"/>
  <c r="V123" i="2"/>
  <c r="V124" i="2"/>
  <c r="V125" i="2"/>
  <c r="V126" i="2"/>
  <c r="V127" i="2"/>
  <c r="V128" i="2"/>
  <c r="V129" i="2"/>
  <c r="V122" i="2"/>
  <c r="V121" i="2"/>
  <c r="V114" i="2"/>
  <c r="V115" i="2"/>
  <c r="V116" i="2"/>
  <c r="V117" i="2"/>
  <c r="V118" i="2"/>
  <c r="V119" i="2"/>
  <c r="V120" i="2"/>
  <c r="V113" i="2"/>
  <c r="V112" i="2"/>
  <c r="V109" i="2"/>
  <c r="V110" i="2"/>
  <c r="V111" i="2"/>
  <c r="V105" i="2"/>
  <c r="V106" i="2"/>
  <c r="V107" i="2"/>
  <c r="V108" i="2"/>
  <c r="V104" i="2"/>
  <c r="V103" i="2"/>
  <c r="V102" i="2"/>
  <c r="V96" i="2"/>
  <c r="V97" i="2"/>
  <c r="V98" i="2"/>
  <c r="V99" i="2"/>
  <c r="V100" i="2"/>
  <c r="V101" i="2"/>
  <c r="V95" i="2"/>
  <c r="V94" i="2"/>
  <c r="V66" i="2"/>
  <c r="V67" i="2"/>
  <c r="V68" i="2"/>
  <c r="V69" i="2"/>
  <c r="V65" i="2"/>
  <c r="V64" i="2"/>
  <c r="V60" i="2"/>
  <c r="V61" i="2"/>
  <c r="V62" i="2"/>
  <c r="V63" i="2"/>
  <c r="V59" i="2"/>
  <c r="V58" i="2"/>
  <c r="V54" i="2"/>
  <c r="V55" i="2"/>
  <c r="V56" i="2"/>
  <c r="V57" i="2"/>
  <c r="V53" i="2"/>
  <c r="V52" i="2"/>
  <c r="V48" i="2"/>
  <c r="V49" i="2"/>
  <c r="V50" i="2"/>
  <c r="V51" i="2"/>
  <c r="V47" i="2"/>
  <c r="V46" i="2"/>
  <c r="V42" i="2"/>
  <c r="V43" i="2"/>
  <c r="V44" i="2"/>
  <c r="V45" i="2"/>
  <c r="V41" i="2"/>
  <c r="V40" i="2"/>
  <c r="V38" i="2"/>
  <c r="V39" i="2"/>
  <c r="V37" i="2"/>
  <c r="V36" i="2"/>
  <c r="V32" i="2"/>
  <c r="V33" i="2"/>
  <c r="V34" i="2"/>
  <c r="V35" i="2"/>
  <c r="V31" i="2"/>
  <c r="V30" i="2"/>
  <c r="V28" i="2"/>
  <c r="V29" i="2"/>
  <c r="V27" i="2"/>
  <c r="V26" i="2"/>
  <c r="V22" i="2"/>
  <c r="V23" i="2"/>
  <c r="V24" i="2"/>
  <c r="V25" i="2"/>
  <c r="V21" i="2"/>
  <c r="V20" i="2"/>
  <c r="V16" i="2"/>
  <c r="V17" i="2"/>
  <c r="V18" i="2"/>
  <c r="V19" i="2"/>
  <c r="V15" i="2"/>
  <c r="V14" i="2"/>
  <c r="V10" i="2"/>
  <c r="V11" i="2"/>
  <c r="V12" i="2"/>
  <c r="V13" i="2"/>
  <c r="V9" i="2"/>
  <c r="V8" i="2"/>
  <c r="V4" i="2"/>
  <c r="V5" i="2"/>
  <c r="V6" i="2"/>
  <c r="V7" i="2"/>
  <c r="V3" i="2"/>
  <c r="V2" i="2"/>
  <c r="V78" i="2"/>
  <c r="V79" i="2"/>
  <c r="V80" i="2"/>
  <c r="V81" i="2"/>
  <c r="V77" i="2"/>
  <c r="V76" i="2"/>
  <c r="V72" i="2"/>
  <c r="V73" i="2"/>
  <c r="V74" i="2"/>
  <c r="V75" i="2"/>
  <c r="V71" i="2"/>
  <c r="V70" i="2"/>
  <c r="V86" i="2"/>
  <c r="V87" i="2"/>
  <c r="V84" i="2"/>
  <c r="V85" i="2"/>
  <c r="V83" i="2"/>
  <c r="V82" i="2"/>
  <c r="M429" i="1" l="1"/>
  <c r="Q438" i="1" s="1"/>
  <c r="S438" i="1" s="1"/>
  <c r="Q437" i="1"/>
  <c r="S437" i="1" s="1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91" i="2"/>
  <c r="L92" i="2"/>
  <c r="L93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P69" i="2"/>
  <c r="Y69" i="2" s="1"/>
  <c r="P66" i="2"/>
  <c r="Y66" i="2" s="1"/>
  <c r="Y178" i="2" s="1"/>
  <c r="P60" i="2"/>
  <c r="Y60" i="2" s="1"/>
  <c r="P58" i="2"/>
  <c r="Y58" i="2" s="1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P33" i="2"/>
  <c r="Y33" i="2" s="1"/>
  <c r="P30" i="2"/>
  <c r="Y30" i="2" s="1"/>
  <c r="P28" i="2"/>
  <c r="Y28" i="2" s="1"/>
  <c r="P43" i="2"/>
  <c r="Y43" i="2" s="1"/>
  <c r="P40" i="2"/>
  <c r="Y40" i="2" s="1"/>
  <c r="P38" i="2"/>
  <c r="Y38" i="2" s="1"/>
  <c r="P70" i="2" l="1"/>
  <c r="Y70" i="2" s="1"/>
  <c r="X58" i="2"/>
  <c r="P72" i="2"/>
  <c r="Y72" i="2" s="1"/>
  <c r="X60" i="2"/>
  <c r="P78" i="2"/>
  <c r="Y78" i="2" s="1"/>
  <c r="X66" i="2"/>
  <c r="P81" i="2"/>
  <c r="Y81" i="2" s="1"/>
  <c r="X69" i="2"/>
  <c r="L39" i="2"/>
  <c r="L40" i="2"/>
  <c r="L41" i="2"/>
  <c r="L42" i="2"/>
  <c r="L43" i="2"/>
  <c r="L44" i="2"/>
  <c r="L45" i="2"/>
  <c r="L38" i="2"/>
  <c r="L36" i="2"/>
  <c r="L37" i="2"/>
  <c r="L27" i="2"/>
  <c r="L28" i="2"/>
  <c r="L29" i="2"/>
  <c r="L30" i="2"/>
  <c r="L26" i="2"/>
  <c r="L31" i="2"/>
  <c r="L32" i="2"/>
  <c r="L33" i="2"/>
  <c r="L34" i="2"/>
  <c r="L35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L4" i="2"/>
  <c r="L5" i="2"/>
  <c r="L6" i="2"/>
  <c r="L7" i="2"/>
  <c r="L8" i="2"/>
  <c r="L9" i="2"/>
  <c r="L10" i="2"/>
  <c r="L11" i="2"/>
  <c r="L12" i="2"/>
  <c r="L13" i="2"/>
  <c r="L2" i="2"/>
  <c r="I2" i="1"/>
  <c r="W87" i="1" l="1"/>
  <c r="W86" i="1"/>
  <c r="W85" i="1"/>
  <c r="W61" i="1"/>
  <c r="W60" i="1"/>
  <c r="W59" i="1"/>
  <c r="W126" i="1"/>
  <c r="W204" i="1"/>
  <c r="W186" i="1"/>
  <c r="W185" i="1"/>
  <c r="W184" i="1"/>
  <c r="W183" i="1"/>
  <c r="W182" i="1"/>
  <c r="W181" i="1"/>
  <c r="W227" i="1"/>
  <c r="W226" i="1"/>
  <c r="W225" i="1"/>
  <c r="W223" i="1"/>
  <c r="W222" i="1"/>
  <c r="W221" i="1"/>
  <c r="W220" i="1"/>
  <c r="W216" i="1"/>
  <c r="W214" i="1"/>
  <c r="W213" i="1"/>
  <c r="W212" i="1"/>
  <c r="W211" i="1"/>
  <c r="W144" i="1"/>
  <c r="W160" i="1"/>
  <c r="W159" i="1"/>
  <c r="W93" i="1"/>
  <c r="W84" i="1"/>
  <c r="W82" i="1"/>
  <c r="W91" i="1"/>
  <c r="W80" i="1"/>
  <c r="W67" i="1"/>
  <c r="W58" i="1"/>
  <c r="Z58" i="1"/>
  <c r="W65" i="1"/>
  <c r="W55" i="1"/>
  <c r="W242" i="1"/>
  <c r="W241" i="1"/>
  <c r="W240" i="1"/>
  <c r="W209" i="1"/>
  <c r="W200" i="1"/>
  <c r="W208" i="1"/>
  <c r="W198" i="1"/>
  <c r="W196" i="1"/>
  <c r="W207" i="1"/>
  <c r="W175" i="1"/>
  <c r="W163" i="1"/>
  <c r="W162" i="1"/>
  <c r="W161" i="1"/>
  <c r="W133" i="1"/>
  <c r="W130" i="1"/>
  <c r="W193" i="1"/>
  <c r="W192" i="1"/>
  <c r="W239" i="1"/>
  <c r="W238" i="1"/>
  <c r="W237" i="1"/>
  <c r="W236" i="1"/>
  <c r="W235" i="1"/>
  <c r="W234" i="1"/>
  <c r="W164" i="1"/>
  <c r="W140" i="1"/>
  <c r="W187" i="1"/>
  <c r="W180" i="1"/>
  <c r="W138" i="1"/>
  <c r="W135" i="1"/>
  <c r="W206" i="1"/>
  <c r="W194" i="1"/>
  <c r="W205" i="1"/>
  <c r="W190" i="1"/>
  <c r="W189" i="1"/>
  <c r="W188" i="1"/>
  <c r="W203" i="1"/>
  <c r="W178" i="1"/>
  <c r="W202" i="1"/>
  <c r="W201" i="1"/>
  <c r="W171" i="1"/>
  <c r="W342" i="1"/>
  <c r="W372" i="1"/>
  <c r="W340" i="1"/>
  <c r="W371" i="1"/>
  <c r="W337" i="1"/>
  <c r="W370" i="1"/>
  <c r="W334" i="1"/>
  <c r="W330" i="1"/>
  <c r="W327" i="1"/>
  <c r="W346" i="1"/>
  <c r="W325" i="1"/>
  <c r="W344" i="1"/>
  <c r="W319" i="1"/>
  <c r="W316" i="1"/>
  <c r="W311" i="1"/>
  <c r="W118" i="1"/>
  <c r="W455" i="1"/>
  <c r="W454" i="1"/>
  <c r="W453" i="1"/>
  <c r="W452" i="1"/>
  <c r="W105" i="1"/>
  <c r="W103" i="1"/>
  <c r="W101" i="1"/>
  <c r="W77" i="1"/>
  <c r="W75" i="1"/>
  <c r="W120" i="1"/>
  <c r="W111" i="1"/>
  <c r="W119" i="1"/>
  <c r="W109" i="1"/>
  <c r="W107" i="1"/>
  <c r="W99" i="1"/>
  <c r="W97" i="1"/>
  <c r="G97" i="1"/>
  <c r="G99" i="1" s="1"/>
  <c r="G101" i="1" s="1"/>
  <c r="G103" i="1" s="1"/>
  <c r="G105" i="1" s="1"/>
  <c r="W95" i="1"/>
  <c r="W92" i="1"/>
  <c r="W73" i="1"/>
  <c r="W71" i="1"/>
  <c r="G71" i="1"/>
  <c r="G73" i="1" s="1"/>
  <c r="G75" i="1" s="1"/>
  <c r="G77" i="1" s="1"/>
  <c r="W456" i="1"/>
  <c r="W451" i="1"/>
  <c r="W450" i="1"/>
  <c r="W449" i="1"/>
  <c r="W448" i="1"/>
  <c r="W62" i="1"/>
  <c r="W63" i="1"/>
  <c r="W64" i="1"/>
  <c r="W142" i="1" l="1"/>
  <c r="W167" i="1"/>
  <c r="W149" i="1"/>
  <c r="W151" i="1"/>
  <c r="W155" i="1"/>
  <c r="W158" i="1"/>
  <c r="W156" i="1"/>
  <c r="W157" i="1"/>
  <c r="W152" i="1" l="1"/>
  <c r="W148" i="1"/>
  <c r="W154" i="1"/>
  <c r="W166" i="1"/>
  <c r="W143" i="1"/>
  <c r="W165" i="1"/>
  <c r="W145" i="1"/>
  <c r="W146" i="1"/>
  <c r="W150" i="1"/>
  <c r="W438" i="1" l="1"/>
  <c r="W437" i="1"/>
  <c r="W436" i="1"/>
  <c r="W435" i="1"/>
  <c r="W434" i="1"/>
  <c r="W433" i="1"/>
  <c r="W432" i="1"/>
  <c r="W431" i="1"/>
  <c r="W430" i="1"/>
  <c r="W314" i="1"/>
  <c r="W280" i="1"/>
  <c r="W279" i="1"/>
  <c r="W278" i="1"/>
  <c r="W265" i="1"/>
  <c r="W259" i="1"/>
  <c r="W256" i="1"/>
  <c r="W252" i="1"/>
  <c r="W249" i="1"/>
  <c r="W246" i="1"/>
  <c r="W339" i="1"/>
  <c r="W333" i="1"/>
  <c r="W328" i="1"/>
  <c r="W294" i="1"/>
  <c r="W291" i="1"/>
  <c r="W289" i="1"/>
  <c r="W283" i="1"/>
  <c r="W270" i="1"/>
  <c r="W267" i="1"/>
  <c r="W264" i="1"/>
  <c r="W277" i="1"/>
  <c r="W261" i="1"/>
  <c r="W276" i="1"/>
  <c r="W258" i="1"/>
  <c r="W275" i="1"/>
  <c r="W255" i="1"/>
  <c r="W274" i="1"/>
  <c r="W253" i="1"/>
  <c r="W250" i="1"/>
  <c r="W247" i="1"/>
  <c r="W343" i="1"/>
  <c r="W331" i="1"/>
  <c r="W324" i="1"/>
  <c r="W322" i="1"/>
  <c r="W318" i="1"/>
  <c r="W307" i="1"/>
  <c r="W315" i="1"/>
  <c r="W304" i="1"/>
  <c r="W301" i="1"/>
  <c r="W298" i="1"/>
  <c r="W295" i="1"/>
  <c r="W292" i="1"/>
  <c r="W288" i="1"/>
  <c r="W286" i="1"/>
  <c r="W285" i="1"/>
  <c r="W282" i="1"/>
  <c r="W271" i="1"/>
  <c r="W268" i="1"/>
  <c r="W262" i="1"/>
  <c r="W418" i="1"/>
  <c r="W336" i="1"/>
  <c r="W369" i="1"/>
  <c r="W368" i="1"/>
  <c r="W345" i="1"/>
  <c r="W306" i="1"/>
  <c r="W303" i="1"/>
  <c r="W300" i="1"/>
  <c r="W297" i="1"/>
  <c r="W313" i="1"/>
  <c r="W312" i="1"/>
  <c r="W310" i="1"/>
  <c r="W309" i="1"/>
  <c r="W308" i="1"/>
  <c r="W273" i="1"/>
  <c r="W272" i="1"/>
  <c r="I229" i="1" l="1"/>
  <c r="I225" i="1"/>
  <c r="I222" i="1"/>
  <c r="I217" i="1"/>
  <c r="I218" i="1"/>
  <c r="N338" i="1" l="1"/>
  <c r="O338" i="1"/>
  <c r="P338" i="1"/>
  <c r="M338" i="1"/>
  <c r="Q372" i="1" s="1"/>
  <c r="S372" i="1" s="1"/>
  <c r="I342" i="1"/>
  <c r="I343" i="1"/>
  <c r="I339" i="1"/>
  <c r="I340" i="1"/>
  <c r="I336" i="1"/>
  <c r="I337" i="1"/>
  <c r="I333" i="1"/>
  <c r="I334" i="1"/>
  <c r="I330" i="1"/>
  <c r="I331" i="1"/>
  <c r="I327" i="1"/>
  <c r="I328" i="1"/>
  <c r="G318" i="1"/>
  <c r="G319" i="1" s="1"/>
  <c r="I318" i="1"/>
  <c r="I319" i="1"/>
  <c r="N329" i="1"/>
  <c r="O329" i="1"/>
  <c r="P329" i="1"/>
  <c r="I306" i="1"/>
  <c r="I307" i="1"/>
  <c r="I303" i="1"/>
  <c r="I304" i="1"/>
  <c r="I300" i="1"/>
  <c r="I301" i="1"/>
  <c r="I297" i="1"/>
  <c r="I298" i="1"/>
  <c r="I294" i="1"/>
  <c r="I295" i="1"/>
  <c r="I291" i="1"/>
  <c r="I292" i="1"/>
  <c r="I288" i="1"/>
  <c r="I289" i="1"/>
  <c r="G283" i="1"/>
  <c r="G282" i="1"/>
  <c r="I282" i="1"/>
  <c r="I283" i="1"/>
  <c r="N293" i="1"/>
  <c r="O293" i="1"/>
  <c r="P293" i="1"/>
  <c r="M293" i="1"/>
  <c r="Q312" i="1" s="1"/>
  <c r="S312" i="1" s="1"/>
  <c r="I270" i="1"/>
  <c r="I271" i="1"/>
  <c r="I267" i="1"/>
  <c r="I268" i="1"/>
  <c r="I264" i="1"/>
  <c r="I265" i="1"/>
  <c r="I261" i="1"/>
  <c r="I262" i="1"/>
  <c r="I255" i="1"/>
  <c r="I256" i="1"/>
  <c r="I252" i="1"/>
  <c r="I253" i="1"/>
  <c r="I246" i="1"/>
  <c r="I247" i="1"/>
  <c r="I258" i="1"/>
  <c r="I259" i="1"/>
  <c r="I260" i="1"/>
  <c r="I322" i="1"/>
  <c r="I321" i="1"/>
  <c r="N320" i="1"/>
  <c r="O320" i="1"/>
  <c r="P320" i="1"/>
  <c r="I285" i="1"/>
  <c r="I286" i="1"/>
  <c r="N284" i="1"/>
  <c r="O284" i="1"/>
  <c r="P284" i="1"/>
  <c r="M284" i="1"/>
  <c r="Q309" i="1" s="1"/>
  <c r="S309" i="1" s="1"/>
  <c r="F245" i="1"/>
  <c r="F246" i="1" s="1"/>
  <c r="F247" i="1" s="1"/>
  <c r="I249" i="1"/>
  <c r="I250" i="1"/>
  <c r="Z249" i="1"/>
  <c r="Z250" i="1" s="1"/>
  <c r="U245" i="1" l="1"/>
  <c r="U248" i="1" s="1"/>
  <c r="U251" i="1" s="1"/>
  <c r="U254" i="1" s="1"/>
  <c r="U257" i="1" s="1"/>
  <c r="U260" i="1" s="1"/>
  <c r="U263" i="1" s="1"/>
  <c r="U266" i="1" s="1"/>
  <c r="U269" i="1" s="1"/>
  <c r="N245" i="1"/>
  <c r="N248" i="1" s="1"/>
  <c r="N251" i="1" s="1"/>
  <c r="N254" i="1" s="1"/>
  <c r="N257" i="1" s="1"/>
  <c r="N260" i="1" s="1"/>
  <c r="N263" i="1" s="1"/>
  <c r="N266" i="1" s="1"/>
  <c r="N269" i="1" s="1"/>
  <c r="O245" i="1"/>
  <c r="O248" i="1" s="1"/>
  <c r="O251" i="1" s="1"/>
  <c r="O254" i="1" s="1"/>
  <c r="O257" i="1" s="1"/>
  <c r="O260" i="1" s="1"/>
  <c r="O263" i="1" s="1"/>
  <c r="O266" i="1" s="1"/>
  <c r="O269" i="1" s="1"/>
  <c r="P245" i="1"/>
  <c r="P248" i="1" s="1"/>
  <c r="P251" i="1" s="1"/>
  <c r="P254" i="1" s="1"/>
  <c r="P257" i="1" s="1"/>
  <c r="P260" i="1" s="1"/>
  <c r="P263" i="1" s="1"/>
  <c r="P266" i="1" s="1"/>
  <c r="P269" i="1" s="1"/>
  <c r="M245" i="1"/>
  <c r="N153" i="1"/>
  <c r="O153" i="1"/>
  <c r="P153" i="1"/>
  <c r="N147" i="1"/>
  <c r="O147" i="1"/>
  <c r="P147" i="1"/>
  <c r="N141" i="1"/>
  <c r="O141" i="1"/>
  <c r="P141" i="1"/>
  <c r="N139" i="1"/>
  <c r="O139" i="1"/>
  <c r="P139" i="1"/>
  <c r="N137" i="1"/>
  <c r="O137" i="1"/>
  <c r="P137" i="1"/>
  <c r="N134" i="1"/>
  <c r="O134" i="1"/>
  <c r="P134" i="1"/>
  <c r="M153" i="1"/>
  <c r="M147" i="1"/>
  <c r="M141" i="1"/>
  <c r="M139" i="1"/>
  <c r="Q164" i="1" s="1"/>
  <c r="S164" i="1" s="1"/>
  <c r="M137" i="1"/>
  <c r="Q163" i="1" s="1"/>
  <c r="S163" i="1" s="1"/>
  <c r="M134" i="1"/>
  <c r="Q162" i="1" s="1"/>
  <c r="S162" i="1" s="1"/>
  <c r="N128" i="1"/>
  <c r="O128" i="1"/>
  <c r="P128" i="1"/>
  <c r="M128" i="1"/>
  <c r="Q160" i="1" s="1"/>
  <c r="S160" i="1" s="1"/>
  <c r="N123" i="1"/>
  <c r="N132" i="1" s="1"/>
  <c r="O123" i="1"/>
  <c r="O132" i="1" s="1"/>
  <c r="P123" i="1"/>
  <c r="P132" i="1" s="1"/>
  <c r="M68" i="1"/>
  <c r="Q85" i="1" s="1"/>
  <c r="S85" i="1" s="1"/>
  <c r="M132" i="1" l="1"/>
  <c r="Q161" i="1" s="1"/>
  <c r="S161" i="1" s="1"/>
  <c r="Q159" i="1"/>
  <c r="S159" i="1" s="1"/>
  <c r="M248" i="1"/>
  <c r="Q272" i="1"/>
  <c r="S272" i="1" s="1"/>
  <c r="I214" i="1"/>
  <c r="I213" i="1"/>
  <c r="I212" i="1"/>
  <c r="I211" i="1"/>
  <c r="G211" i="1"/>
  <c r="G216" i="1" s="1"/>
  <c r="G220" i="1" s="1"/>
  <c r="I194" i="1"/>
  <c r="I189" i="1"/>
  <c r="I188" i="1"/>
  <c r="I187" i="1"/>
  <c r="I186" i="1"/>
  <c r="I182" i="1"/>
  <c r="I178" i="1"/>
  <c r="I176" i="1"/>
  <c r="I174" i="1"/>
  <c r="I172" i="1"/>
  <c r="I171" i="1"/>
  <c r="I170" i="1"/>
  <c r="I169" i="1"/>
  <c r="G169" i="1"/>
  <c r="G170" i="1" s="1"/>
  <c r="G171" i="1" s="1"/>
  <c r="G172" i="1" s="1"/>
  <c r="G173" i="1" s="1"/>
  <c r="G174" i="1" s="1"/>
  <c r="M251" i="1" l="1"/>
  <c r="Q273" i="1"/>
  <c r="S273" i="1" s="1"/>
  <c r="G176" i="1"/>
  <c r="G177" i="1" s="1"/>
  <c r="G178" i="1" s="1"/>
  <c r="G179" i="1" s="1"/>
  <c r="G182" i="1" s="1"/>
  <c r="G185" i="1" s="1"/>
  <c r="G189" i="1" s="1"/>
  <c r="G175" i="1"/>
  <c r="G212" i="1"/>
  <c r="G213" i="1" s="1"/>
  <c r="G214" i="1" s="1"/>
  <c r="G217" i="1"/>
  <c r="M254" i="1" l="1"/>
  <c r="Q274" i="1"/>
  <c r="S274" i="1" s="1"/>
  <c r="G222" i="1"/>
  <c r="G225" i="1" s="1"/>
  <c r="G229" i="1" s="1"/>
  <c r="G221" i="1"/>
  <c r="G180" i="1"/>
  <c r="G186" i="1"/>
  <c r="G190" i="1" s="1"/>
  <c r="G218" i="1"/>
  <c r="G223" i="1" s="1"/>
  <c r="G226" i="1" s="1"/>
  <c r="U62" i="1"/>
  <c r="U74" i="1" s="1"/>
  <c r="U67" i="1"/>
  <c r="U83" i="1" s="1"/>
  <c r="U47" i="1"/>
  <c r="M257" i="1" l="1"/>
  <c r="Q275" i="1"/>
  <c r="S275" i="1" s="1"/>
  <c r="G181" i="1"/>
  <c r="G184" i="1" s="1"/>
  <c r="G183" i="1"/>
  <c r="G192" i="1"/>
  <c r="G196" i="1" s="1"/>
  <c r="G198" i="1" s="1"/>
  <c r="G200" i="1" s="1"/>
  <c r="G194" i="1"/>
  <c r="G187" i="1"/>
  <c r="G193" i="1" s="1"/>
  <c r="U57" i="1"/>
  <c r="U56" i="1"/>
  <c r="U54" i="1"/>
  <c r="U53" i="1"/>
  <c r="U52" i="1"/>
  <c r="U51" i="1"/>
  <c r="U50" i="1"/>
  <c r="U49" i="1"/>
  <c r="U48" i="1"/>
  <c r="U93" i="1"/>
  <c r="U110" i="1" s="1"/>
  <c r="U201" i="1"/>
  <c r="U210" i="1" s="1"/>
  <c r="U159" i="1"/>
  <c r="U168" i="1" s="1"/>
  <c r="U122" i="1"/>
  <c r="U137" i="1" s="1"/>
  <c r="U43" i="1"/>
  <c r="U31" i="1"/>
  <c r="U40" i="1" s="1"/>
  <c r="U13" i="1"/>
  <c r="U22" i="1" s="1"/>
  <c r="M260" i="1" l="1"/>
  <c r="M263" i="1" s="1"/>
  <c r="Q276" i="1"/>
  <c r="S276" i="1" s="1"/>
  <c r="G188" i="1"/>
  <c r="U147" i="1"/>
  <c r="U141" i="1"/>
  <c r="U139" i="1"/>
  <c r="U123" i="1"/>
  <c r="U153" i="1"/>
  <c r="U128" i="1"/>
  <c r="U132" i="1"/>
  <c r="U134" i="1"/>
  <c r="I129" i="1"/>
  <c r="I131" i="1"/>
  <c r="I132" i="1"/>
  <c r="I133" i="1"/>
  <c r="I134" i="1"/>
  <c r="I136" i="1"/>
  <c r="I137" i="1"/>
  <c r="I139" i="1"/>
  <c r="I125" i="1"/>
  <c r="I126" i="1"/>
  <c r="I127" i="1"/>
  <c r="I128" i="1"/>
  <c r="I124" i="1"/>
  <c r="Z159" i="1"/>
  <c r="Z167" i="1" s="1"/>
  <c r="Z153" i="1"/>
  <c r="Z166" i="1" s="1"/>
  <c r="H467" i="1"/>
  <c r="H468" i="1" s="1"/>
  <c r="H469" i="1" s="1"/>
  <c r="H470" i="1" s="1"/>
  <c r="H471" i="1" s="1"/>
  <c r="H472" i="1" s="1"/>
  <c r="H473" i="1" s="1"/>
  <c r="H474" i="1" s="1"/>
  <c r="H457" i="1"/>
  <c r="G458" i="1"/>
  <c r="H458" i="1" s="1"/>
  <c r="H449" i="1"/>
  <c r="H450" i="1" s="1"/>
  <c r="H451" i="1" s="1"/>
  <c r="H452" i="1" s="1"/>
  <c r="H453" i="1" s="1"/>
  <c r="H454" i="1" s="1"/>
  <c r="H455" i="1" s="1"/>
  <c r="H456" i="1" s="1"/>
  <c r="G440" i="1"/>
  <c r="H440" i="1" s="1"/>
  <c r="H439" i="1"/>
  <c r="H431" i="1"/>
  <c r="H432" i="1" s="1"/>
  <c r="H433" i="1" s="1"/>
  <c r="H434" i="1" s="1"/>
  <c r="H435" i="1" s="1"/>
  <c r="H436" i="1" s="1"/>
  <c r="H437" i="1" s="1"/>
  <c r="H438" i="1" s="1"/>
  <c r="F421" i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248" i="1"/>
  <c r="G420" i="1"/>
  <c r="H420" i="1" s="1"/>
  <c r="G419" i="1"/>
  <c r="H419" i="1" s="1"/>
  <c r="H345" i="1"/>
  <c r="H346" i="1" s="1"/>
  <c r="H317" i="1"/>
  <c r="G320" i="1"/>
  <c r="H309" i="1"/>
  <c r="H310" i="1" s="1"/>
  <c r="H311" i="1" s="1"/>
  <c r="H312" i="1" s="1"/>
  <c r="H313" i="1" s="1"/>
  <c r="H314" i="1" s="1"/>
  <c r="H315" i="1" s="1"/>
  <c r="H316" i="1" s="1"/>
  <c r="H281" i="1"/>
  <c r="G284" i="1"/>
  <c r="H273" i="1"/>
  <c r="H274" i="1" s="1"/>
  <c r="H275" i="1" s="1"/>
  <c r="H276" i="1" s="1"/>
  <c r="H277" i="1" s="1"/>
  <c r="H278" i="1" s="1"/>
  <c r="H279" i="1" s="1"/>
  <c r="H280" i="1" s="1"/>
  <c r="G244" i="1"/>
  <c r="G243" i="1"/>
  <c r="H243" i="1" s="1"/>
  <c r="H235" i="1"/>
  <c r="H236" i="1" s="1"/>
  <c r="H237" i="1" s="1"/>
  <c r="H238" i="1" s="1"/>
  <c r="H239" i="1" s="1"/>
  <c r="H240" i="1" s="1"/>
  <c r="H241" i="1" s="1"/>
  <c r="H242" i="1" s="1"/>
  <c r="G215" i="1"/>
  <c r="G219" i="1" s="1"/>
  <c r="G224" i="1" s="1"/>
  <c r="H202" i="1"/>
  <c r="H203" i="1" s="1"/>
  <c r="H204" i="1" s="1"/>
  <c r="H205" i="1" s="1"/>
  <c r="H206" i="1" s="1"/>
  <c r="H207" i="1" s="1"/>
  <c r="H208" i="1" s="1"/>
  <c r="H209" i="1" s="1"/>
  <c r="H210" i="1" s="1"/>
  <c r="G191" i="1"/>
  <c r="G195" i="1" s="1"/>
  <c r="G197" i="1" s="1"/>
  <c r="G199" i="1" s="1"/>
  <c r="G201" i="1" s="1"/>
  <c r="G202" i="1" s="1"/>
  <c r="G203" i="1" s="1"/>
  <c r="G204" i="1" s="1"/>
  <c r="G205" i="1" s="1"/>
  <c r="G206" i="1" s="1"/>
  <c r="G207" i="1" s="1"/>
  <c r="G208" i="1" s="1"/>
  <c r="G209" i="1" s="1"/>
  <c r="H160" i="1"/>
  <c r="H161" i="1" s="1"/>
  <c r="H162" i="1" s="1"/>
  <c r="H163" i="1" s="1"/>
  <c r="H164" i="1" s="1"/>
  <c r="H165" i="1" s="1"/>
  <c r="H166" i="1" s="1"/>
  <c r="H167" i="1" s="1"/>
  <c r="H168" i="1" s="1"/>
  <c r="H173" i="1" s="1"/>
  <c r="H177" i="1" s="1"/>
  <c r="H179" i="1" s="1"/>
  <c r="H185" i="1" s="1"/>
  <c r="H191" i="1" s="1"/>
  <c r="H195" i="1" s="1"/>
  <c r="H197" i="1" s="1"/>
  <c r="H199" i="1" s="1"/>
  <c r="H113" i="1"/>
  <c r="F123" i="1"/>
  <c r="F124" i="1" s="1"/>
  <c r="F125" i="1" s="1"/>
  <c r="F126" i="1" s="1"/>
  <c r="F127" i="1" s="1"/>
  <c r="F128" i="1" s="1"/>
  <c r="F129" i="1" s="1"/>
  <c r="Z160" i="1"/>
  <c r="Z168" i="1" s="1"/>
  <c r="Z198" i="1" s="1"/>
  <c r="Z161" i="1"/>
  <c r="Z162" i="1"/>
  <c r="Z170" i="1" s="1"/>
  <c r="Z179" i="1" s="1"/>
  <c r="Z163" i="1"/>
  <c r="Z164" i="1"/>
  <c r="Z165" i="1"/>
  <c r="Z273" i="1"/>
  <c r="Z284" i="1" s="1"/>
  <c r="Z309" i="1" s="1"/>
  <c r="Z274" i="1"/>
  <c r="Z275" i="1"/>
  <c r="Z276" i="1"/>
  <c r="Z277" i="1"/>
  <c r="Z278" i="1"/>
  <c r="Z279" i="1"/>
  <c r="Z280" i="1"/>
  <c r="Z272" i="1"/>
  <c r="Z281" i="1" s="1"/>
  <c r="Z431" i="1"/>
  <c r="Z440" i="1" s="1"/>
  <c r="Z449" i="1" s="1"/>
  <c r="Z458" i="1" s="1"/>
  <c r="Z467" i="1" s="1"/>
  <c r="Z432" i="1"/>
  <c r="Z441" i="1" s="1"/>
  <c r="Z450" i="1" s="1"/>
  <c r="Z459" i="1" s="1"/>
  <c r="Z468" i="1" s="1"/>
  <c r="Z433" i="1"/>
  <c r="Z442" i="1" s="1"/>
  <c r="Z451" i="1" s="1"/>
  <c r="Z460" i="1" s="1"/>
  <c r="Z469" i="1" s="1"/>
  <c r="Z434" i="1"/>
  <c r="Z443" i="1" s="1"/>
  <c r="Z452" i="1" s="1"/>
  <c r="Z461" i="1" s="1"/>
  <c r="Z470" i="1" s="1"/>
  <c r="Z435" i="1"/>
  <c r="Z444" i="1" s="1"/>
  <c r="Z453" i="1" s="1"/>
  <c r="Z462" i="1" s="1"/>
  <c r="Z471" i="1" s="1"/>
  <c r="Z436" i="1"/>
  <c r="Z445" i="1" s="1"/>
  <c r="Z454" i="1" s="1"/>
  <c r="Z463" i="1" s="1"/>
  <c r="Z472" i="1" s="1"/>
  <c r="Z437" i="1"/>
  <c r="Z446" i="1" s="1"/>
  <c r="Z455" i="1" s="1"/>
  <c r="Z464" i="1" s="1"/>
  <c r="Z473" i="1" s="1"/>
  <c r="Z438" i="1"/>
  <c r="Z447" i="1" s="1"/>
  <c r="Z456" i="1" s="1"/>
  <c r="Z465" i="1" s="1"/>
  <c r="Z474" i="1" s="1"/>
  <c r="Z430" i="1"/>
  <c r="Z439" i="1" s="1"/>
  <c r="Z448" i="1" s="1"/>
  <c r="Z457" i="1" s="1"/>
  <c r="Z466" i="1" s="1"/>
  <c r="I141" i="1"/>
  <c r="I147" i="1"/>
  <c r="I153" i="1"/>
  <c r="I159" i="1"/>
  <c r="I160" i="1"/>
  <c r="I161" i="1"/>
  <c r="I162" i="1"/>
  <c r="I163" i="1"/>
  <c r="I164" i="1"/>
  <c r="I165" i="1"/>
  <c r="I166" i="1"/>
  <c r="I167" i="1"/>
  <c r="I168" i="1"/>
  <c r="I173" i="1"/>
  <c r="I177" i="1"/>
  <c r="I179" i="1"/>
  <c r="I185" i="1"/>
  <c r="I191" i="1"/>
  <c r="I195" i="1"/>
  <c r="I197" i="1"/>
  <c r="I199" i="1"/>
  <c r="I201" i="1"/>
  <c r="I202" i="1"/>
  <c r="I203" i="1"/>
  <c r="I204" i="1"/>
  <c r="I205" i="1"/>
  <c r="I206" i="1"/>
  <c r="I207" i="1"/>
  <c r="I208" i="1"/>
  <c r="I209" i="1"/>
  <c r="I210" i="1"/>
  <c r="I215" i="1"/>
  <c r="I219" i="1"/>
  <c r="I224" i="1"/>
  <c r="I228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8" i="1"/>
  <c r="I251" i="1"/>
  <c r="I254" i="1"/>
  <c r="I257" i="1"/>
  <c r="I263" i="1"/>
  <c r="I266" i="1"/>
  <c r="I269" i="1"/>
  <c r="I272" i="1"/>
  <c r="I273" i="1"/>
  <c r="I274" i="1"/>
  <c r="I275" i="1"/>
  <c r="I276" i="1"/>
  <c r="I277" i="1"/>
  <c r="I278" i="1"/>
  <c r="I279" i="1"/>
  <c r="I280" i="1"/>
  <c r="I281" i="1"/>
  <c r="I284" i="1"/>
  <c r="I287" i="1"/>
  <c r="I290" i="1"/>
  <c r="I293" i="1"/>
  <c r="I296" i="1"/>
  <c r="I299" i="1"/>
  <c r="I302" i="1"/>
  <c r="I305" i="1"/>
  <c r="I308" i="1"/>
  <c r="I309" i="1"/>
  <c r="I310" i="1"/>
  <c r="I311" i="1"/>
  <c r="I312" i="1"/>
  <c r="I313" i="1"/>
  <c r="I314" i="1"/>
  <c r="I315" i="1"/>
  <c r="I316" i="1"/>
  <c r="I317" i="1"/>
  <c r="I320" i="1"/>
  <c r="I323" i="1"/>
  <c r="I326" i="1"/>
  <c r="I329" i="1"/>
  <c r="I332" i="1"/>
  <c r="I335" i="1"/>
  <c r="I338" i="1"/>
  <c r="I341" i="1"/>
  <c r="I344" i="1"/>
  <c r="I345" i="1"/>
  <c r="I346" i="1"/>
  <c r="I368" i="1"/>
  <c r="I369" i="1"/>
  <c r="I370" i="1"/>
  <c r="I371" i="1"/>
  <c r="I372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M48" i="1"/>
  <c r="Q59" i="1" s="1"/>
  <c r="S59" i="1" s="1"/>
  <c r="Z122" i="1"/>
  <c r="Z47" i="1"/>
  <c r="M266" i="1" l="1"/>
  <c r="Q278" i="1"/>
  <c r="S278" i="1" s="1"/>
  <c r="H368" i="1"/>
  <c r="H369" i="1" s="1"/>
  <c r="H370" i="1" s="1"/>
  <c r="H371" i="1" s="1"/>
  <c r="H372" i="1" s="1"/>
  <c r="G347" i="1"/>
  <c r="G348" i="1" s="1"/>
  <c r="G349" i="1" s="1"/>
  <c r="G228" i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27" i="1"/>
  <c r="Z175" i="1"/>
  <c r="Z196" i="1"/>
  <c r="F131" i="1"/>
  <c r="F132" i="1" s="1"/>
  <c r="F133" i="1" s="1"/>
  <c r="F134" i="1" s="1"/>
  <c r="F136" i="1" s="1"/>
  <c r="F137" i="1" s="1"/>
  <c r="F138" i="1" s="1"/>
  <c r="F130" i="1"/>
  <c r="H215" i="1"/>
  <c r="H219" i="1" s="1"/>
  <c r="H224" i="1" s="1"/>
  <c r="H228" i="1" s="1"/>
  <c r="H230" i="1" s="1"/>
  <c r="H231" i="1" s="1"/>
  <c r="H232" i="1" s="1"/>
  <c r="H233" i="1" s="1"/>
  <c r="Z320" i="1"/>
  <c r="Z345" i="1" s="1"/>
  <c r="Z318" i="1"/>
  <c r="Z299" i="1"/>
  <c r="Z314" i="1" s="1"/>
  <c r="Z308" i="1"/>
  <c r="Z317" i="1" s="1"/>
  <c r="Z344" i="1" s="1"/>
  <c r="Z282" i="1"/>
  <c r="Z283" i="1" s="1"/>
  <c r="G287" i="1"/>
  <c r="H287" i="1" s="1"/>
  <c r="G285" i="1"/>
  <c r="Z302" i="1"/>
  <c r="Z315" i="1" s="1"/>
  <c r="Z300" i="1"/>
  <c r="H320" i="1"/>
  <c r="G321" i="1"/>
  <c r="G324" i="1" s="1"/>
  <c r="Z293" i="1"/>
  <c r="Z312" i="1" s="1"/>
  <c r="Z291" i="1"/>
  <c r="Z305" i="1"/>
  <c r="Z316" i="1" s="1"/>
  <c r="Z303" i="1"/>
  <c r="Z304" i="1" s="1"/>
  <c r="Z301" i="1"/>
  <c r="Z313" i="1"/>
  <c r="Z294" i="1"/>
  <c r="Z292" i="1"/>
  <c r="Z290" i="1"/>
  <c r="Z311" i="1" s="1"/>
  <c r="Z326" i="1" s="1"/>
  <c r="Z368" i="1" s="1"/>
  <c r="Z287" i="1"/>
  <c r="Z285" i="1"/>
  <c r="Z286" i="1" s="1"/>
  <c r="H244" i="1"/>
  <c r="G245" i="1"/>
  <c r="F251" i="1"/>
  <c r="F254" i="1" s="1"/>
  <c r="F257" i="1" s="1"/>
  <c r="F249" i="1"/>
  <c r="Z172" i="1"/>
  <c r="Z183" i="1" s="1"/>
  <c r="Z173" i="1"/>
  <c r="Z169" i="1"/>
  <c r="Z203" i="1"/>
  <c r="Z215" i="1" s="1"/>
  <c r="Z234" i="1" s="1"/>
  <c r="Z242" i="1" s="1"/>
  <c r="Z171" i="1"/>
  <c r="Z195" i="1"/>
  <c r="Z206" i="1" s="1"/>
  <c r="Z174" i="1"/>
  <c r="Z197" i="1"/>
  <c r="Z207" i="1" s="1"/>
  <c r="Z226" i="1" s="1"/>
  <c r="Z176" i="1"/>
  <c r="Z192" i="1" s="1"/>
  <c r="Z199" i="1"/>
  <c r="Z208" i="1" s="1"/>
  <c r="Z177" i="1"/>
  <c r="Z193" i="1" s="1"/>
  <c r="G421" i="1"/>
  <c r="G422" i="1" s="1"/>
  <c r="H422" i="1" s="1"/>
  <c r="G459" i="1"/>
  <c r="G441" i="1"/>
  <c r="H284" i="1"/>
  <c r="G323" i="1"/>
  <c r="M269" i="1" l="1"/>
  <c r="Q280" i="1" s="1"/>
  <c r="S280" i="1" s="1"/>
  <c r="Q279" i="1"/>
  <c r="S279" i="1" s="1"/>
  <c r="Z310" i="1"/>
  <c r="Z323" i="1" s="1"/>
  <c r="Z346" i="1" s="1"/>
  <c r="Z288" i="1"/>
  <c r="Z289" i="1" s="1"/>
  <c r="H418" i="1"/>
  <c r="G373" i="1"/>
  <c r="G374" i="1" s="1"/>
  <c r="G375" i="1" s="1"/>
  <c r="Z186" i="1"/>
  <c r="Z184" i="1"/>
  <c r="Z223" i="1"/>
  <c r="Z221" i="1"/>
  <c r="Z185" i="1"/>
  <c r="Z204" i="1" s="1"/>
  <c r="Z216" i="1" s="1"/>
  <c r="Z181" i="1"/>
  <c r="Z231" i="1"/>
  <c r="Z239" i="1" s="1"/>
  <c r="Z227" i="1"/>
  <c r="Z178" i="1"/>
  <c r="Z190" i="1" s="1"/>
  <c r="Z200" i="1"/>
  <c r="F139" i="1"/>
  <c r="F140" i="1" s="1"/>
  <c r="F142" i="1" s="1"/>
  <c r="F144" i="1" s="1"/>
  <c r="F146" i="1" s="1"/>
  <c r="F135" i="1"/>
  <c r="Z182" i="1"/>
  <c r="Z180" i="1"/>
  <c r="Z214" i="1"/>
  <c r="Z225" i="1"/>
  <c r="Z230" i="1"/>
  <c r="Z238" i="1" s="1"/>
  <c r="Z229" i="1"/>
  <c r="Z329" i="1"/>
  <c r="Z369" i="1" s="1"/>
  <c r="Z327" i="1"/>
  <c r="G322" i="1"/>
  <c r="Z332" i="1"/>
  <c r="Z370" i="1" s="1"/>
  <c r="Z330" i="1"/>
  <c r="Z328" i="1"/>
  <c r="Z335" i="1"/>
  <c r="Z371" i="1" s="1"/>
  <c r="Z418" i="1"/>
  <c r="Z339" i="1"/>
  <c r="Z337" i="1"/>
  <c r="Z338" i="1"/>
  <c r="Z372" i="1" s="1"/>
  <c r="Z336" i="1"/>
  <c r="G248" i="1"/>
  <c r="G251" i="1" s="1"/>
  <c r="G254" i="1" s="1"/>
  <c r="G246" i="1"/>
  <c r="G247" i="1" s="1"/>
  <c r="G286" i="1"/>
  <c r="G289" i="1" s="1"/>
  <c r="G292" i="1" s="1"/>
  <c r="G295" i="1" s="1"/>
  <c r="G298" i="1" s="1"/>
  <c r="G301" i="1" s="1"/>
  <c r="G304" i="1" s="1"/>
  <c r="G307" i="1" s="1"/>
  <c r="G288" i="1"/>
  <c r="G291" i="1" s="1"/>
  <c r="G294" i="1" s="1"/>
  <c r="G297" i="1" s="1"/>
  <c r="G300" i="1" s="1"/>
  <c r="G303" i="1" s="1"/>
  <c r="G306" i="1" s="1"/>
  <c r="G290" i="1"/>
  <c r="G293" i="1" s="1"/>
  <c r="F250" i="1"/>
  <c r="F253" i="1" s="1"/>
  <c r="F256" i="1" s="1"/>
  <c r="F252" i="1"/>
  <c r="F255" i="1" s="1"/>
  <c r="F258" i="1"/>
  <c r="F259" i="1" s="1"/>
  <c r="F260" i="1" s="1"/>
  <c r="Z201" i="1"/>
  <c r="Z209" i="1" s="1"/>
  <c r="Z232" i="1" s="1"/>
  <c r="Z240" i="1" s="1"/>
  <c r="Z228" i="1"/>
  <c r="Z237" i="1" s="1"/>
  <c r="Z211" i="1"/>
  <c r="G423" i="1"/>
  <c r="G424" i="1" s="1"/>
  <c r="H421" i="1"/>
  <c r="Z191" i="1"/>
  <c r="Z205" i="1" s="1"/>
  <c r="Z220" i="1" s="1"/>
  <c r="Z187" i="1"/>
  <c r="Z202" i="1"/>
  <c r="Z210" i="1" s="1"/>
  <c r="Z233" i="1" s="1"/>
  <c r="Z241" i="1" s="1"/>
  <c r="Z189" i="1"/>
  <c r="Z194" i="1"/>
  <c r="Z188" i="1"/>
  <c r="H245" i="1"/>
  <c r="H459" i="1"/>
  <c r="G460" i="1"/>
  <c r="G326" i="1"/>
  <c r="H323" i="1"/>
  <c r="G442" i="1"/>
  <c r="H441" i="1"/>
  <c r="Z319" i="1" l="1"/>
  <c r="Z321" i="1"/>
  <c r="Z212" i="1"/>
  <c r="Z217" i="1"/>
  <c r="Z219" i="1"/>
  <c r="Z235" i="1" s="1"/>
  <c r="F141" i="1"/>
  <c r="F147" i="1" s="1"/>
  <c r="G327" i="1"/>
  <c r="G330" i="1" s="1"/>
  <c r="G333" i="1" s="1"/>
  <c r="G336" i="1" s="1"/>
  <c r="G339" i="1" s="1"/>
  <c r="G342" i="1" s="1"/>
  <c r="G325" i="1"/>
  <c r="Z218" i="1"/>
  <c r="Z222" i="1"/>
  <c r="H290" i="1"/>
  <c r="H251" i="1"/>
  <c r="G249" i="1"/>
  <c r="G252" i="1" s="1"/>
  <c r="G255" i="1" s="1"/>
  <c r="H248" i="1"/>
  <c r="F263" i="1"/>
  <c r="F266" i="1" s="1"/>
  <c r="F269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61" i="1"/>
  <c r="H423" i="1"/>
  <c r="Z224" i="1"/>
  <c r="Z236" i="1" s="1"/>
  <c r="Z213" i="1"/>
  <c r="G461" i="1"/>
  <c r="H460" i="1"/>
  <c r="G443" i="1"/>
  <c r="H442" i="1"/>
  <c r="G296" i="1"/>
  <c r="H293" i="1"/>
  <c r="G329" i="1"/>
  <c r="H326" i="1"/>
  <c r="G257" i="1"/>
  <c r="G258" i="1" s="1"/>
  <c r="G259" i="1" s="1"/>
  <c r="G260" i="1" s="1"/>
  <c r="H254" i="1"/>
  <c r="G425" i="1"/>
  <c r="H424" i="1"/>
  <c r="F143" i="1" l="1"/>
  <c r="F145" i="1" s="1"/>
  <c r="F148" i="1" s="1"/>
  <c r="F150" i="1" s="1"/>
  <c r="F152" i="1" s="1"/>
  <c r="G328" i="1"/>
  <c r="G331" i="1" s="1"/>
  <c r="G334" i="1" s="1"/>
  <c r="G337" i="1" s="1"/>
  <c r="G340" i="1" s="1"/>
  <c r="G343" i="1" s="1"/>
  <c r="G250" i="1"/>
  <c r="G253" i="1" s="1"/>
  <c r="G256" i="1" s="1"/>
  <c r="F284" i="1"/>
  <c r="F285" i="1" s="1"/>
  <c r="F286" i="1" s="1"/>
  <c r="F287" i="1" s="1"/>
  <c r="F282" i="1"/>
  <c r="F283" i="1" s="1"/>
  <c r="F262" i="1"/>
  <c r="F265" i="1" s="1"/>
  <c r="F268" i="1" s="1"/>
  <c r="F271" i="1" s="1"/>
  <c r="F264" i="1"/>
  <c r="F267" i="1" s="1"/>
  <c r="F270" i="1" s="1"/>
  <c r="H260" i="1"/>
  <c r="G261" i="1"/>
  <c r="F153" i="1"/>
  <c r="F149" i="1"/>
  <c r="F151" i="1" s="1"/>
  <c r="F154" i="1" s="1"/>
  <c r="F156" i="1" s="1"/>
  <c r="F158" i="1" s="1"/>
  <c r="G462" i="1"/>
  <c r="H461" i="1"/>
  <c r="G426" i="1"/>
  <c r="H425" i="1"/>
  <c r="H257" i="1"/>
  <c r="G444" i="1"/>
  <c r="H443" i="1"/>
  <c r="G332" i="1"/>
  <c r="H329" i="1"/>
  <c r="G299" i="1"/>
  <c r="H296" i="1"/>
  <c r="F290" i="1" l="1"/>
  <c r="F293" i="1" s="1"/>
  <c r="F296" i="1" s="1"/>
  <c r="F299" i="1" s="1"/>
  <c r="F302" i="1" s="1"/>
  <c r="F305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288" i="1"/>
  <c r="G262" i="1"/>
  <c r="G265" i="1" s="1"/>
  <c r="G268" i="1" s="1"/>
  <c r="G271" i="1" s="1"/>
  <c r="G264" i="1"/>
  <c r="G267" i="1" s="1"/>
  <c r="G270" i="1" s="1"/>
  <c r="F159" i="1"/>
  <c r="F160" i="1" s="1"/>
  <c r="F161" i="1" s="1"/>
  <c r="F162" i="1" s="1"/>
  <c r="F163" i="1" s="1"/>
  <c r="F164" i="1" s="1"/>
  <c r="F165" i="1" s="1"/>
  <c r="F166" i="1" s="1"/>
  <c r="F167" i="1" s="1"/>
  <c r="F155" i="1"/>
  <c r="F157" i="1" s="1"/>
  <c r="G463" i="1"/>
  <c r="H462" i="1"/>
  <c r="G302" i="1"/>
  <c r="H299" i="1"/>
  <c r="G335" i="1"/>
  <c r="H332" i="1"/>
  <c r="G445" i="1"/>
  <c r="H444" i="1"/>
  <c r="G427" i="1"/>
  <c r="H426" i="1"/>
  <c r="G263" i="1"/>
  <c r="F320" i="1" l="1"/>
  <c r="F323" i="1" s="1"/>
  <c r="F326" i="1" s="1"/>
  <c r="F329" i="1" s="1"/>
  <c r="F332" i="1" s="1"/>
  <c r="F335" i="1" s="1"/>
  <c r="F338" i="1" s="1"/>
  <c r="F341" i="1" s="1"/>
  <c r="F344" i="1" s="1"/>
  <c r="F345" i="1" s="1"/>
  <c r="F318" i="1"/>
  <c r="F319" i="1" s="1"/>
  <c r="F289" i="1"/>
  <c r="F292" i="1" s="1"/>
  <c r="F295" i="1" s="1"/>
  <c r="F298" i="1" s="1"/>
  <c r="F301" i="1" s="1"/>
  <c r="F304" i="1" s="1"/>
  <c r="F307" i="1" s="1"/>
  <c r="F291" i="1"/>
  <c r="F294" i="1" s="1"/>
  <c r="F297" i="1" s="1"/>
  <c r="F300" i="1" s="1"/>
  <c r="F303" i="1" s="1"/>
  <c r="F306" i="1" s="1"/>
  <c r="F168" i="1"/>
  <c r="F169" i="1" s="1"/>
  <c r="F170" i="1" s="1"/>
  <c r="F171" i="1" s="1"/>
  <c r="F172" i="1" s="1"/>
  <c r="F173" i="1" s="1"/>
  <c r="F174" i="1" s="1"/>
  <c r="G464" i="1"/>
  <c r="H463" i="1"/>
  <c r="G266" i="1"/>
  <c r="H263" i="1"/>
  <c r="G305" i="1"/>
  <c r="H302" i="1"/>
  <c r="G428" i="1"/>
  <c r="H427" i="1"/>
  <c r="G446" i="1"/>
  <c r="H445" i="1"/>
  <c r="G338" i="1"/>
  <c r="H335" i="1"/>
  <c r="F346" i="1" l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176" i="1"/>
  <c r="F177" i="1" s="1"/>
  <c r="F178" i="1" s="1"/>
  <c r="F182" i="1" s="1"/>
  <c r="F186" i="1" s="1"/>
  <c r="F188" i="1" s="1"/>
  <c r="F190" i="1" s="1"/>
  <c r="F193" i="1" s="1"/>
  <c r="F175" i="1"/>
  <c r="F321" i="1"/>
  <c r="F324" i="1" s="1"/>
  <c r="G465" i="1"/>
  <c r="H464" i="1"/>
  <c r="G429" i="1"/>
  <c r="H428" i="1"/>
  <c r="G341" i="1"/>
  <c r="G344" i="1" s="1"/>
  <c r="H338" i="1"/>
  <c r="G269" i="1"/>
  <c r="H266" i="1"/>
  <c r="G447" i="1"/>
  <c r="H446" i="1"/>
  <c r="G308" i="1"/>
  <c r="G309" i="1" s="1"/>
  <c r="G310" i="1" s="1"/>
  <c r="G311" i="1" s="1"/>
  <c r="G312" i="1" s="1"/>
  <c r="G313" i="1" s="1"/>
  <c r="G314" i="1" s="1"/>
  <c r="G315" i="1" s="1"/>
  <c r="G316" i="1" s="1"/>
  <c r="H305" i="1"/>
  <c r="F368" i="1" l="1"/>
  <c r="F369" i="1" s="1"/>
  <c r="F370" i="1" s="1"/>
  <c r="F371" i="1" s="1"/>
  <c r="F372" i="1" s="1"/>
  <c r="F180" i="1"/>
  <c r="F184" i="1" s="1"/>
  <c r="F179" i="1"/>
  <c r="F183" i="1" s="1"/>
  <c r="F191" i="1"/>
  <c r="F195" i="1" s="1"/>
  <c r="F197" i="1" s="1"/>
  <c r="F199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322" i="1"/>
  <c r="G466" i="1"/>
  <c r="G467" i="1" s="1"/>
  <c r="G468" i="1" s="1"/>
  <c r="G469" i="1" s="1"/>
  <c r="G470" i="1" s="1"/>
  <c r="G471" i="1" s="1"/>
  <c r="G472" i="1" s="1"/>
  <c r="G473" i="1" s="1"/>
  <c r="G474" i="1" s="1"/>
  <c r="H465" i="1"/>
  <c r="G430" i="1"/>
  <c r="G431" i="1" s="1"/>
  <c r="G432" i="1" s="1"/>
  <c r="G433" i="1" s="1"/>
  <c r="G434" i="1" s="1"/>
  <c r="G435" i="1" s="1"/>
  <c r="G436" i="1" s="1"/>
  <c r="G437" i="1" s="1"/>
  <c r="G438" i="1" s="1"/>
  <c r="H429" i="1"/>
  <c r="G448" i="1"/>
  <c r="G449" i="1" s="1"/>
  <c r="G450" i="1" s="1"/>
  <c r="G451" i="1" s="1"/>
  <c r="G452" i="1" s="1"/>
  <c r="G453" i="1" s="1"/>
  <c r="G454" i="1" s="1"/>
  <c r="G455" i="1" s="1"/>
  <c r="G456" i="1" s="1"/>
  <c r="H447" i="1"/>
  <c r="G272" i="1"/>
  <c r="G273" i="1" s="1"/>
  <c r="G274" i="1" s="1"/>
  <c r="G275" i="1" s="1"/>
  <c r="G276" i="1" s="1"/>
  <c r="G277" i="1" s="1"/>
  <c r="G278" i="1" s="1"/>
  <c r="G279" i="1" s="1"/>
  <c r="G280" i="1" s="1"/>
  <c r="H269" i="1"/>
  <c r="G345" i="1"/>
  <c r="H341" i="1"/>
  <c r="F418" i="1" l="1"/>
  <c r="F373" i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G346" i="1"/>
  <c r="G368" i="1" s="1"/>
  <c r="G369" i="1" s="1"/>
  <c r="G370" i="1" s="1"/>
  <c r="G371" i="1" s="1"/>
  <c r="G372" i="1" s="1"/>
  <c r="G418" i="1" s="1"/>
  <c r="F185" i="1"/>
  <c r="F187" i="1" s="1"/>
  <c r="F189" i="1" s="1"/>
  <c r="F194" i="1" s="1"/>
  <c r="F181" i="1"/>
  <c r="F327" i="1"/>
  <c r="F328" i="1" s="1"/>
  <c r="F331" i="1" s="1"/>
  <c r="F334" i="1" s="1"/>
  <c r="F337" i="1" s="1"/>
  <c r="F340" i="1" s="1"/>
  <c r="F343" i="1" s="1"/>
  <c r="F325" i="1"/>
  <c r="F215" i="1"/>
  <c r="F219" i="1" s="1"/>
  <c r="F224" i="1" s="1"/>
  <c r="F211" i="1"/>
  <c r="F216" i="1" s="1"/>
  <c r="F220" i="1" s="1"/>
  <c r="I123" i="1"/>
  <c r="I122" i="1"/>
  <c r="I121" i="1"/>
  <c r="G122" i="1"/>
  <c r="G121" i="1"/>
  <c r="H121" i="1" s="1"/>
  <c r="M108" i="1"/>
  <c r="Q119" i="1" s="1"/>
  <c r="S119" i="1" s="1"/>
  <c r="N108" i="1"/>
  <c r="O108" i="1"/>
  <c r="P108" i="1"/>
  <c r="M110" i="1"/>
  <c r="Q120" i="1" s="1"/>
  <c r="S120" i="1" s="1"/>
  <c r="N110" i="1"/>
  <c r="O110" i="1"/>
  <c r="P110" i="1"/>
  <c r="M96" i="1"/>
  <c r="Q113" i="1" s="1"/>
  <c r="S113" i="1" s="1"/>
  <c r="N96" i="1"/>
  <c r="O96" i="1"/>
  <c r="P96" i="1"/>
  <c r="M98" i="1"/>
  <c r="Q114" i="1" s="1"/>
  <c r="S114" i="1" s="1"/>
  <c r="N98" i="1"/>
  <c r="O98" i="1"/>
  <c r="P98" i="1"/>
  <c r="M100" i="1"/>
  <c r="Q115" i="1" s="1"/>
  <c r="S115" i="1" s="1"/>
  <c r="N100" i="1"/>
  <c r="O100" i="1"/>
  <c r="P100" i="1"/>
  <c r="M102" i="1"/>
  <c r="Q116" i="1" s="1"/>
  <c r="S116" i="1" s="1"/>
  <c r="N102" i="1"/>
  <c r="O102" i="1"/>
  <c r="P102" i="1"/>
  <c r="M104" i="1"/>
  <c r="Q117" i="1" s="1"/>
  <c r="S117" i="1" s="1"/>
  <c r="N104" i="1"/>
  <c r="O104" i="1"/>
  <c r="P104" i="1"/>
  <c r="M106" i="1"/>
  <c r="Q118" i="1" s="1"/>
  <c r="S118" i="1" s="1"/>
  <c r="N106" i="1"/>
  <c r="O106" i="1"/>
  <c r="P106" i="1"/>
  <c r="N94" i="1"/>
  <c r="O94" i="1"/>
  <c r="P94" i="1"/>
  <c r="M94" i="1"/>
  <c r="Q112" i="1" s="1"/>
  <c r="S112" i="1" s="1"/>
  <c r="M70" i="1"/>
  <c r="Q86" i="1" s="1"/>
  <c r="S86" i="1" s="1"/>
  <c r="N70" i="1"/>
  <c r="O70" i="1"/>
  <c r="P70" i="1"/>
  <c r="M72" i="1"/>
  <c r="Q87" i="1" s="1"/>
  <c r="S87" i="1" s="1"/>
  <c r="N72" i="1"/>
  <c r="O72" i="1"/>
  <c r="P72" i="1"/>
  <c r="M74" i="1"/>
  <c r="Q88" i="1" s="1"/>
  <c r="S88" i="1" s="1"/>
  <c r="N74" i="1"/>
  <c r="O74" i="1"/>
  <c r="P74" i="1"/>
  <c r="M76" i="1"/>
  <c r="Q89" i="1" s="1"/>
  <c r="S89" i="1" s="1"/>
  <c r="N76" i="1"/>
  <c r="O76" i="1"/>
  <c r="P76" i="1"/>
  <c r="M78" i="1"/>
  <c r="Q90" i="1" s="1"/>
  <c r="S90" i="1" s="1"/>
  <c r="N78" i="1"/>
  <c r="O78" i="1"/>
  <c r="P78" i="1"/>
  <c r="M79" i="1"/>
  <c r="Q91" i="1" s="1"/>
  <c r="S91" i="1" s="1"/>
  <c r="N79" i="1"/>
  <c r="O79" i="1"/>
  <c r="P79" i="1"/>
  <c r="M81" i="1"/>
  <c r="Q92" i="1" s="1"/>
  <c r="S92" i="1" s="1"/>
  <c r="N81" i="1"/>
  <c r="O81" i="1"/>
  <c r="P81" i="1"/>
  <c r="M83" i="1"/>
  <c r="Q93" i="1" s="1"/>
  <c r="S93" i="1" s="1"/>
  <c r="N83" i="1"/>
  <c r="O83" i="1"/>
  <c r="P83" i="1"/>
  <c r="N68" i="1"/>
  <c r="O68" i="1"/>
  <c r="P68" i="1"/>
  <c r="M49" i="1"/>
  <c r="N48" i="1"/>
  <c r="N49" i="1" s="1"/>
  <c r="N50" i="1" s="1"/>
  <c r="N51" i="1" s="1"/>
  <c r="N52" i="1" s="1"/>
  <c r="N53" i="1" s="1"/>
  <c r="N54" i="1" s="1"/>
  <c r="N56" i="1" s="1"/>
  <c r="N57" i="1" s="1"/>
  <c r="O48" i="1"/>
  <c r="O49" i="1" s="1"/>
  <c r="O50" i="1" s="1"/>
  <c r="O51" i="1" s="1"/>
  <c r="O52" i="1" s="1"/>
  <c r="O53" i="1" s="1"/>
  <c r="O54" i="1" s="1"/>
  <c r="O56" i="1" s="1"/>
  <c r="O57" i="1" s="1"/>
  <c r="P48" i="1"/>
  <c r="P49" i="1" s="1"/>
  <c r="P50" i="1" s="1"/>
  <c r="P51" i="1" s="1"/>
  <c r="P52" i="1" s="1"/>
  <c r="P53" i="1" s="1"/>
  <c r="P54" i="1" s="1"/>
  <c r="P56" i="1" s="1"/>
  <c r="P57" i="1" s="1"/>
  <c r="H114" i="1"/>
  <c r="H115" i="1" s="1"/>
  <c r="H116" i="1" s="1"/>
  <c r="H117" i="1" s="1"/>
  <c r="H118" i="1" s="1"/>
  <c r="H94" i="1"/>
  <c r="G96" i="1"/>
  <c r="H96" i="1" s="1"/>
  <c r="H86" i="1"/>
  <c r="H87" i="1" s="1"/>
  <c r="H88" i="1" s="1"/>
  <c r="H89" i="1" s="1"/>
  <c r="H90" i="1" s="1"/>
  <c r="H91" i="1" s="1"/>
  <c r="H92" i="1" s="1"/>
  <c r="H93" i="1" s="1"/>
  <c r="H68" i="1"/>
  <c r="G70" i="1"/>
  <c r="H70" i="1" s="1"/>
  <c r="I49" i="1"/>
  <c r="I50" i="1"/>
  <c r="I51" i="1"/>
  <c r="I52" i="1"/>
  <c r="I53" i="1"/>
  <c r="I54" i="1"/>
  <c r="I56" i="1"/>
  <c r="I57" i="1"/>
  <c r="I59" i="1"/>
  <c r="I60" i="1"/>
  <c r="I61" i="1"/>
  <c r="I62" i="1"/>
  <c r="I63" i="1"/>
  <c r="I64" i="1"/>
  <c r="I65" i="1"/>
  <c r="I66" i="1"/>
  <c r="I67" i="1"/>
  <c r="I68" i="1"/>
  <c r="I70" i="1"/>
  <c r="I72" i="1"/>
  <c r="I74" i="1"/>
  <c r="I76" i="1"/>
  <c r="I78" i="1"/>
  <c r="I79" i="1"/>
  <c r="I81" i="1"/>
  <c r="I83" i="1"/>
  <c r="I86" i="1"/>
  <c r="I87" i="1"/>
  <c r="I88" i="1"/>
  <c r="I89" i="1"/>
  <c r="I90" i="1"/>
  <c r="I91" i="1"/>
  <c r="I92" i="1"/>
  <c r="I93" i="1"/>
  <c r="I94" i="1"/>
  <c r="I96" i="1"/>
  <c r="I98" i="1"/>
  <c r="I100" i="1"/>
  <c r="I102" i="1"/>
  <c r="I104" i="1"/>
  <c r="I106" i="1"/>
  <c r="I108" i="1"/>
  <c r="I110" i="1"/>
  <c r="I112" i="1"/>
  <c r="I113" i="1"/>
  <c r="I114" i="1"/>
  <c r="I115" i="1"/>
  <c r="I116" i="1"/>
  <c r="I117" i="1"/>
  <c r="I118" i="1"/>
  <c r="I119" i="1"/>
  <c r="I120" i="1"/>
  <c r="I48" i="1"/>
  <c r="H60" i="1"/>
  <c r="H61" i="1" s="1"/>
  <c r="H62" i="1" s="1"/>
  <c r="H63" i="1" s="1"/>
  <c r="H64" i="1" s="1"/>
  <c r="H65" i="1" s="1"/>
  <c r="H66" i="1" s="1"/>
  <c r="H67" i="1" s="1"/>
  <c r="Z62" i="1"/>
  <c r="Z65" i="1"/>
  <c r="Z79" i="1" s="1"/>
  <c r="Z91" i="1" s="1"/>
  <c r="Z106" i="1" s="1"/>
  <c r="Z118" i="1" s="1"/>
  <c r="Z59" i="1"/>
  <c r="Z68" i="1" s="1"/>
  <c r="Z85" i="1" s="1"/>
  <c r="Z94" i="1" s="1"/>
  <c r="Z112" i="1" s="1"/>
  <c r="Z57" i="1"/>
  <c r="Z67" i="1" s="1"/>
  <c r="Z56" i="1"/>
  <c r="Z66" i="1" s="1"/>
  <c r="Z52" i="1"/>
  <c r="Z63" i="1" s="1"/>
  <c r="Z50" i="1"/>
  <c r="Z61" i="1" s="1"/>
  <c r="Z49" i="1"/>
  <c r="Z60" i="1" s="1"/>
  <c r="F48" i="1"/>
  <c r="F49" i="1" s="1"/>
  <c r="F50" i="1" s="1"/>
  <c r="F51" i="1" s="1"/>
  <c r="F52" i="1" s="1"/>
  <c r="F53" i="1" s="1"/>
  <c r="F54" i="1" s="1"/>
  <c r="I47" i="1"/>
  <c r="Z3" i="1"/>
  <c r="C47" i="1"/>
  <c r="G47" i="1"/>
  <c r="H47" i="1" s="1"/>
  <c r="H48" i="1" s="1"/>
  <c r="G46" i="1"/>
  <c r="H46" i="1" s="1"/>
  <c r="M30" i="1"/>
  <c r="Q39" i="1" s="1"/>
  <c r="S39" i="1" s="1"/>
  <c r="N30" i="1"/>
  <c r="O30" i="1"/>
  <c r="P30" i="1"/>
  <c r="M23" i="1"/>
  <c r="Q32" i="1" s="1"/>
  <c r="S32" i="1" s="1"/>
  <c r="N23" i="1"/>
  <c r="O23" i="1"/>
  <c r="P23" i="1"/>
  <c r="M24" i="1"/>
  <c r="Q33" i="1" s="1"/>
  <c r="S33" i="1" s="1"/>
  <c r="N24" i="1"/>
  <c r="O24" i="1"/>
  <c r="P24" i="1"/>
  <c r="M25" i="1"/>
  <c r="Q34" i="1" s="1"/>
  <c r="S34" i="1" s="1"/>
  <c r="N25" i="1"/>
  <c r="O25" i="1"/>
  <c r="P25" i="1"/>
  <c r="M26" i="1"/>
  <c r="Q35" i="1" s="1"/>
  <c r="S35" i="1" s="1"/>
  <c r="N26" i="1"/>
  <c r="O26" i="1"/>
  <c r="P26" i="1"/>
  <c r="M27" i="1"/>
  <c r="Q36" i="1" s="1"/>
  <c r="S36" i="1" s="1"/>
  <c r="N27" i="1"/>
  <c r="O27" i="1"/>
  <c r="P27" i="1"/>
  <c r="M28" i="1"/>
  <c r="Q37" i="1" s="1"/>
  <c r="S37" i="1" s="1"/>
  <c r="N28" i="1"/>
  <c r="O28" i="1"/>
  <c r="P28" i="1"/>
  <c r="M29" i="1"/>
  <c r="Q38" i="1" s="1"/>
  <c r="S38" i="1" s="1"/>
  <c r="N29" i="1"/>
  <c r="O29" i="1"/>
  <c r="P29" i="1"/>
  <c r="N22" i="1"/>
  <c r="O22" i="1"/>
  <c r="P22" i="1"/>
  <c r="M22" i="1"/>
  <c r="Q31" i="1" s="1"/>
  <c r="S31" i="1" s="1"/>
  <c r="Z13" i="1"/>
  <c r="Z22" i="1" s="1"/>
  <c r="Z31" i="1" s="1"/>
  <c r="Z40" i="1" s="1"/>
  <c r="Z43" i="1" s="1"/>
  <c r="Z19" i="1"/>
  <c r="Z28" i="1" s="1"/>
  <c r="Z37" i="1" s="1"/>
  <c r="Z16" i="1"/>
  <c r="Z25" i="1" s="1"/>
  <c r="Z34" i="1" s="1"/>
  <c r="Z8" i="1"/>
  <c r="Z17" i="1" s="1"/>
  <c r="Z26" i="1" s="1"/>
  <c r="Z35" i="1" s="1"/>
  <c r="I4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3" i="1"/>
  <c r="I3" i="1"/>
  <c r="H44" i="1"/>
  <c r="H45" i="1" s="1"/>
  <c r="H40" i="1"/>
  <c r="G41" i="1"/>
  <c r="H41" i="1" s="1"/>
  <c r="H32" i="1"/>
  <c r="H33" i="1" s="1"/>
  <c r="H34" i="1" s="1"/>
  <c r="H35" i="1" s="1"/>
  <c r="H36" i="1" s="1"/>
  <c r="H37" i="1" s="1"/>
  <c r="H38" i="1" s="1"/>
  <c r="H39" i="1" s="1"/>
  <c r="H22" i="1"/>
  <c r="H23" i="1" s="1"/>
  <c r="H24" i="1" s="1"/>
  <c r="H25" i="1" s="1"/>
  <c r="H26" i="1" s="1"/>
  <c r="H27" i="1" s="1"/>
  <c r="H28" i="1" s="1"/>
  <c r="H29" i="1" s="1"/>
  <c r="H30" i="1" s="1"/>
  <c r="H14" i="1"/>
  <c r="H15" i="1" s="1"/>
  <c r="H16" i="1" s="1"/>
  <c r="H17" i="1" s="1"/>
  <c r="H18" i="1" s="1"/>
  <c r="H19" i="1" s="1"/>
  <c r="H20" i="1" s="1"/>
  <c r="H21" i="1" s="1"/>
  <c r="Z5" i="1"/>
  <c r="Z6" i="1" s="1"/>
  <c r="Z15" i="1" s="1"/>
  <c r="Z24" i="1" s="1"/>
  <c r="Z33" i="1" s="1"/>
  <c r="Z42" i="1" s="1"/>
  <c r="Z45" i="1" s="1"/>
  <c r="G23" i="1"/>
  <c r="G24" i="1" s="1"/>
  <c r="G25" i="1" s="1"/>
  <c r="G26" i="1" s="1"/>
  <c r="G27" i="1" s="1"/>
  <c r="G28" i="1" s="1"/>
  <c r="G29" i="1" s="1"/>
  <c r="G30" i="1" s="1"/>
  <c r="I5" i="1"/>
  <c r="I6" i="1"/>
  <c r="I8" i="1"/>
  <c r="I9" i="1"/>
  <c r="I11" i="1"/>
  <c r="I12" i="1"/>
  <c r="N4" i="1"/>
  <c r="N5" i="1" s="1"/>
  <c r="N6" i="1" s="1"/>
  <c r="N7" i="1" s="1"/>
  <c r="N8" i="1" s="1"/>
  <c r="N9" i="1" s="1"/>
  <c r="N10" i="1" s="1"/>
  <c r="N11" i="1" s="1"/>
  <c r="N12" i="1" s="1"/>
  <c r="O4" i="1"/>
  <c r="O5" i="1" s="1"/>
  <c r="O6" i="1" s="1"/>
  <c r="O7" i="1" s="1"/>
  <c r="O8" i="1" s="1"/>
  <c r="O9" i="1" s="1"/>
  <c r="O10" i="1" s="1"/>
  <c r="O11" i="1" s="1"/>
  <c r="O12" i="1" s="1"/>
  <c r="P4" i="1"/>
  <c r="P5" i="1" s="1"/>
  <c r="P6" i="1" s="1"/>
  <c r="P7" i="1" s="1"/>
  <c r="P8" i="1" s="1"/>
  <c r="P9" i="1" s="1"/>
  <c r="P10" i="1" s="1"/>
  <c r="P11" i="1" s="1"/>
  <c r="P12" i="1" s="1"/>
  <c r="M4" i="1"/>
  <c r="Q13" i="1" s="1"/>
  <c r="S13" i="1" s="1"/>
  <c r="I7" i="1"/>
  <c r="I10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2" i="1"/>
  <c r="H2" i="1" s="1"/>
  <c r="G3" i="1"/>
  <c r="M5" i="1" l="1"/>
  <c r="M50" i="1"/>
  <c r="Q60" i="1"/>
  <c r="S60" i="1" s="1"/>
  <c r="F330" i="1"/>
  <c r="F333" i="1" s="1"/>
  <c r="F336" i="1" s="1"/>
  <c r="F339" i="1" s="1"/>
  <c r="F342" i="1" s="1"/>
  <c r="F192" i="1"/>
  <c r="F196" i="1" s="1"/>
  <c r="F198" i="1" s="1"/>
  <c r="F200" i="1" s="1"/>
  <c r="F228" i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27" i="1"/>
  <c r="Z81" i="1"/>
  <c r="Z92" i="1" s="1"/>
  <c r="Z108" i="1" s="1"/>
  <c r="Z119" i="1" s="1"/>
  <c r="Z80" i="1"/>
  <c r="Z83" i="1"/>
  <c r="Z93" i="1" s="1"/>
  <c r="Z109" i="1" s="1"/>
  <c r="Z82" i="1"/>
  <c r="F56" i="1"/>
  <c r="F57" i="1" s="1"/>
  <c r="F55" i="1"/>
  <c r="Z76" i="1"/>
  <c r="Z89" i="1" s="1"/>
  <c r="Z75" i="1"/>
  <c r="Z74" i="1"/>
  <c r="Z88" i="1" s="1"/>
  <c r="Z100" i="1" s="1"/>
  <c r="Z115" i="1" s="1"/>
  <c r="Z73" i="1"/>
  <c r="Z72" i="1"/>
  <c r="Z87" i="1" s="1"/>
  <c r="Z71" i="1"/>
  <c r="Z70" i="1"/>
  <c r="Z86" i="1" s="1"/>
  <c r="Z69" i="1"/>
  <c r="G31" i="1"/>
  <c r="G32" i="1" s="1"/>
  <c r="G33" i="1" s="1"/>
  <c r="G34" i="1" s="1"/>
  <c r="G35" i="1" s="1"/>
  <c r="G36" i="1" s="1"/>
  <c r="G37" i="1" s="1"/>
  <c r="G38" i="1" s="1"/>
  <c r="G39" i="1" s="1"/>
  <c r="F212" i="1"/>
  <c r="F217" i="1"/>
  <c r="Z53" i="1"/>
  <c r="Z64" i="1" s="1"/>
  <c r="G48" i="1"/>
  <c r="G49" i="1" s="1"/>
  <c r="G72" i="1"/>
  <c r="G74" i="1" s="1"/>
  <c r="G76" i="1" s="1"/>
  <c r="G123" i="1"/>
  <c r="G124" i="1" s="1"/>
  <c r="G125" i="1" s="1"/>
  <c r="G126" i="1" s="1"/>
  <c r="G127" i="1" s="1"/>
  <c r="G128" i="1" s="1"/>
  <c r="G129" i="1" s="1"/>
  <c r="G130" i="1" s="1"/>
  <c r="H122" i="1"/>
  <c r="G98" i="1"/>
  <c r="H119" i="1"/>
  <c r="H120" i="1" s="1"/>
  <c r="F44" i="1"/>
  <c r="F45" i="1" s="1"/>
  <c r="Z14" i="1"/>
  <c r="Z23" i="1" s="1"/>
  <c r="Z32" i="1" s="1"/>
  <c r="Z41" i="1" s="1"/>
  <c r="Z44" i="1" s="1"/>
  <c r="Z9" i="1"/>
  <c r="H4" i="1"/>
  <c r="G5" i="1"/>
  <c r="G42" i="1"/>
  <c r="G43" i="1" s="1"/>
  <c r="M51" i="1" l="1"/>
  <c r="Q61" i="1"/>
  <c r="S61" i="1" s="1"/>
  <c r="M6" i="1"/>
  <c r="Q14" i="1"/>
  <c r="S14" i="1" s="1"/>
  <c r="F222" i="1"/>
  <c r="F225" i="1" s="1"/>
  <c r="F229" i="1" s="1"/>
  <c r="F221" i="1"/>
  <c r="Z110" i="1"/>
  <c r="Z120" i="1" s="1"/>
  <c r="Z107" i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70" i="1" s="1"/>
  <c r="F72" i="1" s="1"/>
  <c r="F74" i="1" s="1"/>
  <c r="F76" i="1" s="1"/>
  <c r="F78" i="1" s="1"/>
  <c r="F79" i="1" s="1"/>
  <c r="F58" i="1"/>
  <c r="Z102" i="1"/>
  <c r="Z116" i="1" s="1"/>
  <c r="Z101" i="1"/>
  <c r="Z78" i="1"/>
  <c r="Z90" i="1" s="1"/>
  <c r="Z77" i="1"/>
  <c r="Z96" i="1"/>
  <c r="Z113" i="1" s="1"/>
  <c r="Z95" i="1"/>
  <c r="Z98" i="1"/>
  <c r="Z114" i="1" s="1"/>
  <c r="Z97" i="1"/>
  <c r="F213" i="1"/>
  <c r="F214" i="1" s="1"/>
  <c r="F218" i="1"/>
  <c r="F223" i="1" s="1"/>
  <c r="F226" i="1" s="1"/>
  <c r="H72" i="1"/>
  <c r="H74" i="1"/>
  <c r="G131" i="1"/>
  <c r="G132" i="1" s="1"/>
  <c r="G133" i="1" s="1"/>
  <c r="G134" i="1" s="1"/>
  <c r="H123" i="1"/>
  <c r="G50" i="1"/>
  <c r="H49" i="1"/>
  <c r="G78" i="1"/>
  <c r="H76" i="1"/>
  <c r="H98" i="1"/>
  <c r="G100" i="1"/>
  <c r="Z11" i="1"/>
  <c r="Z18" i="1"/>
  <c r="Z27" i="1" s="1"/>
  <c r="Z36" i="1" s="1"/>
  <c r="H42" i="1"/>
  <c r="G6" i="1"/>
  <c r="H5" i="1"/>
  <c r="M7" i="1" l="1"/>
  <c r="Q15" i="1"/>
  <c r="S15" i="1" s="1"/>
  <c r="M52" i="1"/>
  <c r="Q62" i="1"/>
  <c r="S62" i="1" s="1"/>
  <c r="F81" i="1"/>
  <c r="F83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6" i="1" s="1"/>
  <c r="F98" i="1" s="1"/>
  <c r="F100" i="1" s="1"/>
  <c r="F102" i="1" s="1"/>
  <c r="F104" i="1" s="1"/>
  <c r="F106" i="1" s="1"/>
  <c r="F107" i="1" s="1"/>
  <c r="F109" i="1" s="1"/>
  <c r="F111" i="1" s="1"/>
  <c r="F80" i="1"/>
  <c r="F82" i="1" s="1"/>
  <c r="F84" i="1" s="1"/>
  <c r="F69" i="1"/>
  <c r="F71" i="1" s="1"/>
  <c r="F73" i="1" s="1"/>
  <c r="F75" i="1" s="1"/>
  <c r="F77" i="1" s="1"/>
  <c r="Z104" i="1"/>
  <c r="Z117" i="1" s="1"/>
  <c r="Z103" i="1"/>
  <c r="G136" i="1"/>
  <c r="G135" i="1"/>
  <c r="G51" i="1"/>
  <c r="H50" i="1"/>
  <c r="H128" i="1"/>
  <c r="G79" i="1"/>
  <c r="G80" i="1" s="1"/>
  <c r="G82" i="1" s="1"/>
  <c r="G84" i="1" s="1"/>
  <c r="H78" i="1"/>
  <c r="G102" i="1"/>
  <c r="H100" i="1"/>
  <c r="Z12" i="1"/>
  <c r="Z21" i="1" s="1"/>
  <c r="Z30" i="1" s="1"/>
  <c r="Z39" i="1" s="1"/>
  <c r="Z20" i="1"/>
  <c r="Z29" i="1" s="1"/>
  <c r="Z38" i="1" s="1"/>
  <c r="G7" i="1"/>
  <c r="H6" i="1"/>
  <c r="M53" i="1" l="1"/>
  <c r="Q63" i="1"/>
  <c r="S63" i="1" s="1"/>
  <c r="M8" i="1"/>
  <c r="Q16" i="1"/>
  <c r="S16" i="1" s="1"/>
  <c r="F108" i="1"/>
  <c r="F110" i="1" s="1"/>
  <c r="F112" i="1" s="1"/>
  <c r="F113" i="1" s="1"/>
  <c r="F114" i="1" s="1"/>
  <c r="F115" i="1" s="1"/>
  <c r="F116" i="1" s="1"/>
  <c r="F117" i="1" s="1"/>
  <c r="F118" i="1" s="1"/>
  <c r="F119" i="1" s="1"/>
  <c r="F120" i="1" s="1"/>
  <c r="F95" i="1"/>
  <c r="F97" i="1" s="1"/>
  <c r="F99" i="1" s="1"/>
  <c r="F101" i="1" s="1"/>
  <c r="F103" i="1" s="1"/>
  <c r="F105" i="1" s="1"/>
  <c r="G52" i="1"/>
  <c r="H51" i="1"/>
  <c r="H132" i="1"/>
  <c r="G81" i="1"/>
  <c r="H79" i="1"/>
  <c r="G104" i="1"/>
  <c r="H102" i="1"/>
  <c r="G8" i="1"/>
  <c r="H7" i="1"/>
  <c r="M9" i="1" l="1"/>
  <c r="Q17" i="1"/>
  <c r="S17" i="1" s="1"/>
  <c r="M54" i="1"/>
  <c r="Q64" i="1"/>
  <c r="S64" i="1" s="1"/>
  <c r="G53" i="1"/>
  <c r="H52" i="1"/>
  <c r="G137" i="1"/>
  <c r="G138" i="1" s="1"/>
  <c r="H134" i="1"/>
  <c r="G83" i="1"/>
  <c r="H81" i="1"/>
  <c r="G106" i="1"/>
  <c r="G107" i="1" s="1"/>
  <c r="G109" i="1" s="1"/>
  <c r="G111" i="1" s="1"/>
  <c r="H104" i="1"/>
  <c r="G9" i="1"/>
  <c r="H8" i="1"/>
  <c r="M56" i="1" l="1"/>
  <c r="Q65" i="1"/>
  <c r="S65" i="1" s="1"/>
  <c r="M10" i="1"/>
  <c r="Q19" i="1" s="1"/>
  <c r="Q18" i="1"/>
  <c r="S18" i="1" s="1"/>
  <c r="G54" i="1"/>
  <c r="G55" i="1" s="1"/>
  <c r="H53" i="1"/>
  <c r="G139" i="1"/>
  <c r="G140" i="1" s="1"/>
  <c r="G142" i="1" s="1"/>
  <c r="G144" i="1" s="1"/>
  <c r="G146" i="1" s="1"/>
  <c r="H137" i="1"/>
  <c r="G85" i="1"/>
  <c r="G86" i="1" s="1"/>
  <c r="G87" i="1" s="1"/>
  <c r="G88" i="1" s="1"/>
  <c r="G89" i="1" s="1"/>
  <c r="G90" i="1" s="1"/>
  <c r="G91" i="1" s="1"/>
  <c r="G92" i="1" s="1"/>
  <c r="G93" i="1" s="1"/>
  <c r="H83" i="1"/>
  <c r="G108" i="1"/>
  <c r="H106" i="1"/>
  <c r="G10" i="1"/>
  <c r="H9" i="1"/>
  <c r="M11" i="1" l="1"/>
  <c r="S19" i="1"/>
  <c r="M57" i="1"/>
  <c r="Q67" i="1" s="1"/>
  <c r="S67" i="1" s="1"/>
  <c r="Q66" i="1"/>
  <c r="S66" i="1" s="1"/>
  <c r="G56" i="1"/>
  <c r="H54" i="1"/>
  <c r="G141" i="1"/>
  <c r="G143" i="1" s="1"/>
  <c r="G145" i="1" s="1"/>
  <c r="G148" i="1" s="1"/>
  <c r="G150" i="1" s="1"/>
  <c r="G152" i="1" s="1"/>
  <c r="H139" i="1"/>
  <c r="G110" i="1"/>
  <c r="H108" i="1"/>
  <c r="G11" i="1"/>
  <c r="H10" i="1"/>
  <c r="M12" i="1" l="1"/>
  <c r="Q21" i="1" s="1"/>
  <c r="S21" i="1" s="1"/>
  <c r="Q20" i="1"/>
  <c r="S20" i="1" s="1"/>
  <c r="G57" i="1"/>
  <c r="G58" i="1" s="1"/>
  <c r="H56" i="1"/>
  <c r="G147" i="1"/>
  <c r="G149" i="1" s="1"/>
  <c r="G151" i="1" s="1"/>
  <c r="G154" i="1" s="1"/>
  <c r="G156" i="1" s="1"/>
  <c r="G158" i="1" s="1"/>
  <c r="H141" i="1"/>
  <c r="G112" i="1"/>
  <c r="G113" i="1" s="1"/>
  <c r="H110" i="1"/>
  <c r="G44" i="1"/>
  <c r="G45" i="1" s="1"/>
  <c r="G12" i="1"/>
  <c r="H11" i="1"/>
  <c r="H57" i="1" l="1"/>
  <c r="G59" i="1"/>
  <c r="G60" i="1" s="1"/>
  <c r="G61" i="1" s="1"/>
  <c r="G62" i="1" s="1"/>
  <c r="G63" i="1" s="1"/>
  <c r="G64" i="1" s="1"/>
  <c r="G65" i="1" s="1"/>
  <c r="G66" i="1" s="1"/>
  <c r="G67" i="1" s="1"/>
  <c r="G153" i="1"/>
  <c r="G155" i="1" s="1"/>
  <c r="G157" i="1" s="1"/>
  <c r="H147" i="1"/>
  <c r="G114" i="1"/>
  <c r="G115" i="1" s="1"/>
  <c r="G116" i="1" s="1"/>
  <c r="G117" i="1" s="1"/>
  <c r="G118" i="1" s="1"/>
  <c r="H12" i="1"/>
  <c r="G13" i="1"/>
  <c r="G14" i="1" s="1"/>
  <c r="G15" i="1" s="1"/>
  <c r="G16" i="1" s="1"/>
  <c r="G17" i="1" s="1"/>
  <c r="G18" i="1" s="1"/>
  <c r="G19" i="1" s="1"/>
  <c r="G20" i="1" s="1"/>
  <c r="G21" i="1" s="1"/>
  <c r="H153" i="1" l="1"/>
  <c r="G159" i="1"/>
  <c r="G160" i="1" s="1"/>
  <c r="G161" i="1" s="1"/>
  <c r="G162" i="1" s="1"/>
  <c r="G163" i="1" s="1"/>
  <c r="G164" i="1" s="1"/>
  <c r="G165" i="1" s="1"/>
  <c r="G166" i="1" s="1"/>
  <c r="G167" i="1" s="1"/>
  <c r="G119" i="1"/>
  <c r="G120" i="1" s="1"/>
  <c r="I21" i="3" l="1"/>
  <c r="I19" i="3"/>
  <c r="I22" i="3"/>
  <c r="I23" i="3"/>
  <c r="I20" i="3"/>
  <c r="I40" i="3"/>
  <c r="I39" i="3"/>
  <c r="I37" i="3"/>
  <c r="I38" i="3"/>
  <c r="I43" i="3"/>
  <c r="I41" i="3"/>
  <c r="I73" i="3"/>
  <c r="I71" i="3"/>
  <c r="I72" i="3"/>
  <c r="I76" i="3"/>
  <c r="I98" i="3"/>
  <c r="I97" i="3"/>
  <c r="I96" i="3"/>
  <c r="I114" i="3"/>
  <c r="I113" i="3"/>
  <c r="I117" i="3"/>
  <c r="I116" i="3"/>
  <c r="I115" i="3"/>
  <c r="I112" i="3"/>
  <c r="I121" i="3"/>
  <c r="I120" i="3"/>
  <c r="I144" i="3"/>
  <c r="I143" i="3"/>
  <c r="I142" i="3"/>
</calcChain>
</file>

<file path=xl/sharedStrings.xml><?xml version="1.0" encoding="utf-8"?>
<sst xmlns="http://schemas.openxmlformats.org/spreadsheetml/2006/main" count="9129" uniqueCount="261">
  <si>
    <t>Timei</t>
  </si>
  <si>
    <t>Timeh</t>
  </si>
  <si>
    <t>Treatment</t>
  </si>
  <si>
    <t>Comment</t>
  </si>
  <si>
    <t>2019,3,12,13,0</t>
  </si>
  <si>
    <t>2019,3,19,13,0</t>
  </si>
  <si>
    <t>2019,3,26,10,0</t>
  </si>
  <si>
    <t>2019,4,2,12,0</t>
  </si>
  <si>
    <t>2019,3,26,12,0</t>
  </si>
  <si>
    <t>2019,4,2,14,0</t>
  </si>
  <si>
    <t>2019,4,9,12,0</t>
  </si>
  <si>
    <t>Acclimation</t>
  </si>
  <si>
    <t>Sporulated</t>
  </si>
  <si>
    <t>2019,5,6,14,0</t>
  </si>
  <si>
    <t>2019,4,29,11,0</t>
  </si>
  <si>
    <t>2019,5,13,12,0</t>
  </si>
  <si>
    <t>2019,5,20,12,0</t>
  </si>
  <si>
    <t>2019,5,27,9,0</t>
  </si>
  <si>
    <t>2019,7,15,13,0</t>
  </si>
  <si>
    <t>2019,7,22,13,0</t>
  </si>
  <si>
    <t>2019,7,29,22,0</t>
  </si>
  <si>
    <t>2019,8,5,17,0</t>
  </si>
  <si>
    <t>2019,9,26,13,0</t>
  </si>
  <si>
    <t>2019,10,3,11,0</t>
  </si>
  <si>
    <t>2019,10,10,11,0</t>
  </si>
  <si>
    <t>2019,10,17,10,0</t>
  </si>
  <si>
    <t>2019,10,24,12,0</t>
  </si>
  <si>
    <t>2019,11,21,12,0</t>
  </si>
  <si>
    <t>2019,11,28,12,0</t>
  </si>
  <si>
    <t>2019,12,5,13,0</t>
  </si>
  <si>
    <t>2019,12,12,12,0</t>
  </si>
  <si>
    <t>2019,12,19,9,0</t>
  </si>
  <si>
    <t>Minor treaming (0.2g)</t>
  </si>
  <si>
    <t>2019,7,23,14,0</t>
  </si>
  <si>
    <t>2019,7,24,9,0</t>
  </si>
  <si>
    <t>2019,7,25,10,0</t>
  </si>
  <si>
    <t>2019,7,28,9,0</t>
  </si>
  <si>
    <t>Comment 2</t>
  </si>
  <si>
    <t>Bad smell</t>
  </si>
  <si>
    <t>2019,7,23,9,0</t>
  </si>
  <si>
    <t>2019,7,23,12,0</t>
  </si>
  <si>
    <t>2019,7,25,9,0</t>
  </si>
  <si>
    <t>2019,10,6,10,0</t>
  </si>
  <si>
    <t>2019,10,8,12,0</t>
  </si>
  <si>
    <t>Minor treaming (0.1g)</t>
  </si>
  <si>
    <t>Minor treaming (0.3g)</t>
  </si>
  <si>
    <t>Minor treaming (0.4g)</t>
  </si>
  <si>
    <t>2019,10,13,08,0</t>
  </si>
  <si>
    <t>2019,10,15,11,0</t>
  </si>
  <si>
    <t>2019,10,20,10,0</t>
  </si>
  <si>
    <t>2019,10,22,08,0</t>
  </si>
  <si>
    <t>2019,8,6,13,0</t>
  </si>
  <si>
    <t>2019,8,7,13,0</t>
  </si>
  <si>
    <t>2019,8,8,10,0</t>
  </si>
  <si>
    <t>2019,8,11,10,0</t>
  </si>
  <si>
    <t>mm</t>
  </si>
  <si>
    <t>V</t>
  </si>
  <si>
    <t>C</t>
  </si>
  <si>
    <t>H</t>
  </si>
  <si>
    <t>S</t>
  </si>
  <si>
    <t>Protein</t>
  </si>
  <si>
    <t>Starch</t>
  </si>
  <si>
    <t>NH4</t>
  </si>
  <si>
    <t>NO3</t>
  </si>
  <si>
    <t>DGR</t>
  </si>
  <si>
    <t>Time</t>
  </si>
  <si>
    <t>Sample</t>
  </si>
  <si>
    <t>Exp</t>
  </si>
  <si>
    <t>Sleeve</t>
  </si>
  <si>
    <t>2019,7,30,14,0</t>
  </si>
  <si>
    <t>2019,7,31,8,0</t>
  </si>
  <si>
    <t>2019,8,1,12,0</t>
  </si>
  <si>
    <t>2019,8,4,14,0</t>
  </si>
  <si>
    <t>N</t>
  </si>
  <si>
    <t>DW</t>
  </si>
  <si>
    <t>2019,5,16,12,0</t>
  </si>
  <si>
    <t>2019,5,23,11,0</t>
  </si>
  <si>
    <t>2019,10,22,7,0</t>
  </si>
  <si>
    <t>Time effect</t>
  </si>
  <si>
    <t>2019,8,5,10,0</t>
  </si>
  <si>
    <t>2019,7,30,12,0</t>
  </si>
  <si>
    <t>2019,8,12,13,0</t>
  </si>
  <si>
    <t>2019,8,1,13,0</t>
  </si>
  <si>
    <t>2019,5,9,12,0</t>
  </si>
  <si>
    <t>Error?</t>
  </si>
  <si>
    <t>Check Next</t>
  </si>
  <si>
    <t>Cage</t>
  </si>
  <si>
    <t>Depth</t>
  </si>
  <si>
    <t>2019,5,20,09,0</t>
  </si>
  <si>
    <t>2019,5,28,08,0</t>
  </si>
  <si>
    <t>A</t>
  </si>
  <si>
    <t>2019,6,6,12,0</t>
  </si>
  <si>
    <t>1000 / 7 / 24</t>
  </si>
  <si>
    <t>fertilization in a 35 liter container</t>
  </si>
  <si>
    <t>2019,7,22,11,0</t>
  </si>
  <si>
    <t>2019,7,29,13,0</t>
  </si>
  <si>
    <t>1000 / 7 / 18</t>
  </si>
  <si>
    <t>2019,5,8,11,0</t>
  </si>
  <si>
    <t>2019,10,30,13,0</t>
  </si>
  <si>
    <t>2019,11,06,11,0</t>
  </si>
  <si>
    <t>2019,12,11,12,0</t>
  </si>
  <si>
    <t>2019,12,23,10,0</t>
  </si>
  <si>
    <t>2019,12,18,13,0</t>
  </si>
  <si>
    <t>2020,04,30,11,0</t>
  </si>
  <si>
    <t>2020,05,12,10,0</t>
  </si>
  <si>
    <t xml:space="preserve">outdoor: 1000uM, sampled: 6,7,8,11.8. indoor: 1000uM, 5.8 &amp; 8.8, 4gFW, sampled 7.8 </t>
  </si>
  <si>
    <t>outdoor: 1000uM, sampled: 6,7,8,11.8</t>
  </si>
  <si>
    <t xml:space="preserve">outdoor: 1000uM, sampled: 11.8. indoor: 1000uM, 5.8 &amp; 8.8, 4gFW, sampled 7.8 </t>
  </si>
  <si>
    <t>outdoor: 1000uM, sampled: 6,7,8,11.8. indoor: 1000uM, 5.8 &amp; 8.8, 4gFW, sampled 7.12</t>
  </si>
  <si>
    <t>2018,11,08,12,0</t>
  </si>
  <si>
    <t>2018,11,01,12,0</t>
  </si>
  <si>
    <t>2018,11,22,12,0</t>
  </si>
  <si>
    <t>no flow</t>
  </si>
  <si>
    <t>2018,11,27,12,0</t>
  </si>
  <si>
    <t>2018,12,05,12,0</t>
  </si>
  <si>
    <t>2019,01,03,12,0</t>
  </si>
  <si>
    <t>2018,10,23,12,0</t>
  </si>
  <si>
    <t>Well water</t>
  </si>
  <si>
    <t>Seawater</t>
  </si>
  <si>
    <t>Gracilaria</t>
  </si>
  <si>
    <t>2018,12,20,12,0</t>
  </si>
  <si>
    <t>Species</t>
  </si>
  <si>
    <t>Water</t>
  </si>
  <si>
    <t>Ulva</t>
  </si>
  <si>
    <t>2019,01,17,12,0</t>
  </si>
  <si>
    <t>2019,01,30,12,0</t>
  </si>
  <si>
    <t>Ulva+Gracilaria</t>
  </si>
  <si>
    <t>1.2 ulva, 1.2 gracilaria</t>
  </si>
  <si>
    <t>2.3 ulva, 2.3 gracilaria</t>
  </si>
  <si>
    <t>8.2 ulva, 2.8 gracilaria</t>
  </si>
  <si>
    <t>6.4 ulva, 1.4 gracilaria</t>
  </si>
  <si>
    <t>4.1 ulva, 1.3 gracilaria</t>
  </si>
  <si>
    <t>2019,02,14,12,0</t>
  </si>
  <si>
    <t>Generation</t>
  </si>
  <si>
    <t>ulva</t>
  </si>
  <si>
    <t>7.7 ulva, 1.2 gracilaria</t>
  </si>
  <si>
    <t>8.2 ulva, 1.2 gracilaria</t>
  </si>
  <si>
    <t>9.5 ulva, 1.3 gracilaria</t>
  </si>
  <si>
    <t>Shaded</t>
  </si>
  <si>
    <t>2019,02,27,12,0</t>
  </si>
  <si>
    <t>2019,02,28,12,0</t>
  </si>
  <si>
    <t>2019,03,13,12,0</t>
  </si>
  <si>
    <t>2019,03,28,12,0</t>
  </si>
  <si>
    <t>2019,04,10,12,0</t>
  </si>
  <si>
    <t>2019,04,29,12,0</t>
  </si>
  <si>
    <t>2019,05,14,12,0</t>
  </si>
  <si>
    <t>2019,05,28,12,0</t>
  </si>
  <si>
    <t>2019,06,12,12,0</t>
  </si>
  <si>
    <t>2019,06,26,12,0</t>
  </si>
  <si>
    <t>2019,07,10,12,0</t>
  </si>
  <si>
    <t>2019,07,21,12,0</t>
  </si>
  <si>
    <t>2019,07,24,12,0</t>
  </si>
  <si>
    <t>2019,08,07,12,0</t>
  </si>
  <si>
    <t>2019,08,21,12,0</t>
  </si>
  <si>
    <t>2019,09,04,12,0</t>
  </si>
  <si>
    <t>2019,09,18,12,0</t>
  </si>
  <si>
    <t>2019,10,02,12,0</t>
  </si>
  <si>
    <t>2019,10,23,12,0</t>
  </si>
  <si>
    <t>2019,11,06,12,0</t>
  </si>
  <si>
    <t>2019,11,20,12,0</t>
  </si>
  <si>
    <t>2019,12,04,12,0</t>
  </si>
  <si>
    <t>2019,12,18,12,0</t>
  </si>
  <si>
    <t>2020,01,07,12,0</t>
  </si>
  <si>
    <t>2020,01,21,12,0</t>
  </si>
  <si>
    <t>2020,02,04,12,0</t>
  </si>
  <si>
    <t>2020,02,18,12,0</t>
  </si>
  <si>
    <t>2020,03,03,12,0</t>
  </si>
  <si>
    <t>2020,03,17,12,0</t>
  </si>
  <si>
    <t>2020,03,12,12,0</t>
  </si>
  <si>
    <t>2020,04,01,12,0</t>
  </si>
  <si>
    <t>Cladophora</t>
  </si>
  <si>
    <t>2020,04,22,12,0</t>
  </si>
  <si>
    <t>2020,05,06,12,0</t>
  </si>
  <si>
    <t>2020,05,20,12,0</t>
  </si>
  <si>
    <t>2020,06,03,12,0</t>
  </si>
  <si>
    <t>Bangia</t>
  </si>
  <si>
    <t>2020,06,16,12,0</t>
  </si>
  <si>
    <t>2020,07,01,12,0</t>
  </si>
  <si>
    <t>2020,07,15,12,0</t>
  </si>
  <si>
    <t>2020,08,05,12,0</t>
  </si>
  <si>
    <t>2020,08,19,12,0</t>
  </si>
  <si>
    <t>2020,09,02,12,0</t>
  </si>
  <si>
    <t>2020,09,16,12,0</t>
  </si>
  <si>
    <t>Chetamorpha</t>
  </si>
  <si>
    <t>Enteromorpha</t>
  </si>
  <si>
    <t>Age</t>
  </si>
  <si>
    <t>2019,09,21,12,0</t>
  </si>
  <si>
    <t>2019,10,05,12,0</t>
  </si>
  <si>
    <t>2019,11,09,12,0</t>
  </si>
  <si>
    <t>2019,06,19,12,0</t>
  </si>
  <si>
    <t>3,4</t>
  </si>
  <si>
    <t>Age 2</t>
  </si>
  <si>
    <t>CHNS for ulva</t>
  </si>
  <si>
    <t>Month</t>
  </si>
  <si>
    <t>NO3+NO2 [mg-N/l]</t>
  </si>
  <si>
    <t>Total_N [mg-N/l]</t>
  </si>
  <si>
    <t>NH4 [mg-N/l]</t>
  </si>
  <si>
    <t>&lt;0.5</t>
  </si>
  <si>
    <t>PO4 [mg-P/l]</t>
  </si>
  <si>
    <t>&lt;0.1</t>
  </si>
  <si>
    <t>&lt;1</t>
  </si>
  <si>
    <t>1000/1/168</t>
  </si>
  <si>
    <t>2000/1/4</t>
  </si>
  <si>
    <t>500/1/4</t>
  </si>
  <si>
    <t>2000/1/168</t>
  </si>
  <si>
    <t>500/2/168</t>
  </si>
  <si>
    <t>500/3/168</t>
  </si>
  <si>
    <t>200/5/168</t>
  </si>
  <si>
    <t>Period</t>
  </si>
  <si>
    <t>Weighing</t>
  </si>
  <si>
    <t>Trimming</t>
  </si>
  <si>
    <t>Week</t>
  </si>
  <si>
    <t>Stage</t>
  </si>
  <si>
    <t>i</t>
  </si>
  <si>
    <t>f</t>
  </si>
  <si>
    <t>Comment2</t>
  </si>
  <si>
    <t>No</t>
  </si>
  <si>
    <t>Yes</t>
  </si>
  <si>
    <t>2019,10,31,10,0</t>
  </si>
  <si>
    <t>2019,11,07,15,0</t>
  </si>
  <si>
    <t>2019,11,14,16,0</t>
  </si>
  <si>
    <t>2019,11,21,10,0</t>
  </si>
  <si>
    <t>2019,12,05,13,0</t>
  </si>
  <si>
    <t>Starvation</t>
  </si>
  <si>
    <t>Day</t>
  </si>
  <si>
    <t>Days</t>
  </si>
  <si>
    <t>2019,11,1,11,0</t>
  </si>
  <si>
    <t>2019,11,2,18,0</t>
  </si>
  <si>
    <t>2019,11,3,15,0</t>
  </si>
  <si>
    <t>2019,11,4,12,0</t>
  </si>
  <si>
    <t>2019,11,5,9,0</t>
  </si>
  <si>
    <t>2019,11,6,17,0</t>
  </si>
  <si>
    <t>2019,11,7,15,0</t>
  </si>
  <si>
    <t>2019,11,8,9,0</t>
  </si>
  <si>
    <t>2019,11,10,13,0</t>
  </si>
  <si>
    <t>2019,11,11,17,0</t>
  </si>
  <si>
    <t>2019,11,12,16,0</t>
  </si>
  <si>
    <t>2019,11,13,10,0</t>
  </si>
  <si>
    <t>2019,11,14,14,0</t>
  </si>
  <si>
    <t>2019,11,17,13,0</t>
  </si>
  <si>
    <t>mmi</t>
  </si>
  <si>
    <t>2019,02,14,17,0</t>
  </si>
  <si>
    <t>Losses</t>
  </si>
  <si>
    <t>Frequency</t>
  </si>
  <si>
    <t>Amplitude</t>
  </si>
  <si>
    <t>Duration</t>
  </si>
  <si>
    <t>Flux</t>
  </si>
  <si>
    <t>Degredation</t>
  </si>
  <si>
    <t>Exclude</t>
  </si>
  <si>
    <t>Degraded</t>
  </si>
  <si>
    <t>Assimilated N</t>
  </si>
  <si>
    <t>Added N</t>
  </si>
  <si>
    <t>Fertilizing_Efficiency</t>
  </si>
  <si>
    <t>NNS</t>
  </si>
  <si>
    <t>Continuous</t>
  </si>
  <si>
    <t>Rapid</t>
  </si>
  <si>
    <t>dN</t>
  </si>
  <si>
    <t>TN</t>
  </si>
  <si>
    <t>Timem</t>
  </si>
  <si>
    <t>2019,12,18,10,0</t>
  </si>
  <si>
    <t>2020,05,8,0,0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</si>
</sst>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2" fontId="1" fillId="0" borderId="0" xfId="0" applyNumberFormat="1" applyFont="1" applyFill="1" applyAlignment="1">
      <alignment horizontal="center" wrapText="1"/>
    </xf>
    <xf numFmtId="0" fontId="1" fillId="0" borderId="0" xfId="0" applyFont="1" applyFill="1"/>
    <xf numFmtId="2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 wrapText="1"/>
    </xf>
    <xf numFmtId="0" fontId="5" fillId="0" borderId="0" xfId="0" applyFont="1"/>
    <xf numFmtId="15" fontId="5" fillId="0" borderId="0" xfId="0" applyNumberFormat="1" applyFont="1"/>
    <xf numFmtId="15" fontId="0" fillId="0" borderId="0" xfId="0" applyNumberFormat="1"/>
    <xf numFmtId="2" fontId="1" fillId="5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8" borderId="0" xfId="0" applyFont="1" applyFill="1" applyAlignment="1">
      <alignment horizontal="center"/>
    </xf>
    <xf numFmtId="1" fontId="1" fillId="8" borderId="0" xfId="0" applyNumberFormat="1" applyFont="1" applyFill="1" applyAlignment="1">
      <alignment horizontal="center" wrapText="1"/>
    </xf>
    <xf numFmtId="165" fontId="1" fillId="7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 wrapText="1"/>
    </xf>
    <xf numFmtId="164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wrapText="1"/>
    </xf>
    <xf numFmtId="2" fontId="1" fillId="9" borderId="0" xfId="0" applyNumberFormat="1" applyFont="1" applyFill="1" applyAlignment="1">
      <alignment horizontal="center" wrapText="1"/>
    </xf>
    <xf numFmtId="2" fontId="1" fillId="9" borderId="0" xfId="0" applyNumberFormat="1" applyFon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Biomass%20analysis/Protein/Protei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Water%20analysis/Results/Ammonia%20determination%20all%20measurem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Biomass%20analysis/CHNS%20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me"/>
      <sheetName val="15122019"/>
      <sheetName val="17122019 - 1 (redo)"/>
      <sheetName val="17122019 - 2"/>
      <sheetName val="15072020 - multi"/>
      <sheetName val="06082020 - multi 2"/>
      <sheetName val="Protein vs N"/>
    </sheetNames>
    <sheetDataSet>
      <sheetData sheetId="0"/>
      <sheetData sheetId="1">
        <row r="36">
          <cell r="M36">
            <v>16.53053578119146</v>
          </cell>
          <cell r="P36">
            <v>20.204820781815911</v>
          </cell>
          <cell r="S36">
            <v>19.137005120519543</v>
          </cell>
          <cell r="V36">
            <v>13.645560134881977</v>
          </cell>
          <cell r="Y36">
            <v>20.459597851879607</v>
          </cell>
          <cell r="AB36">
            <v>23.047333583114774</v>
          </cell>
          <cell r="AE36">
            <v>17.198701136505559</v>
          </cell>
          <cell r="AH36">
            <v>18.286499313101039</v>
          </cell>
        </row>
      </sheetData>
      <sheetData sheetId="2"/>
      <sheetData sheetId="3">
        <row r="36">
          <cell r="M36">
            <v>11.976245695410778</v>
          </cell>
          <cell r="P36">
            <v>14.086724295452949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19"/>
      <sheetName val="11.2019"/>
      <sheetName val="9.2019"/>
      <sheetName val="8.2019"/>
      <sheetName val="7.2019"/>
      <sheetName val="6.2019"/>
      <sheetName val="5.2019"/>
      <sheetName val="4.2019"/>
      <sheetName val="Data sheet"/>
      <sheetName val="ReadMe Methods and Calculations"/>
    </sheetNames>
    <sheetDataSet>
      <sheetData sheetId="0">
        <row r="17">
          <cell r="AB17">
            <v>-3.4642741290066437</v>
          </cell>
        </row>
        <row r="18">
          <cell r="AB18">
            <v>4.735286394441431</v>
          </cell>
        </row>
        <row r="19">
          <cell r="AB19">
            <v>6.2179441758636242</v>
          </cell>
        </row>
        <row r="20">
          <cell r="AB20">
            <v>4.729999030239421</v>
          </cell>
        </row>
        <row r="21">
          <cell r="AB21">
            <v>5.544846698498259</v>
          </cell>
        </row>
        <row r="22">
          <cell r="AB22">
            <v>7.6075284184519836</v>
          </cell>
        </row>
        <row r="23">
          <cell r="AB23">
            <v>0.62744533082421583</v>
          </cell>
        </row>
        <row r="24">
          <cell r="AB24">
            <v>8.7273751956615833</v>
          </cell>
        </row>
        <row r="25">
          <cell r="AB25">
            <v>0.51241715367313245</v>
          </cell>
        </row>
        <row r="26">
          <cell r="AB26">
            <v>30.296290029797738</v>
          </cell>
        </row>
        <row r="27">
          <cell r="AB27">
            <v>4.4284716970597051</v>
          </cell>
        </row>
        <row r="28">
          <cell r="AB28">
            <v>9.2182862240921768</v>
          </cell>
        </row>
        <row r="29">
          <cell r="AB29">
            <v>1.8181081656604021</v>
          </cell>
        </row>
        <row r="30">
          <cell r="AB30">
            <v>4.4614997428411645</v>
          </cell>
        </row>
        <row r="31">
          <cell r="AB31">
            <v>3.8496537786693752</v>
          </cell>
        </row>
        <row r="32">
          <cell r="AB32">
            <v>18.910818470995469</v>
          </cell>
        </row>
        <row r="33">
          <cell r="AB33">
            <v>17.953640145124925</v>
          </cell>
        </row>
        <row r="34">
          <cell r="AB34">
            <v>8.5102115446628925</v>
          </cell>
        </row>
        <row r="35">
          <cell r="AB35">
            <v>248.52093390183165</v>
          </cell>
        </row>
        <row r="36">
          <cell r="AB36">
            <v>394.08678749844171</v>
          </cell>
        </row>
        <row r="37">
          <cell r="AA37">
            <v>186.51100853123006</v>
          </cell>
        </row>
        <row r="38">
          <cell r="AB38">
            <v>257.34955983573985</v>
          </cell>
        </row>
        <row r="39">
          <cell r="AB39">
            <v>201.6332048963061</v>
          </cell>
        </row>
        <row r="40">
          <cell r="AB40">
            <v>190.99956119696094</v>
          </cell>
        </row>
        <row r="41">
          <cell r="AB41">
            <v>132.98020512493139</v>
          </cell>
        </row>
        <row r="42">
          <cell r="AB42">
            <v>184.79443057346901</v>
          </cell>
        </row>
        <row r="43">
          <cell r="AB43">
            <v>160.71527250362232</v>
          </cell>
        </row>
        <row r="44">
          <cell r="AB44">
            <v>137.51578647987003</v>
          </cell>
        </row>
        <row r="45">
          <cell r="AB45">
            <v>70.220704873617393</v>
          </cell>
        </row>
        <row r="46">
          <cell r="AB46">
            <v>133.7135630365151</v>
          </cell>
        </row>
        <row r="47">
          <cell r="AB47">
            <v>244.26707879624411</v>
          </cell>
        </row>
        <row r="48">
          <cell r="AB48">
            <v>226.21158032888439</v>
          </cell>
        </row>
        <row r="49">
          <cell r="AB49">
            <v>416.42368579051742</v>
          </cell>
        </row>
        <row r="50">
          <cell r="AB50">
            <v>300.77617606561392</v>
          </cell>
        </row>
        <row r="51">
          <cell r="AB51">
            <v>117.79478073343478</v>
          </cell>
        </row>
        <row r="52">
          <cell r="AB52">
            <v>227.70988711715029</v>
          </cell>
        </row>
        <row r="53">
          <cell r="AB53">
            <v>132.90213232068999</v>
          </cell>
        </row>
        <row r="54">
          <cell r="AB54">
            <v>165.09182092936493</v>
          </cell>
        </row>
        <row r="59">
          <cell r="AB59">
            <v>21.994161077191883</v>
          </cell>
        </row>
        <row r="60">
          <cell r="AB60">
            <v>13.294064606747867</v>
          </cell>
        </row>
        <row r="61">
          <cell r="AB61">
            <v>4.2839007043797102</v>
          </cell>
        </row>
        <row r="62">
          <cell r="AB62">
            <v>6.1390859652534404</v>
          </cell>
        </row>
        <row r="63">
          <cell r="AB63">
            <v>17.874157075368494</v>
          </cell>
        </row>
        <row r="64">
          <cell r="AB64">
            <v>11.285933868058237</v>
          </cell>
        </row>
        <row r="65">
          <cell r="AB65">
            <v>14.082796076876189</v>
          </cell>
        </row>
        <row r="66">
          <cell r="AB66">
            <v>18.781546598481146</v>
          </cell>
        </row>
        <row r="67">
          <cell r="AB67">
            <v>20.404873330450215</v>
          </cell>
        </row>
        <row r="68">
          <cell r="AB68">
            <v>13.534681396550894</v>
          </cell>
        </row>
        <row r="69">
          <cell r="AB69">
            <v>28.301619995401115</v>
          </cell>
        </row>
        <row r="70">
          <cell r="AB70">
            <v>14.194932701522863</v>
          </cell>
        </row>
        <row r="71">
          <cell r="AB71">
            <v>11.597260453661546</v>
          </cell>
        </row>
        <row r="72">
          <cell r="AB72">
            <v>29.023227006803772</v>
          </cell>
        </row>
        <row r="73">
          <cell r="AB73">
            <v>59.343209450293664</v>
          </cell>
        </row>
        <row r="74">
          <cell r="AB74">
            <v>15.127123846741211</v>
          </cell>
        </row>
        <row r="75">
          <cell r="AB75">
            <v>49.985795618201195</v>
          </cell>
        </row>
        <row r="76">
          <cell r="AB76">
            <v>5.2944967730838393</v>
          </cell>
        </row>
        <row r="77">
          <cell r="AB77">
            <v>-0.7353169365168043</v>
          </cell>
        </row>
        <row r="78">
          <cell r="AB78">
            <v>130.84304287905388</v>
          </cell>
        </row>
        <row r="79">
          <cell r="AB79">
            <v>21.413381384502639</v>
          </cell>
        </row>
        <row r="80">
          <cell r="AB80">
            <v>182.46940347154469</v>
          </cell>
        </row>
        <row r="81">
          <cell r="AB81">
            <v>221.06752390933065</v>
          </cell>
        </row>
        <row r="82">
          <cell r="AB82">
            <v>450.4245071368868</v>
          </cell>
        </row>
        <row r="83">
          <cell r="AB83">
            <v>360.11912405250672</v>
          </cell>
        </row>
        <row r="84">
          <cell r="AB84">
            <v>153.02561834392208</v>
          </cell>
        </row>
        <row r="85">
          <cell r="AB85">
            <v>479.7789888460872</v>
          </cell>
        </row>
        <row r="86">
          <cell r="AB86">
            <v>335.86426632575592</v>
          </cell>
        </row>
        <row r="87">
          <cell r="AB87">
            <v>545.73917157123446</v>
          </cell>
        </row>
        <row r="88">
          <cell r="AB88">
            <v>234.81462139973479</v>
          </cell>
        </row>
        <row r="89">
          <cell r="AB89">
            <v>179.6530966368374</v>
          </cell>
        </row>
        <row r="90">
          <cell r="AB90">
            <v>0.33918224234980698</v>
          </cell>
        </row>
        <row r="91">
          <cell r="AB91">
            <v>0.42662248044709528</v>
          </cell>
        </row>
        <row r="92">
          <cell r="AB92">
            <v>-6.0825016793315401</v>
          </cell>
        </row>
        <row r="93">
          <cell r="AB93">
            <v>1.4516021534936459</v>
          </cell>
        </row>
        <row r="100">
          <cell r="AB100">
            <v>-3.3767229906002338</v>
          </cell>
        </row>
        <row r="101">
          <cell r="AB101">
            <v>2.1076029390085838</v>
          </cell>
        </row>
        <row r="102">
          <cell r="AB102">
            <v>-1.5314993957769047</v>
          </cell>
        </row>
        <row r="103">
          <cell r="AB103">
            <v>-2.7949168551449302</v>
          </cell>
        </row>
        <row r="108">
          <cell r="AB108">
            <v>17.451491618168177</v>
          </cell>
        </row>
        <row r="109">
          <cell r="AB109">
            <v>92.482655356957594</v>
          </cell>
        </row>
        <row r="110">
          <cell r="AB110">
            <v>19.997033782517661</v>
          </cell>
        </row>
        <row r="111">
          <cell r="AB111">
            <v>90.378562866147661</v>
          </cell>
        </row>
        <row r="112">
          <cell r="AB112">
            <v>18.458944361963489</v>
          </cell>
        </row>
        <row r="113">
          <cell r="AB113">
            <v>27.738960849458834</v>
          </cell>
        </row>
        <row r="114">
          <cell r="AB114">
            <v>98.750945067651969</v>
          </cell>
        </row>
        <row r="115">
          <cell r="AB115">
            <v>14.567602474212237</v>
          </cell>
        </row>
        <row r="132">
          <cell r="AB132">
            <v>-2.637265853840947</v>
          </cell>
        </row>
        <row r="133">
          <cell r="AB133">
            <v>-9.381351092561216</v>
          </cell>
        </row>
        <row r="134">
          <cell r="AB134">
            <v>7.6308502749048159</v>
          </cell>
        </row>
        <row r="135">
          <cell r="AB135">
            <v>1.5341153894645969</v>
          </cell>
        </row>
        <row r="136">
          <cell r="AB136">
            <v>9.2660822855581504</v>
          </cell>
        </row>
        <row r="139">
          <cell r="AB139">
            <v>-1.9694795807896781</v>
          </cell>
        </row>
        <row r="140">
          <cell r="AB140">
            <v>84.008315394188344</v>
          </cell>
        </row>
        <row r="141">
          <cell r="AB141">
            <v>58.329302982064689</v>
          </cell>
        </row>
        <row r="142">
          <cell r="AB142">
            <v>-1.6309648231042528</v>
          </cell>
        </row>
        <row r="143">
          <cell r="AB143">
            <v>42.772604494043755</v>
          </cell>
        </row>
        <row r="144">
          <cell r="AB144">
            <v>103.88766225158598</v>
          </cell>
        </row>
        <row r="145">
          <cell r="AB145">
            <v>9.6925558156138667</v>
          </cell>
        </row>
        <row r="146">
          <cell r="AB146">
            <v>19.055523944527341</v>
          </cell>
        </row>
        <row r="147">
          <cell r="AB147">
            <v>14.580126704507393</v>
          </cell>
        </row>
        <row r="148">
          <cell r="AB148">
            <v>-2.4217276587702425</v>
          </cell>
        </row>
        <row r="149">
          <cell r="AB149">
            <v>7.1883301202403906</v>
          </cell>
        </row>
        <row r="151">
          <cell r="AB151">
            <v>417.87399463625172</v>
          </cell>
        </row>
        <row r="152">
          <cell r="AB152">
            <v>287.85413358257188</v>
          </cell>
        </row>
        <row r="153">
          <cell r="AB153">
            <v>397.74849338046647</v>
          </cell>
        </row>
        <row r="154">
          <cell r="AB154">
            <v>979.51650638708213</v>
          </cell>
        </row>
        <row r="155">
          <cell r="AB155">
            <v>666.43518100714152</v>
          </cell>
        </row>
        <row r="156">
          <cell r="AB156">
            <v>-111.39445032765775</v>
          </cell>
        </row>
        <row r="157">
          <cell r="AB157">
            <v>-87.572390001317075</v>
          </cell>
        </row>
        <row r="158">
          <cell r="AB158">
            <v>138.33296136762277</v>
          </cell>
        </row>
        <row r="159">
          <cell r="AB159">
            <v>-106.41805839803013</v>
          </cell>
        </row>
        <row r="160">
          <cell r="AB160">
            <v>-72.803652620174148</v>
          </cell>
        </row>
        <row r="161">
          <cell r="AB161">
            <v>-18.172707711352672</v>
          </cell>
        </row>
        <row r="162">
          <cell r="AB162">
            <v>1.4993150950119798</v>
          </cell>
        </row>
      </sheetData>
      <sheetData sheetId="1">
        <row r="50">
          <cell r="AB50">
            <v>6.8061092739470146</v>
          </cell>
        </row>
        <row r="51">
          <cell r="AB51">
            <v>75.223771496418166</v>
          </cell>
        </row>
        <row r="52">
          <cell r="AB52">
            <v>79.96784831149813</v>
          </cell>
        </row>
        <row r="53">
          <cell r="AB53">
            <v>30.882534263244047</v>
          </cell>
        </row>
        <row r="56">
          <cell r="AB56">
            <v>10.544283931970677</v>
          </cell>
        </row>
        <row r="57">
          <cell r="AB57">
            <v>12.381986698807568</v>
          </cell>
        </row>
        <row r="59">
          <cell r="AB59">
            <v>9.5367888012960318</v>
          </cell>
        </row>
        <row r="60">
          <cell r="AB60">
            <v>2.8895901464947542</v>
          </cell>
        </row>
        <row r="61">
          <cell r="AB61">
            <v>0.80143810106285829</v>
          </cell>
        </row>
        <row r="62">
          <cell r="AB62">
            <v>6.1511000689400337</v>
          </cell>
        </row>
        <row r="63">
          <cell r="AB63">
            <v>29.641765670604915</v>
          </cell>
        </row>
        <row r="64">
          <cell r="AB64">
            <v>11.708382208494086</v>
          </cell>
        </row>
        <row r="65">
          <cell r="AB65">
            <v>3.057540851737869</v>
          </cell>
        </row>
        <row r="66">
          <cell r="AB66">
            <v>9.1645298986100947</v>
          </cell>
        </row>
        <row r="67">
          <cell r="AB67">
            <v>8.5719113457623894</v>
          </cell>
        </row>
        <row r="68">
          <cell r="AB68">
            <v>-2.2936614967974949</v>
          </cell>
        </row>
        <row r="69">
          <cell r="AB69">
            <v>-3.0874190910006445</v>
          </cell>
        </row>
      </sheetData>
      <sheetData sheetId="2">
        <row r="17">
          <cell r="AB17">
            <v>9.0877971162992601</v>
          </cell>
        </row>
        <row r="18">
          <cell r="AB18">
            <v>8.155585388719059</v>
          </cell>
        </row>
        <row r="19">
          <cell r="AB19">
            <v>-2.2940022200136676</v>
          </cell>
        </row>
        <row r="20">
          <cell r="AB20">
            <v>3.9051492164310657</v>
          </cell>
        </row>
        <row r="21">
          <cell r="AB21">
            <v>14.369906018435652</v>
          </cell>
        </row>
        <row r="22">
          <cell r="AB22">
            <v>27.649189510817482</v>
          </cell>
        </row>
        <row r="23">
          <cell r="AB23">
            <v>13.244711598314074</v>
          </cell>
        </row>
        <row r="24">
          <cell r="AB24">
            <v>22.016429114421193</v>
          </cell>
        </row>
        <row r="25">
          <cell r="AB25">
            <v>21.784362611594986</v>
          </cell>
        </row>
        <row r="26">
          <cell r="AB26">
            <v>9.1113567723022566</v>
          </cell>
        </row>
        <row r="27">
          <cell r="AB27">
            <v>1.7406796298287714</v>
          </cell>
        </row>
        <row r="29">
          <cell r="AB29">
            <v>-1.9791896460125276</v>
          </cell>
        </row>
        <row r="30">
          <cell r="AB30">
            <v>0.19957468439844775</v>
          </cell>
        </row>
        <row r="31">
          <cell r="AB31">
            <v>7.7596326299591283</v>
          </cell>
        </row>
        <row r="32">
          <cell r="AB32">
            <v>265.0854903969431</v>
          </cell>
        </row>
        <row r="33">
          <cell r="AB33">
            <v>113.26887629127344</v>
          </cell>
        </row>
        <row r="34">
          <cell r="AB34">
            <v>8.598187581378264</v>
          </cell>
        </row>
        <row r="35">
          <cell r="AB35">
            <v>4.979217520979935</v>
          </cell>
        </row>
        <row r="36">
          <cell r="AB36">
            <v>14.727561307944157</v>
          </cell>
        </row>
        <row r="37">
          <cell r="AB37">
            <v>11.570930523095145</v>
          </cell>
        </row>
        <row r="38">
          <cell r="AB38">
            <v>2.3209842025291438</v>
          </cell>
        </row>
        <row r="39">
          <cell r="AB39">
            <v>9.6432340129674596</v>
          </cell>
        </row>
        <row r="40">
          <cell r="AB40">
            <v>30.180552401829804</v>
          </cell>
        </row>
        <row r="41">
          <cell r="AB41">
            <v>7.4401113325876143</v>
          </cell>
        </row>
        <row r="42">
          <cell r="AB42">
            <v>8.7278457140122647</v>
          </cell>
        </row>
        <row r="49">
          <cell r="AB49">
            <v>178.73813889074893</v>
          </cell>
        </row>
        <row r="50">
          <cell r="AB50">
            <v>47.536906321758522</v>
          </cell>
        </row>
        <row r="51">
          <cell r="AB51">
            <v>-1.9447808219738791</v>
          </cell>
        </row>
        <row r="52">
          <cell r="AB52">
            <v>3.4248398511381311</v>
          </cell>
        </row>
        <row r="53">
          <cell r="AB53">
            <v>-2.932898089032824</v>
          </cell>
        </row>
        <row r="54">
          <cell r="AB54">
            <v>-1.4004365629687328</v>
          </cell>
        </row>
        <row r="55">
          <cell r="AB55">
            <v>4.5742993276455479</v>
          </cell>
        </row>
        <row r="56">
          <cell r="AB56">
            <v>20.897619603066534</v>
          </cell>
        </row>
        <row r="57">
          <cell r="AB57">
            <v>-0.22788752743136342</v>
          </cell>
        </row>
        <row r="58">
          <cell r="AB58">
            <v>5.1621315124805678</v>
          </cell>
        </row>
        <row r="59">
          <cell r="AB59">
            <v>48.038470235156289</v>
          </cell>
        </row>
        <row r="60">
          <cell r="AB60">
            <v>-13.351223061993723</v>
          </cell>
        </row>
        <row r="61">
          <cell r="AB61">
            <v>-7.4922676143373188</v>
          </cell>
        </row>
        <row r="62">
          <cell r="AB62">
            <v>-4.7676361467955504</v>
          </cell>
        </row>
        <row r="63">
          <cell r="AB63">
            <v>1.2338544098202533</v>
          </cell>
        </row>
        <row r="64">
          <cell r="AB64">
            <v>-0.89619938119962517</v>
          </cell>
        </row>
        <row r="65">
          <cell r="AB65">
            <v>-1.7779850657017364</v>
          </cell>
        </row>
        <row r="66">
          <cell r="AB66">
            <v>-3.2880745854256928</v>
          </cell>
        </row>
        <row r="67">
          <cell r="AB67">
            <v>-3.7900974568471524</v>
          </cell>
        </row>
        <row r="68">
          <cell r="AB68">
            <v>-1.590213683432623</v>
          </cell>
        </row>
        <row r="69">
          <cell r="AB69">
            <v>0.40083212759503561</v>
          </cell>
        </row>
        <row r="70">
          <cell r="AB70">
            <v>0.98928367764176373</v>
          </cell>
        </row>
        <row r="71">
          <cell r="AB71">
            <v>0.20786420978151887</v>
          </cell>
        </row>
        <row r="75">
          <cell r="AB75">
            <v>0.10522668612805672</v>
          </cell>
        </row>
        <row r="76">
          <cell r="AB76">
            <v>7.0540829057538126E-2</v>
          </cell>
        </row>
        <row r="77">
          <cell r="AB77">
            <v>-9.2003333901712274</v>
          </cell>
        </row>
        <row r="78">
          <cell r="AB78">
            <v>0.17247156133268288</v>
          </cell>
        </row>
        <row r="79">
          <cell r="AB79">
            <v>4.3819981767447306E-3</v>
          </cell>
        </row>
        <row r="80">
          <cell r="AB80">
            <v>-3.4954024020079973E-2</v>
          </cell>
        </row>
        <row r="81">
          <cell r="AB81">
            <v>0.45144822129181633</v>
          </cell>
        </row>
        <row r="82">
          <cell r="AB82">
            <v>3.9274462463385985E-2</v>
          </cell>
        </row>
        <row r="83">
          <cell r="AB83">
            <v>0.4779309359462155</v>
          </cell>
        </row>
        <row r="84">
          <cell r="AB84">
            <v>0.12001835306437555</v>
          </cell>
        </row>
        <row r="85">
          <cell r="AB85">
            <v>0.53870752899044194</v>
          </cell>
        </row>
        <row r="86">
          <cell r="AB86">
            <v>0.39688331640037888</v>
          </cell>
        </row>
        <row r="88">
          <cell r="AB88">
            <v>-2.6542811109757252</v>
          </cell>
        </row>
        <row r="89">
          <cell r="AB89">
            <v>-0.50554759650271419</v>
          </cell>
        </row>
        <row r="90">
          <cell r="AB90">
            <v>-10.193993751654613</v>
          </cell>
        </row>
        <row r="93">
          <cell r="AB93">
            <v>-6.3907318021365827</v>
          </cell>
        </row>
        <row r="94">
          <cell r="AB94">
            <v>-19.078323575220818</v>
          </cell>
        </row>
        <row r="95">
          <cell r="AB95">
            <v>-11.361702116332674</v>
          </cell>
        </row>
        <row r="96">
          <cell r="AB96">
            <v>1.9100774722746083</v>
          </cell>
        </row>
        <row r="97">
          <cell r="AB97">
            <v>1.4571653052450528</v>
          </cell>
        </row>
        <row r="98">
          <cell r="AB98">
            <v>-3.6996253567535065</v>
          </cell>
        </row>
        <row r="99">
          <cell r="AB99">
            <v>-6.3657457027824078</v>
          </cell>
        </row>
        <row r="100">
          <cell r="AB100">
            <v>-1.1288967554678606</v>
          </cell>
        </row>
      </sheetData>
      <sheetData sheetId="3">
        <row r="16">
          <cell r="AA16">
            <v>172.04582138881435</v>
          </cell>
        </row>
        <row r="17">
          <cell r="AA17">
            <v>206.9150661961678</v>
          </cell>
        </row>
        <row r="18">
          <cell r="AA18">
            <v>137.99657475960927</v>
          </cell>
        </row>
        <row r="19">
          <cell r="AA19">
            <v>168.53580779515238</v>
          </cell>
        </row>
        <row r="21">
          <cell r="AA21">
            <v>7.7567401055627574</v>
          </cell>
        </row>
        <row r="22">
          <cell r="AA22">
            <v>310.97575738982755</v>
          </cell>
        </row>
        <row r="23">
          <cell r="AA23">
            <v>244.87226240188411</v>
          </cell>
        </row>
        <row r="24">
          <cell r="AA24">
            <v>326.44781208236913</v>
          </cell>
        </row>
        <row r="25">
          <cell r="AA25">
            <v>219.82711172142089</v>
          </cell>
        </row>
        <row r="26">
          <cell r="AA26">
            <v>232.13365680633643</v>
          </cell>
        </row>
        <row r="27">
          <cell r="AA27">
            <v>182.806759053901</v>
          </cell>
        </row>
        <row r="28">
          <cell r="AA28">
            <v>197.57003475008332</v>
          </cell>
        </row>
        <row r="29">
          <cell r="AA29">
            <v>131.62243286773781</v>
          </cell>
        </row>
        <row r="30">
          <cell r="AA30">
            <v>371.26424782336619</v>
          </cell>
        </row>
        <row r="31">
          <cell r="AA31">
            <v>155.06616572311935</v>
          </cell>
        </row>
        <row r="32">
          <cell r="AA32">
            <v>116.1643939375263</v>
          </cell>
        </row>
        <row r="33">
          <cell r="AA33">
            <v>76.054340315919063</v>
          </cell>
        </row>
        <row r="34">
          <cell r="AA34">
            <v>105.20008189767262</v>
          </cell>
        </row>
        <row r="35">
          <cell r="AA35">
            <v>108.42420323380402</v>
          </cell>
        </row>
        <row r="38">
          <cell r="AA38">
            <v>16.962632566677286</v>
          </cell>
        </row>
        <row r="39">
          <cell r="AA39">
            <v>-78.118440191872963</v>
          </cell>
        </row>
        <row r="40">
          <cell r="AA40">
            <v>-64.969049254453552</v>
          </cell>
        </row>
        <row r="41">
          <cell r="AA41">
            <v>-5.0835283219236373</v>
          </cell>
        </row>
        <row r="42">
          <cell r="AA42">
            <v>45.105107923657044</v>
          </cell>
        </row>
        <row r="43">
          <cell r="AA43">
            <v>-26.272630410025869</v>
          </cell>
        </row>
        <row r="44">
          <cell r="AA44">
            <v>390.14025133225823</v>
          </cell>
        </row>
        <row r="45">
          <cell r="AB45">
            <v>-74.009911537903065</v>
          </cell>
        </row>
        <row r="46">
          <cell r="AB46">
            <v>99.205014425631447</v>
          </cell>
        </row>
        <row r="47">
          <cell r="AB47">
            <v>73.662795070476619</v>
          </cell>
        </row>
        <row r="48">
          <cell r="AB48">
            <v>85.626051385072998</v>
          </cell>
        </row>
        <row r="49">
          <cell r="AB49">
            <v>352.89844485762922</v>
          </cell>
        </row>
        <row r="50">
          <cell r="AB50">
            <v>-139.31526035398053</v>
          </cell>
        </row>
        <row r="51">
          <cell r="AB51">
            <v>-48.802713754852959</v>
          </cell>
        </row>
        <row r="52">
          <cell r="AB52">
            <v>330.02655413675996</v>
          </cell>
        </row>
        <row r="53">
          <cell r="AB53">
            <v>8.9047051574105751</v>
          </cell>
        </row>
        <row r="54">
          <cell r="AB54">
            <v>32.795646634836913</v>
          </cell>
        </row>
        <row r="55">
          <cell r="AB55">
            <v>-58.699836872231657</v>
          </cell>
        </row>
        <row r="56">
          <cell r="AB56">
            <v>-36.080796351760682</v>
          </cell>
        </row>
        <row r="57">
          <cell r="AA57">
            <v>-24.552056994140003</v>
          </cell>
          <cell r="AB57">
            <v>-24.552056994140003</v>
          </cell>
        </row>
        <row r="58">
          <cell r="AA58">
            <v>259.45663868794179</v>
          </cell>
        </row>
        <row r="59">
          <cell r="AA59">
            <v>338.82418561578027</v>
          </cell>
        </row>
      </sheetData>
      <sheetData sheetId="4"/>
      <sheetData sheetId="5">
        <row r="19">
          <cell r="AA19">
            <v>18.105056764130314</v>
          </cell>
        </row>
        <row r="21">
          <cell r="AA21">
            <v>56.574497888181398</v>
          </cell>
        </row>
        <row r="23">
          <cell r="AA23">
            <v>28.355891684435605</v>
          </cell>
        </row>
        <row r="25">
          <cell r="AA25">
            <v>22.817802987771746</v>
          </cell>
        </row>
        <row r="27">
          <cell r="AA27">
            <v>34.594432724621235</v>
          </cell>
        </row>
        <row r="29">
          <cell r="AA29">
            <v>139.30866851626931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019"/>
      <sheetName val="8.2019"/>
      <sheetName val="6.2019"/>
    </sheetNames>
    <sheetDataSet>
      <sheetData sheetId="0"/>
      <sheetData sheetId="1">
        <row r="39">
          <cell r="D39">
            <v>0.72171527147293091</v>
          </cell>
        </row>
        <row r="41">
          <cell r="D41">
            <v>1.1040760278701782</v>
          </cell>
        </row>
        <row r="47">
          <cell r="D47">
            <v>0.90228521823883057</v>
          </cell>
        </row>
        <row r="63">
          <cell r="D63">
            <v>0.7623143196105957</v>
          </cell>
        </row>
      </sheetData>
      <sheetData sheetId="2">
        <row r="45">
          <cell r="D45">
            <v>0.83008664846420288</v>
          </cell>
        </row>
        <row r="46">
          <cell r="D46">
            <v>0.45809167623519897</v>
          </cell>
        </row>
        <row r="47">
          <cell r="D47">
            <v>0.53433024883270264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1FC-72D9-495E-B0F0-221807ADB325}">
  <sheetPr filterMode="1"/>
  <dimension ref="A1:AK476"/>
  <sheetViews>
    <sheetView zoomScale="70" zoomScaleNormal="70" workbookViewId="0">
      <pane ySplit="1" topLeftCell="A255" activePane="bottomLeft" state="frozen"/>
      <selection activeCell="Q1" sqref="Q1"/>
      <selection pane="bottomLeft" activeCell="M34" sqref="I34:M275"/>
    </sheetView>
  </sheetViews>
  <sheetFormatPr defaultRowHeight="14.5" x14ac:dyDescent="0.35"/>
  <cols>
    <col min="1" max="1" width="6.453125" style="2" customWidth="1"/>
    <col min="2" max="2" width="12.90625" style="2" customWidth="1"/>
    <col min="3" max="5" width="11.36328125" style="2" customWidth="1"/>
    <col min="6" max="7" width="11.26953125" style="2" customWidth="1"/>
    <col min="8" max="8" width="12.54296875" style="2" bestFit="1" customWidth="1"/>
    <col min="9" max="10" width="6.81640625" style="2" customWidth="1"/>
    <col min="11" max="11" width="9.7265625" style="2" customWidth="1"/>
    <col min="12" max="12" width="10.453125" style="2" customWidth="1"/>
    <col min="13" max="20" width="9.81640625" style="2" customWidth="1"/>
    <col min="21" max="21" width="11.81640625" style="2" customWidth="1"/>
    <col min="22" max="22" width="11.1796875" style="2" customWidth="1"/>
    <col min="23" max="23" width="5.36328125" style="2" customWidth="1"/>
    <col min="24" max="24" width="4.08984375" style="2" customWidth="1"/>
    <col min="25" max="25" width="8.36328125" style="52" customWidth="1"/>
    <col min="26" max="26" width="13.81640625" style="2" customWidth="1"/>
    <col min="27" max="28" width="13.81640625" style="47" customWidth="1"/>
    <col min="29" max="33" width="13.81640625" style="12" customWidth="1"/>
    <col min="34" max="35" width="15.26953125" style="2" customWidth="1"/>
    <col min="36" max="36" width="15.26953125" style="4" customWidth="1"/>
    <col min="37" max="37" width="7.81640625" style="4" bestFit="1" customWidth="1"/>
    <col min="38" max="38" width="7.36328125" bestFit="1" customWidth="1"/>
  </cols>
  <sheetData>
    <row r="1" spans="1:36" s="1" customFormat="1" ht="25" customHeight="1" x14ac:dyDescent="0.35">
      <c r="A1" s="2" t="s">
        <v>66</v>
      </c>
      <c r="B1" s="2" t="s">
        <v>67</v>
      </c>
      <c r="C1" s="2" t="s">
        <v>68</v>
      </c>
      <c r="D1" s="2" t="s">
        <v>211</v>
      </c>
      <c r="E1" s="2" t="s">
        <v>212</v>
      </c>
      <c r="F1" s="2" t="s">
        <v>0</v>
      </c>
      <c r="G1" s="2" t="s">
        <v>1</v>
      </c>
      <c r="H1" s="2" t="s">
        <v>65</v>
      </c>
      <c r="I1" s="3" t="s">
        <v>74</v>
      </c>
      <c r="J1" s="3" t="s">
        <v>240</v>
      </c>
      <c r="K1" s="3" t="s">
        <v>55</v>
      </c>
      <c r="L1" s="3" t="s">
        <v>56</v>
      </c>
      <c r="M1" s="3" t="s">
        <v>73</v>
      </c>
      <c r="N1" s="3" t="s">
        <v>57</v>
      </c>
      <c r="O1" s="3" t="s">
        <v>58</v>
      </c>
      <c r="P1" s="3" t="s">
        <v>59</v>
      </c>
      <c r="Q1" s="3" t="s">
        <v>250</v>
      </c>
      <c r="R1" s="3" t="s">
        <v>251</v>
      </c>
      <c r="S1" s="3" t="s">
        <v>252</v>
      </c>
      <c r="T1" s="3" t="s">
        <v>253</v>
      </c>
      <c r="U1" s="3" t="s">
        <v>60</v>
      </c>
      <c r="V1" s="3" t="s">
        <v>61</v>
      </c>
      <c r="W1" s="3" t="s">
        <v>62</v>
      </c>
      <c r="X1" s="3" t="s">
        <v>63</v>
      </c>
      <c r="Y1" s="49" t="s">
        <v>64</v>
      </c>
      <c r="Z1" s="2" t="s">
        <v>2</v>
      </c>
      <c r="AA1" s="47" t="s">
        <v>209</v>
      </c>
      <c r="AB1" s="47" t="s">
        <v>210</v>
      </c>
      <c r="AC1" s="12" t="s">
        <v>243</v>
      </c>
      <c r="AD1" s="12" t="s">
        <v>244</v>
      </c>
      <c r="AE1" s="12" t="s">
        <v>245</v>
      </c>
      <c r="AF1" s="12" t="s">
        <v>246</v>
      </c>
      <c r="AG1" s="12" t="s">
        <v>12</v>
      </c>
      <c r="AH1" s="2" t="s">
        <v>3</v>
      </c>
      <c r="AI1" s="2" t="s">
        <v>224</v>
      </c>
      <c r="AJ1" s="2" t="s">
        <v>215</v>
      </c>
    </row>
    <row r="2" spans="1:36" s="1" customFormat="1" hidden="1" x14ac:dyDescent="0.35">
      <c r="A2" s="10">
        <v>0</v>
      </c>
      <c r="B2" s="2">
        <v>1</v>
      </c>
      <c r="C2" s="2">
        <v>0</v>
      </c>
      <c r="D2" s="2">
        <v>0</v>
      </c>
      <c r="E2" s="2" t="s">
        <v>213</v>
      </c>
      <c r="F2" s="7" t="s">
        <v>4</v>
      </c>
      <c r="G2" s="7" t="str">
        <f>F2</f>
        <v>2019,3,12,13,0</v>
      </c>
      <c r="H2" s="2" t="str">
        <f>G2</f>
        <v>2019,3,12,13,0</v>
      </c>
      <c r="I2" s="3">
        <f>$K2/$L2*0.15</f>
        <v>0.75</v>
      </c>
      <c r="J2" s="3"/>
      <c r="K2" s="3">
        <v>50</v>
      </c>
      <c r="L2" s="3">
        <v>10</v>
      </c>
      <c r="U2" s="3"/>
      <c r="V2" s="3"/>
      <c r="W2" s="3"/>
      <c r="X2" s="3"/>
      <c r="Y2" s="50"/>
      <c r="Z2" s="2" t="s">
        <v>11</v>
      </c>
      <c r="AA2" s="12"/>
      <c r="AB2" s="12"/>
      <c r="AC2" s="12"/>
      <c r="AD2" s="12"/>
      <c r="AE2" s="12"/>
      <c r="AF2" s="12"/>
      <c r="AG2" s="12" t="s">
        <v>216</v>
      </c>
    </row>
    <row r="3" spans="1:36" hidden="1" x14ac:dyDescent="0.35">
      <c r="A3" s="10">
        <v>0.7</v>
      </c>
      <c r="B3" s="2">
        <v>1</v>
      </c>
      <c r="C3" s="2">
        <v>0</v>
      </c>
      <c r="D3" s="2">
        <v>0</v>
      </c>
      <c r="E3" s="2" t="s">
        <v>214</v>
      </c>
      <c r="F3" s="7" t="s">
        <v>4</v>
      </c>
      <c r="G3" s="7" t="str">
        <f>F3</f>
        <v>2019,3,12,13,0</v>
      </c>
      <c r="H3" s="7" t="s">
        <v>5</v>
      </c>
      <c r="I3" s="3">
        <f t="shared" ref="I3:I13" si="0">$K3/$L3*0.15</f>
        <v>0.753</v>
      </c>
      <c r="J3" s="3">
        <f>K2</f>
        <v>50</v>
      </c>
      <c r="K3" s="3">
        <v>50.2</v>
      </c>
      <c r="L3" s="3">
        <v>10</v>
      </c>
      <c r="M3" s="8">
        <v>1.848685622215271</v>
      </c>
      <c r="N3" s="8">
        <v>21.228227615356445</v>
      </c>
      <c r="O3" s="8">
        <v>3.9158146381378174</v>
      </c>
      <c r="P3" s="8">
        <v>4.1116070747375488</v>
      </c>
      <c r="Q3" s="8"/>
      <c r="R3" s="8"/>
      <c r="S3" s="8"/>
      <c r="T3" s="8"/>
      <c r="Y3" s="51"/>
      <c r="Z3" s="2" t="str">
        <f>Z2</f>
        <v>Acclimation</v>
      </c>
      <c r="AA3" s="12"/>
      <c r="AB3" s="12"/>
      <c r="AG3" s="12" t="s">
        <v>216</v>
      </c>
    </row>
    <row r="4" spans="1:36" hidden="1" x14ac:dyDescent="0.35">
      <c r="A4" s="10">
        <v>1</v>
      </c>
      <c r="B4" s="2">
        <v>1</v>
      </c>
      <c r="C4" s="2">
        <v>1</v>
      </c>
      <c r="D4" s="2">
        <v>1</v>
      </c>
      <c r="E4" s="2" t="s">
        <v>213</v>
      </c>
      <c r="F4" s="2" t="str">
        <f>H3</f>
        <v>2019,3,19,13,0</v>
      </c>
      <c r="G4" s="2" t="str">
        <f>F4</f>
        <v>2019,3,19,13,0</v>
      </c>
      <c r="H4" s="2" t="str">
        <f t="shared" ref="H4:H12" si="1">G4</f>
        <v>2019,3,19,13,0</v>
      </c>
      <c r="I4" s="3">
        <f t="shared" si="0"/>
        <v>0.14399999999999999</v>
      </c>
      <c r="J4" s="3"/>
      <c r="K4" s="2">
        <v>4.8</v>
      </c>
      <c r="L4" s="2">
        <v>5</v>
      </c>
      <c r="M4" s="6">
        <f>M3</f>
        <v>1.848685622215271</v>
      </c>
      <c r="N4" s="6">
        <f>N3</f>
        <v>21.228227615356445</v>
      </c>
      <c r="O4" s="6">
        <f>O3</f>
        <v>3.9158146381378174</v>
      </c>
      <c r="P4" s="6">
        <f>P3</f>
        <v>4.1116070747375488</v>
      </c>
      <c r="Q4" s="6"/>
      <c r="R4" s="6"/>
      <c r="S4" s="6"/>
      <c r="Y4" s="51"/>
      <c r="Z4" s="8" t="s">
        <v>201</v>
      </c>
      <c r="AA4" s="39"/>
      <c r="AB4" s="39"/>
      <c r="AC4" s="23">
        <v>1</v>
      </c>
      <c r="AD4" s="45">
        <v>1000</v>
      </c>
      <c r="AE4" s="45">
        <v>168</v>
      </c>
      <c r="AF4" s="45">
        <f>AD4*AC4</f>
        <v>1000</v>
      </c>
      <c r="AG4" s="12" t="s">
        <v>216</v>
      </c>
    </row>
    <row r="5" spans="1:36" hidden="1" x14ac:dyDescent="0.35">
      <c r="A5" s="10">
        <v>2</v>
      </c>
      <c r="B5" s="2">
        <v>1</v>
      </c>
      <c r="C5" s="2">
        <v>2</v>
      </c>
      <c r="D5" s="2">
        <v>1</v>
      </c>
      <c r="E5" s="2" t="s">
        <v>213</v>
      </c>
      <c r="F5" s="2" t="str">
        <f>F4</f>
        <v>2019,3,19,13,0</v>
      </c>
      <c r="G5" s="2" t="str">
        <f>G4</f>
        <v>2019,3,19,13,0</v>
      </c>
      <c r="H5" s="2" t="str">
        <f t="shared" si="1"/>
        <v>2019,3,19,13,0</v>
      </c>
      <c r="I5" s="3">
        <f t="shared" si="0"/>
        <v>0.153</v>
      </c>
      <c r="J5" s="3"/>
      <c r="K5" s="2">
        <v>5.0999999999999996</v>
      </c>
      <c r="L5" s="2">
        <v>5</v>
      </c>
      <c r="M5" s="6">
        <f t="shared" ref="M5:M12" si="2">M4</f>
        <v>1.848685622215271</v>
      </c>
      <c r="N5" s="6">
        <f t="shared" ref="N5:N12" si="3">N4</f>
        <v>21.228227615356445</v>
      </c>
      <c r="O5" s="6">
        <f t="shared" ref="O5:O12" si="4">O4</f>
        <v>3.9158146381378174</v>
      </c>
      <c r="P5" s="6">
        <f t="shared" ref="P5:P12" si="5">P4</f>
        <v>4.1116070747375488</v>
      </c>
      <c r="Q5" s="6"/>
      <c r="R5" s="6"/>
      <c r="S5" s="6"/>
      <c r="Y5" s="51"/>
      <c r="Z5" s="5" t="str">
        <f>Z4</f>
        <v>1000/1/168</v>
      </c>
      <c r="AA5" s="39"/>
      <c r="AB5" s="39"/>
      <c r="AC5" s="45">
        <v>1</v>
      </c>
      <c r="AD5" s="45">
        <v>1000</v>
      </c>
      <c r="AE5" s="45">
        <v>168</v>
      </c>
      <c r="AF5" s="45">
        <f t="shared" ref="AF5:AF45" si="6">AD5*AC5</f>
        <v>1000</v>
      </c>
      <c r="AG5" s="12" t="s">
        <v>216</v>
      </c>
    </row>
    <row r="6" spans="1:36" hidden="1" x14ac:dyDescent="0.35">
      <c r="A6" s="10">
        <v>3</v>
      </c>
      <c r="B6" s="2">
        <v>1</v>
      </c>
      <c r="C6" s="2">
        <v>3</v>
      </c>
      <c r="D6" s="2">
        <v>1</v>
      </c>
      <c r="E6" s="2" t="s">
        <v>213</v>
      </c>
      <c r="F6" s="2" t="str">
        <f t="shared" ref="F6:F12" si="7">F5</f>
        <v>2019,3,19,13,0</v>
      </c>
      <c r="G6" s="2" t="str">
        <f t="shared" ref="G6:G12" si="8">G5</f>
        <v>2019,3,19,13,0</v>
      </c>
      <c r="H6" s="2" t="str">
        <f t="shared" si="1"/>
        <v>2019,3,19,13,0</v>
      </c>
      <c r="I6" s="3">
        <f t="shared" si="0"/>
        <v>0.159</v>
      </c>
      <c r="J6" s="3"/>
      <c r="K6" s="2">
        <v>5.3</v>
      </c>
      <c r="L6" s="2">
        <v>5</v>
      </c>
      <c r="M6" s="6">
        <f t="shared" si="2"/>
        <v>1.848685622215271</v>
      </c>
      <c r="N6" s="6">
        <f t="shared" si="3"/>
        <v>21.228227615356445</v>
      </c>
      <c r="O6" s="6">
        <f t="shared" si="4"/>
        <v>3.9158146381378174</v>
      </c>
      <c r="P6" s="6">
        <f t="shared" si="5"/>
        <v>4.1116070747375488</v>
      </c>
      <c r="Q6" s="6"/>
      <c r="R6" s="6"/>
      <c r="S6" s="6"/>
      <c r="Y6" s="51"/>
      <c r="Z6" s="5" t="str">
        <f>Z5</f>
        <v>1000/1/168</v>
      </c>
      <c r="AA6" s="39"/>
      <c r="AB6" s="39"/>
      <c r="AC6" s="45">
        <v>1</v>
      </c>
      <c r="AD6" s="45">
        <v>1000</v>
      </c>
      <c r="AE6" s="45">
        <v>168</v>
      </c>
      <c r="AF6" s="45">
        <f t="shared" si="6"/>
        <v>1000</v>
      </c>
      <c r="AG6" s="12" t="s">
        <v>216</v>
      </c>
    </row>
    <row r="7" spans="1:36" hidden="1" x14ac:dyDescent="0.35">
      <c r="A7" s="10">
        <v>4</v>
      </c>
      <c r="B7" s="2">
        <v>1</v>
      </c>
      <c r="C7" s="2">
        <v>4</v>
      </c>
      <c r="D7" s="2">
        <v>1</v>
      </c>
      <c r="E7" s="2" t="s">
        <v>213</v>
      </c>
      <c r="F7" s="2" t="str">
        <f t="shared" si="7"/>
        <v>2019,3,19,13,0</v>
      </c>
      <c r="G7" s="2" t="str">
        <f t="shared" si="8"/>
        <v>2019,3,19,13,0</v>
      </c>
      <c r="H7" s="2" t="str">
        <f t="shared" si="1"/>
        <v>2019,3,19,13,0</v>
      </c>
      <c r="I7" s="3">
        <f t="shared" si="0"/>
        <v>0.156</v>
      </c>
      <c r="J7" s="3"/>
      <c r="K7" s="2">
        <v>5.2</v>
      </c>
      <c r="L7" s="2">
        <v>5</v>
      </c>
      <c r="M7" s="6">
        <f t="shared" si="2"/>
        <v>1.848685622215271</v>
      </c>
      <c r="N7" s="6">
        <f t="shared" si="3"/>
        <v>21.228227615356445</v>
      </c>
      <c r="O7" s="6">
        <f t="shared" si="4"/>
        <v>3.9158146381378174</v>
      </c>
      <c r="P7" s="6">
        <f t="shared" si="5"/>
        <v>4.1116070747375488</v>
      </c>
      <c r="Q7" s="6"/>
      <c r="R7" s="6"/>
      <c r="S7" s="6"/>
      <c r="Y7" s="51"/>
      <c r="Z7" s="25" t="s">
        <v>202</v>
      </c>
      <c r="AA7" s="44"/>
      <c r="AB7" s="44"/>
      <c r="AC7" s="45">
        <v>1</v>
      </c>
      <c r="AD7" s="55">
        <v>2000</v>
      </c>
      <c r="AE7" s="55">
        <v>4</v>
      </c>
      <c r="AF7" s="45">
        <f t="shared" si="6"/>
        <v>2000</v>
      </c>
      <c r="AG7" s="12" t="s">
        <v>216</v>
      </c>
    </row>
    <row r="8" spans="1:36" hidden="1" x14ac:dyDescent="0.35">
      <c r="A8" s="10">
        <v>5</v>
      </c>
      <c r="B8" s="2">
        <v>1</v>
      </c>
      <c r="C8" s="2">
        <v>5</v>
      </c>
      <c r="D8" s="2">
        <v>1</v>
      </c>
      <c r="E8" s="2" t="s">
        <v>213</v>
      </c>
      <c r="F8" s="2" t="str">
        <f t="shared" si="7"/>
        <v>2019,3,19,13,0</v>
      </c>
      <c r="G8" s="2" t="str">
        <f t="shared" si="8"/>
        <v>2019,3,19,13,0</v>
      </c>
      <c r="H8" s="2" t="str">
        <f t="shared" si="1"/>
        <v>2019,3,19,13,0</v>
      </c>
      <c r="I8" s="3">
        <f t="shared" si="0"/>
        <v>0.14399999999999999</v>
      </c>
      <c r="J8" s="3"/>
      <c r="K8" s="2">
        <v>4.8</v>
      </c>
      <c r="L8" s="2">
        <v>5</v>
      </c>
      <c r="M8" s="6">
        <f t="shared" si="2"/>
        <v>1.848685622215271</v>
      </c>
      <c r="N8" s="6">
        <f t="shared" si="3"/>
        <v>21.228227615356445</v>
      </c>
      <c r="O8" s="6">
        <f t="shared" si="4"/>
        <v>3.9158146381378174</v>
      </c>
      <c r="P8" s="6">
        <f t="shared" si="5"/>
        <v>4.1116070747375488</v>
      </c>
      <c r="Q8" s="6"/>
      <c r="R8" s="6"/>
      <c r="S8" s="6"/>
      <c r="Y8" s="51"/>
      <c r="Z8" s="5" t="str">
        <f>Z7</f>
        <v>2000/1/4</v>
      </c>
      <c r="AA8" s="39"/>
      <c r="AB8" s="39"/>
      <c r="AC8" s="45">
        <v>1</v>
      </c>
      <c r="AD8" s="55">
        <v>2000</v>
      </c>
      <c r="AE8" s="55">
        <v>4</v>
      </c>
      <c r="AF8" s="45">
        <f t="shared" si="6"/>
        <v>2000</v>
      </c>
      <c r="AG8" s="12" t="s">
        <v>216</v>
      </c>
    </row>
    <row r="9" spans="1:36" hidden="1" x14ac:dyDescent="0.35">
      <c r="A9" s="10">
        <v>6</v>
      </c>
      <c r="B9" s="2">
        <v>1</v>
      </c>
      <c r="C9" s="2">
        <v>6</v>
      </c>
      <c r="D9" s="2">
        <v>1</v>
      </c>
      <c r="E9" s="2" t="s">
        <v>213</v>
      </c>
      <c r="F9" s="2" t="str">
        <f t="shared" si="7"/>
        <v>2019,3,19,13,0</v>
      </c>
      <c r="G9" s="2" t="str">
        <f t="shared" si="8"/>
        <v>2019,3,19,13,0</v>
      </c>
      <c r="H9" s="2" t="str">
        <f t="shared" si="1"/>
        <v>2019,3,19,13,0</v>
      </c>
      <c r="I9" s="3">
        <f t="shared" si="0"/>
        <v>0.15</v>
      </c>
      <c r="J9" s="3"/>
      <c r="K9" s="2">
        <v>5</v>
      </c>
      <c r="L9" s="2">
        <v>5</v>
      </c>
      <c r="M9" s="6">
        <f t="shared" si="2"/>
        <v>1.848685622215271</v>
      </c>
      <c r="N9" s="6">
        <f t="shared" si="3"/>
        <v>21.228227615356445</v>
      </c>
      <c r="O9" s="6">
        <f t="shared" si="4"/>
        <v>3.9158146381378174</v>
      </c>
      <c r="P9" s="6">
        <f t="shared" si="5"/>
        <v>4.1116070747375488</v>
      </c>
      <c r="Q9" s="6"/>
      <c r="R9" s="6"/>
      <c r="S9" s="6"/>
      <c r="Y9" s="51"/>
      <c r="Z9" s="5" t="str">
        <f>Z8</f>
        <v>2000/1/4</v>
      </c>
      <c r="AA9" s="39"/>
      <c r="AB9" s="39"/>
      <c r="AC9" s="45">
        <v>1</v>
      </c>
      <c r="AD9" s="55">
        <v>2000</v>
      </c>
      <c r="AE9" s="55">
        <v>4</v>
      </c>
      <c r="AF9" s="45">
        <f t="shared" si="6"/>
        <v>2000</v>
      </c>
      <c r="AG9" s="12" t="s">
        <v>216</v>
      </c>
    </row>
    <row r="10" spans="1:36" hidden="1" x14ac:dyDescent="0.35">
      <c r="A10" s="10">
        <v>7</v>
      </c>
      <c r="B10" s="2">
        <v>1</v>
      </c>
      <c r="C10" s="2">
        <v>7</v>
      </c>
      <c r="D10" s="2">
        <v>1</v>
      </c>
      <c r="E10" s="2" t="s">
        <v>213</v>
      </c>
      <c r="F10" s="2" t="str">
        <f t="shared" si="7"/>
        <v>2019,3,19,13,0</v>
      </c>
      <c r="G10" s="2" t="str">
        <f t="shared" si="8"/>
        <v>2019,3,19,13,0</v>
      </c>
      <c r="H10" s="2" t="str">
        <f t="shared" si="1"/>
        <v>2019,3,19,13,0</v>
      </c>
      <c r="I10" s="3">
        <f t="shared" si="0"/>
        <v>0.159</v>
      </c>
      <c r="J10" s="3"/>
      <c r="K10" s="2">
        <v>5.3</v>
      </c>
      <c r="L10" s="2">
        <v>5</v>
      </c>
      <c r="M10" s="6">
        <f t="shared" si="2"/>
        <v>1.848685622215271</v>
      </c>
      <c r="N10" s="6">
        <f t="shared" si="3"/>
        <v>21.228227615356445</v>
      </c>
      <c r="O10" s="6">
        <f t="shared" si="4"/>
        <v>3.9158146381378174</v>
      </c>
      <c r="P10" s="6">
        <f t="shared" si="5"/>
        <v>4.1116070747375488</v>
      </c>
      <c r="Q10" s="6"/>
      <c r="R10" s="6"/>
      <c r="S10" s="6"/>
      <c r="Y10" s="51"/>
      <c r="Z10" s="8" t="s">
        <v>203</v>
      </c>
      <c r="AA10" s="39"/>
      <c r="AB10" s="39"/>
      <c r="AC10" s="45">
        <v>1</v>
      </c>
      <c r="AD10" s="55">
        <v>500</v>
      </c>
      <c r="AE10" s="55">
        <v>4</v>
      </c>
      <c r="AF10" s="45">
        <f t="shared" si="6"/>
        <v>500</v>
      </c>
      <c r="AG10" s="12" t="s">
        <v>216</v>
      </c>
    </row>
    <row r="11" spans="1:36" hidden="1" x14ac:dyDescent="0.35">
      <c r="A11" s="10">
        <v>8</v>
      </c>
      <c r="B11" s="2">
        <v>1</v>
      </c>
      <c r="C11" s="2">
        <v>8</v>
      </c>
      <c r="D11" s="2">
        <v>1</v>
      </c>
      <c r="E11" s="2" t="s">
        <v>213</v>
      </c>
      <c r="F11" s="2" t="str">
        <f t="shared" si="7"/>
        <v>2019,3,19,13,0</v>
      </c>
      <c r="G11" s="2" t="str">
        <f t="shared" si="8"/>
        <v>2019,3,19,13,0</v>
      </c>
      <c r="H11" s="2" t="str">
        <f t="shared" si="1"/>
        <v>2019,3,19,13,0</v>
      </c>
      <c r="I11" s="3">
        <f t="shared" si="0"/>
        <v>0.159</v>
      </c>
      <c r="J11" s="3"/>
      <c r="K11" s="2">
        <v>5.3</v>
      </c>
      <c r="L11" s="2">
        <v>5</v>
      </c>
      <c r="M11" s="6">
        <f t="shared" si="2"/>
        <v>1.848685622215271</v>
      </c>
      <c r="N11" s="6">
        <f t="shared" si="3"/>
        <v>21.228227615356445</v>
      </c>
      <c r="O11" s="6">
        <f t="shared" si="4"/>
        <v>3.9158146381378174</v>
      </c>
      <c r="P11" s="6">
        <f t="shared" si="5"/>
        <v>4.1116070747375488</v>
      </c>
      <c r="Q11" s="6"/>
      <c r="R11" s="6"/>
      <c r="S11" s="6"/>
      <c r="Y11" s="51"/>
      <c r="Z11" s="5" t="str">
        <f>Z10</f>
        <v>500/1/4</v>
      </c>
      <c r="AA11" s="39"/>
      <c r="AB11" s="39"/>
      <c r="AC11" s="45">
        <v>1</v>
      </c>
      <c r="AD11" s="55">
        <v>500</v>
      </c>
      <c r="AE11" s="55">
        <v>4</v>
      </c>
      <c r="AF11" s="45">
        <f t="shared" si="6"/>
        <v>500</v>
      </c>
      <c r="AG11" s="12" t="s">
        <v>216</v>
      </c>
    </row>
    <row r="12" spans="1:36" hidden="1" x14ac:dyDescent="0.35">
      <c r="A12" s="10">
        <v>9</v>
      </c>
      <c r="B12" s="2">
        <v>1</v>
      </c>
      <c r="C12" s="2">
        <v>9</v>
      </c>
      <c r="D12" s="2">
        <v>1</v>
      </c>
      <c r="E12" s="2" t="s">
        <v>213</v>
      </c>
      <c r="F12" s="2" t="str">
        <f t="shared" si="7"/>
        <v>2019,3,19,13,0</v>
      </c>
      <c r="G12" s="2" t="str">
        <f t="shared" si="8"/>
        <v>2019,3,19,13,0</v>
      </c>
      <c r="H12" s="2" t="str">
        <f t="shared" si="1"/>
        <v>2019,3,19,13,0</v>
      </c>
      <c r="I12" s="3">
        <f t="shared" si="0"/>
        <v>0.159</v>
      </c>
      <c r="J12" s="3"/>
      <c r="K12" s="2">
        <v>5.3</v>
      </c>
      <c r="L12" s="2">
        <v>5</v>
      </c>
      <c r="M12" s="6">
        <f t="shared" si="2"/>
        <v>1.848685622215271</v>
      </c>
      <c r="N12" s="6">
        <f t="shared" si="3"/>
        <v>21.228227615356445</v>
      </c>
      <c r="O12" s="6">
        <f t="shared" si="4"/>
        <v>3.9158146381378174</v>
      </c>
      <c r="P12" s="6">
        <f t="shared" si="5"/>
        <v>4.1116070747375488</v>
      </c>
      <c r="Q12" s="6"/>
      <c r="R12" s="6"/>
      <c r="S12" s="6"/>
      <c r="Y12" s="51"/>
      <c r="Z12" s="5" t="str">
        <f>Z11</f>
        <v>500/1/4</v>
      </c>
      <c r="AA12" s="39"/>
      <c r="AB12" s="39"/>
      <c r="AC12" s="45">
        <v>1</v>
      </c>
      <c r="AD12" s="55">
        <v>500</v>
      </c>
      <c r="AE12" s="55">
        <v>4</v>
      </c>
      <c r="AF12" s="45">
        <f t="shared" si="6"/>
        <v>500</v>
      </c>
      <c r="AG12" s="12" t="s">
        <v>216</v>
      </c>
    </row>
    <row r="13" spans="1:36" hidden="1" x14ac:dyDescent="0.35">
      <c r="A13" s="2">
        <v>1.7</v>
      </c>
      <c r="B13" s="2">
        <v>1</v>
      </c>
      <c r="C13" s="2">
        <v>1</v>
      </c>
      <c r="D13" s="2">
        <v>1</v>
      </c>
      <c r="E13" s="2" t="s">
        <v>214</v>
      </c>
      <c r="F13" s="2" t="str">
        <f>F12</f>
        <v>2019,3,19,13,0</v>
      </c>
      <c r="G13" s="2" t="str">
        <f>G12</f>
        <v>2019,3,19,13,0</v>
      </c>
      <c r="H13" s="7" t="s">
        <v>6</v>
      </c>
      <c r="I13" s="3">
        <f t="shared" si="0"/>
        <v>0.40799999999999997</v>
      </c>
      <c r="J13" s="3">
        <f>K4</f>
        <v>4.8</v>
      </c>
      <c r="K13" s="2">
        <v>13.6</v>
      </c>
      <c r="L13" s="2">
        <v>5</v>
      </c>
      <c r="M13" s="6">
        <v>2.070695161819458</v>
      </c>
      <c r="N13" s="6">
        <v>24.294353485107422</v>
      </c>
      <c r="O13" s="6">
        <v>4.4588713645935059</v>
      </c>
      <c r="P13" s="6">
        <v>5.6434731483459473</v>
      </c>
      <c r="Q13" s="65">
        <f t="shared" ref="Q13:Q21" si="9">(K13*0.15*M13/100-J13*0.15*M4/100)</f>
        <v>2.8931644821166988E-2</v>
      </c>
      <c r="R13" s="65">
        <f>AF13/1000*14/1000*L13</f>
        <v>7.0000000000000007E-2</v>
      </c>
      <c r="S13" s="65">
        <f>Q13/R13</f>
        <v>0.41330921173095692</v>
      </c>
      <c r="T13" s="65">
        <f>AF13*14/1000*L13/J13/7</f>
        <v>2.0833333333333335</v>
      </c>
      <c r="U13" s="9">
        <f>'[1]15122019'!$M$36</f>
        <v>16.53053578119146</v>
      </c>
      <c r="Y13" s="52">
        <f t="shared" ref="Y13:Y21" si="10">(K13-K4)/K4/7</f>
        <v>0.26190476190476192</v>
      </c>
      <c r="Z13" s="5" t="str">
        <f t="shared" ref="Z13:Z42" si="11">Z4</f>
        <v>1000/1/168</v>
      </c>
      <c r="AA13" s="48">
        <v>0</v>
      </c>
      <c r="AB13" s="48">
        <v>0</v>
      </c>
      <c r="AC13" s="45">
        <v>1</v>
      </c>
      <c r="AD13" s="45">
        <v>1000</v>
      </c>
      <c r="AE13" s="45">
        <v>168</v>
      </c>
      <c r="AF13" s="45">
        <f t="shared" si="6"/>
        <v>1000</v>
      </c>
      <c r="AG13" s="12" t="s">
        <v>216</v>
      </c>
    </row>
    <row r="14" spans="1:36" hidden="1" x14ac:dyDescent="0.35">
      <c r="A14" s="2">
        <v>2.7</v>
      </c>
      <c r="B14" s="2">
        <v>1</v>
      </c>
      <c r="C14" s="2">
        <v>2</v>
      </c>
      <c r="D14" s="2">
        <v>1</v>
      </c>
      <c r="E14" s="2" t="s">
        <v>214</v>
      </c>
      <c r="F14" s="2" t="str">
        <f t="shared" ref="F14:F45" si="12">F13</f>
        <v>2019,3,19,13,0</v>
      </c>
      <c r="G14" s="2" t="str">
        <f t="shared" ref="G14:G21" si="13">G13</f>
        <v>2019,3,19,13,0</v>
      </c>
      <c r="H14" s="2" t="str">
        <f>H13</f>
        <v>2019,3,26,10,0</v>
      </c>
      <c r="I14" s="3">
        <f t="shared" ref="I14:I67" si="14">$K14/$L14*0.15</f>
        <v>0.42599999999999999</v>
      </c>
      <c r="J14" s="3">
        <f t="shared" ref="J14:J20" si="15">K5</f>
        <v>5.0999999999999996</v>
      </c>
      <c r="K14" s="2">
        <v>14.2</v>
      </c>
      <c r="L14" s="2">
        <v>5</v>
      </c>
      <c r="M14" s="6">
        <v>2.0141444206237793</v>
      </c>
      <c r="N14" s="6">
        <v>23.716867446899414</v>
      </c>
      <c r="O14" s="6">
        <v>4.215817928314209</v>
      </c>
      <c r="P14" s="6">
        <v>5.3086228370666504</v>
      </c>
      <c r="Q14" s="65">
        <f t="shared" si="9"/>
        <v>2.8758831149339671E-2</v>
      </c>
      <c r="R14" s="65">
        <f t="shared" ref="R14:R21" si="16">AF14/1000*14/1000*L14</f>
        <v>7.0000000000000007E-2</v>
      </c>
      <c r="S14" s="65">
        <f t="shared" ref="S14:S21" si="17">Q14/R14</f>
        <v>0.41084044499056671</v>
      </c>
      <c r="T14" s="65">
        <f t="shared" ref="T14:T21" si="18">AF14*14/1000*L14/J14/7</f>
        <v>1.9607843137254903</v>
      </c>
      <c r="Y14" s="52">
        <f t="shared" si="10"/>
        <v>0.25490196078431376</v>
      </c>
      <c r="Z14" s="5" t="str">
        <f t="shared" si="11"/>
        <v>1000/1/168</v>
      </c>
      <c r="AA14" s="48">
        <v>0</v>
      </c>
      <c r="AB14" s="48">
        <v>0</v>
      </c>
      <c r="AC14" s="45">
        <v>1</v>
      </c>
      <c r="AD14" s="45">
        <v>1000</v>
      </c>
      <c r="AE14" s="45">
        <v>168</v>
      </c>
      <c r="AF14" s="45">
        <f t="shared" si="6"/>
        <v>1000</v>
      </c>
      <c r="AG14" s="12" t="s">
        <v>216</v>
      </c>
    </row>
    <row r="15" spans="1:36" hidden="1" x14ac:dyDescent="0.35">
      <c r="A15" s="2">
        <v>3.7</v>
      </c>
      <c r="B15" s="2">
        <v>1</v>
      </c>
      <c r="C15" s="2">
        <v>3</v>
      </c>
      <c r="D15" s="2">
        <v>1</v>
      </c>
      <c r="E15" s="2" t="s">
        <v>214</v>
      </c>
      <c r="F15" s="2" t="str">
        <f t="shared" si="12"/>
        <v>2019,3,19,13,0</v>
      </c>
      <c r="G15" s="2" t="str">
        <f t="shared" si="13"/>
        <v>2019,3,19,13,0</v>
      </c>
      <c r="H15" s="2" t="str">
        <f t="shared" ref="H15:H30" si="19">H14</f>
        <v>2019,3,26,10,0</v>
      </c>
      <c r="I15" s="3">
        <f t="shared" si="14"/>
        <v>0.33</v>
      </c>
      <c r="J15" s="3">
        <f t="shared" si="15"/>
        <v>5.3</v>
      </c>
      <c r="K15" s="2">
        <v>11</v>
      </c>
      <c r="L15" s="2">
        <v>5</v>
      </c>
      <c r="M15" s="6">
        <v>2.1791338920593262</v>
      </c>
      <c r="N15" s="6">
        <v>23.631816864013672</v>
      </c>
      <c r="O15" s="6">
        <v>4.4231128692626953</v>
      </c>
      <c r="P15" s="6">
        <v>5.2173881530761719</v>
      </c>
      <c r="Q15" s="65">
        <f t="shared" si="9"/>
        <v>2.1258658522367475E-2</v>
      </c>
      <c r="R15" s="65">
        <f t="shared" si="16"/>
        <v>7.0000000000000007E-2</v>
      </c>
      <c r="S15" s="65">
        <f t="shared" si="17"/>
        <v>0.30369512174810676</v>
      </c>
      <c r="T15" s="65">
        <f t="shared" si="18"/>
        <v>1.8867924528301887</v>
      </c>
      <c r="Y15" s="52">
        <f t="shared" si="10"/>
        <v>0.15363881401617249</v>
      </c>
      <c r="Z15" s="5" t="str">
        <f t="shared" si="11"/>
        <v>1000/1/168</v>
      </c>
      <c r="AA15" s="48">
        <v>0</v>
      </c>
      <c r="AB15" s="48">
        <v>0</v>
      </c>
      <c r="AC15" s="45">
        <v>1</v>
      </c>
      <c r="AD15" s="45">
        <v>1000</v>
      </c>
      <c r="AE15" s="45">
        <v>168</v>
      </c>
      <c r="AF15" s="45">
        <f t="shared" si="6"/>
        <v>1000</v>
      </c>
      <c r="AG15" s="12" t="s">
        <v>216</v>
      </c>
    </row>
    <row r="16" spans="1:36" hidden="1" x14ac:dyDescent="0.35">
      <c r="A16" s="2">
        <v>4.7</v>
      </c>
      <c r="B16" s="2">
        <v>1</v>
      </c>
      <c r="C16" s="2">
        <v>4</v>
      </c>
      <c r="D16" s="2">
        <v>1</v>
      </c>
      <c r="E16" s="2" t="s">
        <v>214</v>
      </c>
      <c r="F16" s="2" t="str">
        <f t="shared" si="12"/>
        <v>2019,3,19,13,0</v>
      </c>
      <c r="G16" s="2" t="str">
        <f t="shared" si="13"/>
        <v>2019,3,19,13,0</v>
      </c>
      <c r="H16" s="2" t="str">
        <f t="shared" si="19"/>
        <v>2019,3,26,10,0</v>
      </c>
      <c r="I16" s="3">
        <f t="shared" si="14"/>
        <v>0.26700000000000002</v>
      </c>
      <c r="J16" s="3">
        <f t="shared" si="15"/>
        <v>5.2</v>
      </c>
      <c r="K16" s="2">
        <v>8.9</v>
      </c>
      <c r="L16" s="2">
        <v>5</v>
      </c>
      <c r="M16" s="6">
        <v>1.4010010957717896</v>
      </c>
      <c r="N16" s="6">
        <v>25.057975769042969</v>
      </c>
      <c r="O16" s="6">
        <v>4.4275326728820801</v>
      </c>
      <c r="P16" s="6">
        <v>4.9774699211120605</v>
      </c>
      <c r="Q16" s="65">
        <f t="shared" si="9"/>
        <v>4.2836167752742758E-3</v>
      </c>
      <c r="R16" s="65">
        <f t="shared" si="16"/>
        <v>0.14000000000000001</v>
      </c>
      <c r="S16" s="65">
        <f t="shared" si="17"/>
        <v>3.0597262680530538E-2</v>
      </c>
      <c r="T16" s="65">
        <f t="shared" si="18"/>
        <v>3.8461538461538463</v>
      </c>
      <c r="Y16" s="52">
        <f t="shared" si="10"/>
        <v>0.10164835164835165</v>
      </c>
      <c r="Z16" s="5" t="str">
        <f t="shared" si="11"/>
        <v>2000/1/4</v>
      </c>
      <c r="AA16" s="48">
        <v>0</v>
      </c>
      <c r="AB16" s="48">
        <v>0</v>
      </c>
      <c r="AC16" s="45">
        <v>1</v>
      </c>
      <c r="AD16" s="55">
        <v>2000</v>
      </c>
      <c r="AE16" s="55">
        <v>4</v>
      </c>
      <c r="AF16" s="45">
        <f t="shared" si="6"/>
        <v>2000</v>
      </c>
      <c r="AG16" s="12" t="s">
        <v>216</v>
      </c>
    </row>
    <row r="17" spans="1:33" hidden="1" x14ac:dyDescent="0.35">
      <c r="A17" s="2">
        <v>5.7</v>
      </c>
      <c r="B17" s="2">
        <v>1</v>
      </c>
      <c r="C17" s="2">
        <v>5</v>
      </c>
      <c r="D17" s="2">
        <v>1</v>
      </c>
      <c r="E17" s="2" t="s">
        <v>214</v>
      </c>
      <c r="F17" s="2" t="str">
        <f t="shared" si="12"/>
        <v>2019,3,19,13,0</v>
      </c>
      <c r="G17" s="2" t="str">
        <f t="shared" si="13"/>
        <v>2019,3,19,13,0</v>
      </c>
      <c r="H17" s="2" t="str">
        <f t="shared" si="19"/>
        <v>2019,3,26,10,0</v>
      </c>
      <c r="I17" s="3">
        <f t="shared" si="14"/>
        <v>0.26700000000000002</v>
      </c>
      <c r="J17" s="3">
        <f t="shared" si="15"/>
        <v>4.8</v>
      </c>
      <c r="K17" s="2">
        <v>8.9</v>
      </c>
      <c r="L17" s="2">
        <v>5</v>
      </c>
      <c r="M17" s="6">
        <v>1.2856255769729614</v>
      </c>
      <c r="N17" s="6">
        <v>25.676549911499023</v>
      </c>
      <c r="O17" s="6">
        <v>4.4683518409729004</v>
      </c>
      <c r="P17" s="6">
        <v>5.06256103515625</v>
      </c>
      <c r="Q17" s="65">
        <f t="shared" si="9"/>
        <v>3.8525649726390814E-3</v>
      </c>
      <c r="R17" s="65">
        <f t="shared" si="16"/>
        <v>0.14000000000000001</v>
      </c>
      <c r="S17" s="65">
        <f t="shared" si="17"/>
        <v>2.7518321233136293E-2</v>
      </c>
      <c r="T17" s="65">
        <f t="shared" si="18"/>
        <v>4.166666666666667</v>
      </c>
      <c r="Y17" s="52">
        <f t="shared" si="10"/>
        <v>0.12202380952380955</v>
      </c>
      <c r="Z17" s="5" t="str">
        <f t="shared" si="11"/>
        <v>2000/1/4</v>
      </c>
      <c r="AA17" s="48">
        <v>0</v>
      </c>
      <c r="AB17" s="48">
        <v>0</v>
      </c>
      <c r="AC17" s="45">
        <v>1</v>
      </c>
      <c r="AD17" s="55">
        <v>2000</v>
      </c>
      <c r="AE17" s="55">
        <v>4</v>
      </c>
      <c r="AF17" s="45">
        <f t="shared" si="6"/>
        <v>2000</v>
      </c>
      <c r="AG17" s="12" t="s">
        <v>216</v>
      </c>
    </row>
    <row r="18" spans="1:33" hidden="1" x14ac:dyDescent="0.35">
      <c r="A18" s="2">
        <v>6.7</v>
      </c>
      <c r="B18" s="2">
        <v>1</v>
      </c>
      <c r="C18" s="2">
        <v>6</v>
      </c>
      <c r="D18" s="2">
        <v>1</v>
      </c>
      <c r="E18" s="2" t="s">
        <v>214</v>
      </c>
      <c r="F18" s="2" t="str">
        <f t="shared" si="12"/>
        <v>2019,3,19,13,0</v>
      </c>
      <c r="G18" s="2" t="str">
        <f t="shared" si="13"/>
        <v>2019,3,19,13,0</v>
      </c>
      <c r="H18" s="2" t="str">
        <f t="shared" si="19"/>
        <v>2019,3,26,10,0</v>
      </c>
      <c r="I18" s="3">
        <f t="shared" si="14"/>
        <v>0.216</v>
      </c>
      <c r="J18" s="3">
        <f t="shared" si="15"/>
        <v>5</v>
      </c>
      <c r="K18" s="2">
        <v>7.2</v>
      </c>
      <c r="L18" s="2">
        <v>5</v>
      </c>
      <c r="M18" s="6">
        <v>1.4992588758468628</v>
      </c>
      <c r="N18" s="6">
        <v>23.486310958862305</v>
      </c>
      <c r="O18" s="6">
        <v>4.3492679595947266</v>
      </c>
      <c r="P18" s="6">
        <v>3.7182657718658447</v>
      </c>
      <c r="Q18" s="65">
        <f t="shared" si="9"/>
        <v>2.3268536925315879E-3</v>
      </c>
      <c r="R18" s="65">
        <f t="shared" si="16"/>
        <v>0.14000000000000001</v>
      </c>
      <c r="S18" s="65">
        <f t="shared" si="17"/>
        <v>1.662038351808277E-2</v>
      </c>
      <c r="T18" s="65">
        <f t="shared" si="18"/>
        <v>4</v>
      </c>
      <c r="Y18" s="52">
        <f t="shared" si="10"/>
        <v>6.2857142857142861E-2</v>
      </c>
      <c r="Z18" s="5" t="str">
        <f t="shared" si="11"/>
        <v>2000/1/4</v>
      </c>
      <c r="AA18" s="48">
        <v>0</v>
      </c>
      <c r="AB18" s="48">
        <v>0</v>
      </c>
      <c r="AC18" s="45">
        <v>1</v>
      </c>
      <c r="AD18" s="55">
        <v>2000</v>
      </c>
      <c r="AE18" s="55">
        <v>4</v>
      </c>
      <c r="AF18" s="45">
        <f t="shared" si="6"/>
        <v>2000</v>
      </c>
      <c r="AG18" s="12" t="s">
        <v>216</v>
      </c>
    </row>
    <row r="19" spans="1:33" hidden="1" x14ac:dyDescent="0.35">
      <c r="A19" s="2">
        <v>7.7</v>
      </c>
      <c r="B19" s="2">
        <v>1</v>
      </c>
      <c r="C19" s="2">
        <v>7</v>
      </c>
      <c r="D19" s="2">
        <v>1</v>
      </c>
      <c r="E19" s="2" t="s">
        <v>214</v>
      </c>
      <c r="F19" s="2" t="str">
        <f t="shared" si="12"/>
        <v>2019,3,19,13,0</v>
      </c>
      <c r="G19" s="2" t="str">
        <f t="shared" si="13"/>
        <v>2019,3,19,13,0</v>
      </c>
      <c r="H19" s="2" t="str">
        <f t="shared" si="19"/>
        <v>2019,3,26,10,0</v>
      </c>
      <c r="I19" s="3">
        <f t="shared" si="14"/>
        <v>0.22799999999999998</v>
      </c>
      <c r="J19" s="3">
        <f t="shared" si="15"/>
        <v>5.3</v>
      </c>
      <c r="K19" s="2">
        <v>7.6</v>
      </c>
      <c r="L19" s="2">
        <v>5</v>
      </c>
      <c r="M19" s="6">
        <v>1.013430118560791</v>
      </c>
      <c r="N19" s="6">
        <v>22.698234558105469</v>
      </c>
      <c r="O19" s="6">
        <v>4.7832217216491699</v>
      </c>
      <c r="P19" s="6">
        <v>4.7769498825073242</v>
      </c>
      <c r="Q19" s="65">
        <f t="shared" si="9"/>
        <v>-3.1439473450183848E-3</v>
      </c>
      <c r="R19" s="65">
        <f t="shared" si="16"/>
        <v>3.5000000000000003E-2</v>
      </c>
      <c r="S19" s="65">
        <f t="shared" si="17"/>
        <v>-8.9827067000525271E-2</v>
      </c>
      <c r="T19" s="65">
        <f t="shared" si="18"/>
        <v>0.94339622641509435</v>
      </c>
      <c r="Y19" s="52">
        <f t="shared" si="10"/>
        <v>6.1994609164420476E-2</v>
      </c>
      <c r="Z19" s="5" t="str">
        <f t="shared" si="11"/>
        <v>500/1/4</v>
      </c>
      <c r="AA19" s="48">
        <v>0</v>
      </c>
      <c r="AB19" s="48">
        <v>0</v>
      </c>
      <c r="AC19" s="45">
        <v>1</v>
      </c>
      <c r="AD19" s="55">
        <v>500</v>
      </c>
      <c r="AE19" s="55">
        <v>4</v>
      </c>
      <c r="AF19" s="45">
        <f t="shared" si="6"/>
        <v>500</v>
      </c>
      <c r="AG19" s="12" t="s">
        <v>216</v>
      </c>
    </row>
    <row r="20" spans="1:33" hidden="1" x14ac:dyDescent="0.35">
      <c r="A20" s="2">
        <v>8.6999999999999993</v>
      </c>
      <c r="B20" s="2">
        <v>1</v>
      </c>
      <c r="C20" s="2">
        <v>8</v>
      </c>
      <c r="D20" s="2">
        <v>1</v>
      </c>
      <c r="E20" s="2" t="s">
        <v>214</v>
      </c>
      <c r="F20" s="2" t="str">
        <f t="shared" si="12"/>
        <v>2019,3,19,13,0</v>
      </c>
      <c r="G20" s="2" t="str">
        <f t="shared" si="13"/>
        <v>2019,3,19,13,0</v>
      </c>
      <c r="H20" s="2" t="str">
        <f t="shared" si="19"/>
        <v>2019,3,26,10,0</v>
      </c>
      <c r="I20" s="3">
        <f t="shared" si="14"/>
        <v>0.23399999999999999</v>
      </c>
      <c r="J20" s="3">
        <f t="shared" si="15"/>
        <v>5.3</v>
      </c>
      <c r="K20" s="2">
        <v>7.8</v>
      </c>
      <c r="L20" s="2">
        <v>5</v>
      </c>
      <c r="M20" s="6">
        <v>1.1907663345336914</v>
      </c>
      <c r="N20" s="6">
        <v>22.850915908813477</v>
      </c>
      <c r="O20" s="6">
        <v>4.6033782958984375</v>
      </c>
      <c r="P20" s="6">
        <v>4.3157844543457031</v>
      </c>
      <c r="Q20" s="65">
        <f t="shared" si="9"/>
        <v>-7.6508458256721416E-4</v>
      </c>
      <c r="R20" s="65">
        <f t="shared" si="16"/>
        <v>3.5000000000000003E-2</v>
      </c>
      <c r="S20" s="65">
        <f t="shared" si="17"/>
        <v>-2.1859559501920402E-2</v>
      </c>
      <c r="T20" s="65">
        <f t="shared" si="18"/>
        <v>0.94339622641509435</v>
      </c>
      <c r="Y20" s="52">
        <f t="shared" si="10"/>
        <v>6.7385444743935305E-2</v>
      </c>
      <c r="Z20" s="5" t="str">
        <f t="shared" si="11"/>
        <v>500/1/4</v>
      </c>
      <c r="AA20" s="48">
        <v>0</v>
      </c>
      <c r="AB20" s="48">
        <v>0</v>
      </c>
      <c r="AC20" s="45">
        <v>1</v>
      </c>
      <c r="AD20" s="55">
        <v>500</v>
      </c>
      <c r="AE20" s="55">
        <v>4</v>
      </c>
      <c r="AF20" s="45">
        <f t="shared" si="6"/>
        <v>500</v>
      </c>
      <c r="AG20" s="12" t="s">
        <v>216</v>
      </c>
    </row>
    <row r="21" spans="1:33" hidden="1" x14ac:dyDescent="0.35">
      <c r="A21" s="2">
        <v>9.6999999999999993</v>
      </c>
      <c r="B21" s="2">
        <v>1</v>
      </c>
      <c r="C21" s="2">
        <v>9</v>
      </c>
      <c r="D21" s="2">
        <v>1</v>
      </c>
      <c r="E21" s="2" t="s">
        <v>214</v>
      </c>
      <c r="F21" s="2" t="str">
        <f t="shared" si="12"/>
        <v>2019,3,19,13,0</v>
      </c>
      <c r="G21" s="2" t="str">
        <f t="shared" si="13"/>
        <v>2019,3,19,13,0</v>
      </c>
      <c r="H21" s="2" t="str">
        <f t="shared" si="19"/>
        <v>2019,3,26,10,0</v>
      </c>
      <c r="I21" s="3">
        <f t="shared" si="14"/>
        <v>0.309</v>
      </c>
      <c r="J21" s="3">
        <f>K12</f>
        <v>5.3</v>
      </c>
      <c r="K21" s="2">
        <v>10.3</v>
      </c>
      <c r="L21" s="2">
        <v>5</v>
      </c>
      <c r="M21" s="6">
        <v>1.1208127737045288</v>
      </c>
      <c r="N21" s="6">
        <v>23.292434692382813</v>
      </c>
      <c r="O21" s="6">
        <v>4.4546113014221191</v>
      </c>
      <c r="P21" s="6">
        <v>5.3615255355834961</v>
      </c>
      <c r="Q21" s="65">
        <f t="shared" si="9"/>
        <v>2.6195066571235697E-3</v>
      </c>
      <c r="R21" s="65">
        <f t="shared" si="16"/>
        <v>3.5000000000000003E-2</v>
      </c>
      <c r="S21" s="65">
        <f t="shared" si="17"/>
        <v>7.4843047346387692E-2</v>
      </c>
      <c r="T21" s="65">
        <f t="shared" si="18"/>
        <v>0.94339622641509435</v>
      </c>
      <c r="Y21" s="52">
        <f t="shared" si="10"/>
        <v>0.13477088948787067</v>
      </c>
      <c r="Z21" s="5" t="str">
        <f t="shared" si="11"/>
        <v>500/1/4</v>
      </c>
      <c r="AA21" s="48">
        <v>0</v>
      </c>
      <c r="AB21" s="48">
        <v>0</v>
      </c>
      <c r="AC21" s="45">
        <v>1</v>
      </c>
      <c r="AD21" s="55">
        <v>500</v>
      </c>
      <c r="AE21" s="55">
        <v>4</v>
      </c>
      <c r="AF21" s="45">
        <f t="shared" si="6"/>
        <v>500</v>
      </c>
      <c r="AG21" s="12" t="s">
        <v>216</v>
      </c>
    </row>
    <row r="22" spans="1:33" hidden="1" x14ac:dyDescent="0.35">
      <c r="A22" s="10">
        <v>11</v>
      </c>
      <c r="B22" s="2">
        <v>1</v>
      </c>
      <c r="C22" s="2">
        <v>1</v>
      </c>
      <c r="D22" s="2">
        <v>2</v>
      </c>
      <c r="E22" s="2" t="s">
        <v>213</v>
      </c>
      <c r="F22" s="2" t="str">
        <f t="shared" si="12"/>
        <v>2019,3,19,13,0</v>
      </c>
      <c r="G22" s="7" t="s">
        <v>8</v>
      </c>
      <c r="H22" s="2" t="str">
        <f>G22</f>
        <v>2019,3,26,12,0</v>
      </c>
      <c r="I22" s="3">
        <f t="shared" si="14"/>
        <v>0.153</v>
      </c>
      <c r="J22" s="3"/>
      <c r="K22" s="2">
        <v>5.0999999999999996</v>
      </c>
      <c r="L22" s="2">
        <v>5</v>
      </c>
      <c r="M22" s="6">
        <f t="shared" ref="M22:P28" si="20">M13</f>
        <v>2.070695161819458</v>
      </c>
      <c r="N22" s="6">
        <f t="shared" si="20"/>
        <v>24.294353485107422</v>
      </c>
      <c r="O22" s="6">
        <f t="shared" si="20"/>
        <v>4.4588713645935059</v>
      </c>
      <c r="P22" s="6">
        <f t="shared" si="20"/>
        <v>5.6434731483459473</v>
      </c>
      <c r="Q22" s="6"/>
      <c r="R22" s="6"/>
      <c r="S22" s="6"/>
      <c r="T22" s="6"/>
      <c r="U22" s="6">
        <f>U13</f>
        <v>16.53053578119146</v>
      </c>
      <c r="Y22" s="51"/>
      <c r="Z22" s="5" t="str">
        <f t="shared" si="11"/>
        <v>1000/1/168</v>
      </c>
      <c r="AA22" s="39"/>
      <c r="AB22" s="39"/>
      <c r="AC22" s="45">
        <v>1</v>
      </c>
      <c r="AD22" s="45">
        <v>1000</v>
      </c>
      <c r="AE22" s="45">
        <v>168</v>
      </c>
      <c r="AF22" s="45">
        <f t="shared" si="6"/>
        <v>1000</v>
      </c>
      <c r="AG22" s="12" t="s">
        <v>216</v>
      </c>
    </row>
    <row r="23" spans="1:33" hidden="1" x14ac:dyDescent="0.35">
      <c r="A23" s="10">
        <v>12</v>
      </c>
      <c r="B23" s="2">
        <v>1</v>
      </c>
      <c r="C23" s="2">
        <v>2</v>
      </c>
      <c r="D23" s="2">
        <v>2</v>
      </c>
      <c r="E23" s="2" t="s">
        <v>213</v>
      </c>
      <c r="F23" s="2" t="str">
        <f t="shared" si="12"/>
        <v>2019,3,19,13,0</v>
      </c>
      <c r="G23" s="2" t="str">
        <f>G22</f>
        <v>2019,3,26,12,0</v>
      </c>
      <c r="H23" s="2" t="str">
        <f t="shared" si="19"/>
        <v>2019,3,26,12,0</v>
      </c>
      <c r="I23" s="3">
        <f t="shared" si="14"/>
        <v>0.156</v>
      </c>
      <c r="J23" s="3"/>
      <c r="K23" s="2">
        <v>5.2</v>
      </c>
      <c r="L23" s="2">
        <v>5</v>
      </c>
      <c r="M23" s="6">
        <f t="shared" si="20"/>
        <v>2.0141444206237793</v>
      </c>
      <c r="N23" s="6">
        <f t="shared" si="20"/>
        <v>23.716867446899414</v>
      </c>
      <c r="O23" s="6">
        <f t="shared" si="20"/>
        <v>4.215817928314209</v>
      </c>
      <c r="P23" s="6">
        <f t="shared" si="20"/>
        <v>5.3086228370666504</v>
      </c>
      <c r="Q23" s="6"/>
      <c r="R23" s="6"/>
      <c r="S23" s="6"/>
      <c r="T23" s="6"/>
      <c r="Y23" s="51"/>
      <c r="Z23" s="5" t="str">
        <f t="shared" si="11"/>
        <v>1000/1/168</v>
      </c>
      <c r="AA23" s="39"/>
      <c r="AB23" s="39"/>
      <c r="AC23" s="45">
        <v>1</v>
      </c>
      <c r="AD23" s="45">
        <v>1000</v>
      </c>
      <c r="AE23" s="45">
        <v>168</v>
      </c>
      <c r="AF23" s="45">
        <f t="shared" si="6"/>
        <v>1000</v>
      </c>
      <c r="AG23" s="12" t="s">
        <v>216</v>
      </c>
    </row>
    <row r="24" spans="1:33" hidden="1" x14ac:dyDescent="0.35">
      <c r="A24" s="10">
        <v>13</v>
      </c>
      <c r="B24" s="2">
        <v>1</v>
      </c>
      <c r="C24" s="2">
        <v>3</v>
      </c>
      <c r="D24" s="2">
        <v>2</v>
      </c>
      <c r="E24" s="2" t="s">
        <v>213</v>
      </c>
      <c r="F24" s="2" t="str">
        <f t="shared" si="12"/>
        <v>2019,3,19,13,0</v>
      </c>
      <c r="G24" s="2" t="str">
        <f t="shared" ref="G24:G39" si="21">G23</f>
        <v>2019,3,26,12,0</v>
      </c>
      <c r="H24" s="2" t="str">
        <f t="shared" si="19"/>
        <v>2019,3,26,12,0</v>
      </c>
      <c r="I24" s="3">
        <f t="shared" si="14"/>
        <v>0.156</v>
      </c>
      <c r="J24" s="3"/>
      <c r="K24" s="2">
        <v>5.2</v>
      </c>
      <c r="L24" s="2">
        <v>5</v>
      </c>
      <c r="M24" s="6">
        <f t="shared" si="20"/>
        <v>2.1791338920593262</v>
      </c>
      <c r="N24" s="6">
        <f t="shared" si="20"/>
        <v>23.631816864013672</v>
      </c>
      <c r="O24" s="6">
        <f t="shared" si="20"/>
        <v>4.4231128692626953</v>
      </c>
      <c r="P24" s="6">
        <f t="shared" si="20"/>
        <v>5.2173881530761719</v>
      </c>
      <c r="Q24" s="6"/>
      <c r="R24" s="6"/>
      <c r="S24" s="6"/>
      <c r="T24" s="6"/>
      <c r="Y24" s="51"/>
      <c r="Z24" s="5" t="str">
        <f t="shared" si="11"/>
        <v>1000/1/168</v>
      </c>
      <c r="AA24" s="39"/>
      <c r="AB24" s="39"/>
      <c r="AC24" s="45">
        <v>1</v>
      </c>
      <c r="AD24" s="45">
        <v>1000</v>
      </c>
      <c r="AE24" s="45">
        <v>168</v>
      </c>
      <c r="AF24" s="45">
        <f t="shared" si="6"/>
        <v>1000</v>
      </c>
      <c r="AG24" s="12" t="s">
        <v>216</v>
      </c>
    </row>
    <row r="25" spans="1:33" hidden="1" x14ac:dyDescent="0.35">
      <c r="A25" s="10">
        <v>14</v>
      </c>
      <c r="B25" s="2">
        <v>1</v>
      </c>
      <c r="C25" s="2">
        <v>4</v>
      </c>
      <c r="D25" s="2">
        <v>2</v>
      </c>
      <c r="E25" s="2" t="s">
        <v>213</v>
      </c>
      <c r="F25" s="2" t="str">
        <f t="shared" si="12"/>
        <v>2019,3,19,13,0</v>
      </c>
      <c r="G25" s="2" t="str">
        <f t="shared" si="21"/>
        <v>2019,3,26,12,0</v>
      </c>
      <c r="H25" s="2" t="str">
        <f t="shared" si="19"/>
        <v>2019,3,26,12,0</v>
      </c>
      <c r="I25" s="3">
        <f t="shared" si="14"/>
        <v>0.156</v>
      </c>
      <c r="J25" s="3"/>
      <c r="K25" s="2">
        <v>5.2</v>
      </c>
      <c r="L25" s="2">
        <v>5</v>
      </c>
      <c r="M25" s="6">
        <f t="shared" si="20"/>
        <v>1.4010010957717896</v>
      </c>
      <c r="N25" s="6">
        <f t="shared" si="20"/>
        <v>25.057975769042969</v>
      </c>
      <c r="O25" s="6">
        <f t="shared" si="20"/>
        <v>4.4275326728820801</v>
      </c>
      <c r="P25" s="6">
        <f t="shared" si="20"/>
        <v>4.9774699211120605</v>
      </c>
      <c r="Q25" s="6"/>
      <c r="R25" s="6"/>
      <c r="S25" s="6"/>
      <c r="T25" s="6"/>
      <c r="Y25" s="51"/>
      <c r="Z25" s="5" t="str">
        <f t="shared" si="11"/>
        <v>2000/1/4</v>
      </c>
      <c r="AA25" s="39"/>
      <c r="AB25" s="39"/>
      <c r="AC25" s="45">
        <v>1</v>
      </c>
      <c r="AD25" s="55">
        <v>2000</v>
      </c>
      <c r="AE25" s="55">
        <v>4</v>
      </c>
      <c r="AF25" s="45">
        <f t="shared" si="6"/>
        <v>2000</v>
      </c>
      <c r="AG25" s="12" t="s">
        <v>216</v>
      </c>
    </row>
    <row r="26" spans="1:33" hidden="1" x14ac:dyDescent="0.35">
      <c r="A26" s="10">
        <v>15</v>
      </c>
      <c r="B26" s="2">
        <v>1</v>
      </c>
      <c r="C26" s="2">
        <v>5</v>
      </c>
      <c r="D26" s="2">
        <v>2</v>
      </c>
      <c r="E26" s="2" t="s">
        <v>213</v>
      </c>
      <c r="F26" s="2" t="str">
        <f t="shared" si="12"/>
        <v>2019,3,19,13,0</v>
      </c>
      <c r="G26" s="2" t="str">
        <f t="shared" si="21"/>
        <v>2019,3,26,12,0</v>
      </c>
      <c r="H26" s="2" t="str">
        <f t="shared" si="19"/>
        <v>2019,3,26,12,0</v>
      </c>
      <c r="I26" s="3">
        <f t="shared" si="14"/>
        <v>0.159</v>
      </c>
      <c r="J26" s="3"/>
      <c r="K26" s="2">
        <v>5.3</v>
      </c>
      <c r="L26" s="2">
        <v>5</v>
      </c>
      <c r="M26" s="6">
        <f t="shared" si="20"/>
        <v>1.2856255769729614</v>
      </c>
      <c r="N26" s="6">
        <f t="shared" si="20"/>
        <v>25.676549911499023</v>
      </c>
      <c r="O26" s="6">
        <f t="shared" si="20"/>
        <v>4.4683518409729004</v>
      </c>
      <c r="P26" s="6">
        <f t="shared" si="20"/>
        <v>5.06256103515625</v>
      </c>
      <c r="Q26" s="6"/>
      <c r="R26" s="6"/>
      <c r="S26" s="6"/>
      <c r="T26" s="6"/>
      <c r="Y26" s="51"/>
      <c r="Z26" s="5" t="str">
        <f t="shared" si="11"/>
        <v>2000/1/4</v>
      </c>
      <c r="AA26" s="39"/>
      <c r="AB26" s="39"/>
      <c r="AC26" s="45">
        <v>1</v>
      </c>
      <c r="AD26" s="55">
        <v>2000</v>
      </c>
      <c r="AE26" s="55">
        <v>4</v>
      </c>
      <c r="AF26" s="45">
        <f t="shared" si="6"/>
        <v>2000</v>
      </c>
      <c r="AG26" s="12" t="s">
        <v>216</v>
      </c>
    </row>
    <row r="27" spans="1:33" hidden="1" x14ac:dyDescent="0.35">
      <c r="A27" s="10">
        <v>16</v>
      </c>
      <c r="B27" s="2">
        <v>1</v>
      </c>
      <c r="C27" s="2">
        <v>6</v>
      </c>
      <c r="D27" s="2">
        <v>2</v>
      </c>
      <c r="E27" s="2" t="s">
        <v>213</v>
      </c>
      <c r="F27" s="2" t="str">
        <f t="shared" si="12"/>
        <v>2019,3,19,13,0</v>
      </c>
      <c r="G27" s="2" t="str">
        <f t="shared" si="21"/>
        <v>2019,3,26,12,0</v>
      </c>
      <c r="H27" s="2" t="str">
        <f t="shared" si="19"/>
        <v>2019,3,26,12,0</v>
      </c>
      <c r="I27" s="3">
        <f t="shared" si="14"/>
        <v>0.15</v>
      </c>
      <c r="J27" s="3"/>
      <c r="K27" s="2">
        <v>5</v>
      </c>
      <c r="L27" s="2">
        <v>5</v>
      </c>
      <c r="M27" s="6">
        <f t="shared" si="20"/>
        <v>1.4992588758468628</v>
      </c>
      <c r="N27" s="6">
        <f t="shared" si="20"/>
        <v>23.486310958862305</v>
      </c>
      <c r="O27" s="6">
        <f t="shared" si="20"/>
        <v>4.3492679595947266</v>
      </c>
      <c r="P27" s="6">
        <f t="shared" si="20"/>
        <v>3.7182657718658447</v>
      </c>
      <c r="Q27" s="6"/>
      <c r="R27" s="6"/>
      <c r="S27" s="6"/>
      <c r="T27" s="6"/>
      <c r="Y27" s="51"/>
      <c r="Z27" s="5" t="str">
        <f t="shared" si="11"/>
        <v>2000/1/4</v>
      </c>
      <c r="AA27" s="39"/>
      <c r="AB27" s="39"/>
      <c r="AC27" s="45">
        <v>1</v>
      </c>
      <c r="AD27" s="55">
        <v>2000</v>
      </c>
      <c r="AE27" s="55">
        <v>4</v>
      </c>
      <c r="AF27" s="45">
        <f t="shared" si="6"/>
        <v>2000</v>
      </c>
      <c r="AG27" s="12" t="s">
        <v>216</v>
      </c>
    </row>
    <row r="28" spans="1:33" hidden="1" x14ac:dyDescent="0.35">
      <c r="A28" s="10">
        <v>17</v>
      </c>
      <c r="B28" s="2">
        <v>1</v>
      </c>
      <c r="C28" s="2">
        <v>7</v>
      </c>
      <c r="D28" s="2">
        <v>2</v>
      </c>
      <c r="E28" s="2" t="s">
        <v>213</v>
      </c>
      <c r="F28" s="2" t="str">
        <f t="shared" si="12"/>
        <v>2019,3,19,13,0</v>
      </c>
      <c r="G28" s="2" t="str">
        <f t="shared" si="21"/>
        <v>2019,3,26,12,0</v>
      </c>
      <c r="H28" s="2" t="str">
        <f t="shared" si="19"/>
        <v>2019,3,26,12,0</v>
      </c>
      <c r="I28" s="3">
        <f t="shared" si="14"/>
        <v>0.156</v>
      </c>
      <c r="J28" s="3"/>
      <c r="K28" s="2">
        <v>5.2</v>
      </c>
      <c r="L28" s="2">
        <v>5</v>
      </c>
      <c r="M28" s="6">
        <f t="shared" si="20"/>
        <v>1.013430118560791</v>
      </c>
      <c r="N28" s="6">
        <f t="shared" si="20"/>
        <v>22.698234558105469</v>
      </c>
      <c r="O28" s="6">
        <f t="shared" si="20"/>
        <v>4.7832217216491699</v>
      </c>
      <c r="P28" s="6">
        <f t="shared" si="20"/>
        <v>4.7769498825073242</v>
      </c>
      <c r="Q28" s="6"/>
      <c r="R28" s="6"/>
      <c r="S28" s="6"/>
      <c r="T28" s="6"/>
      <c r="Y28" s="51"/>
      <c r="Z28" s="5" t="str">
        <f t="shared" si="11"/>
        <v>500/1/4</v>
      </c>
      <c r="AA28" s="39"/>
      <c r="AB28" s="39"/>
      <c r="AC28" s="45">
        <v>1</v>
      </c>
      <c r="AD28" s="55">
        <v>500</v>
      </c>
      <c r="AE28" s="55">
        <v>4</v>
      </c>
      <c r="AF28" s="45">
        <f t="shared" si="6"/>
        <v>500</v>
      </c>
      <c r="AG28" s="12" t="s">
        <v>216</v>
      </c>
    </row>
    <row r="29" spans="1:33" hidden="1" x14ac:dyDescent="0.35">
      <c r="A29" s="10">
        <v>18</v>
      </c>
      <c r="B29" s="2">
        <v>1</v>
      </c>
      <c r="C29" s="2">
        <v>8</v>
      </c>
      <c r="D29" s="2">
        <v>2</v>
      </c>
      <c r="E29" s="2" t="s">
        <v>213</v>
      </c>
      <c r="F29" s="2" t="str">
        <f t="shared" si="12"/>
        <v>2019,3,19,13,0</v>
      </c>
      <c r="G29" s="2" t="str">
        <f t="shared" si="21"/>
        <v>2019,3,26,12,0</v>
      </c>
      <c r="H29" s="2" t="str">
        <f t="shared" si="19"/>
        <v>2019,3,26,12,0</v>
      </c>
      <c r="I29" s="3">
        <f t="shared" si="14"/>
        <v>0.14700000000000002</v>
      </c>
      <c r="J29" s="3"/>
      <c r="K29" s="2">
        <v>4.9000000000000004</v>
      </c>
      <c r="L29" s="2">
        <v>5</v>
      </c>
      <c r="M29" s="6">
        <f t="shared" ref="M29:P30" si="22">M20</f>
        <v>1.1907663345336914</v>
      </c>
      <c r="N29" s="6">
        <f t="shared" si="22"/>
        <v>22.850915908813477</v>
      </c>
      <c r="O29" s="6">
        <f t="shared" si="22"/>
        <v>4.6033782958984375</v>
      </c>
      <c r="P29" s="6">
        <f t="shared" si="22"/>
        <v>4.3157844543457031</v>
      </c>
      <c r="Q29" s="6"/>
      <c r="R29" s="6"/>
      <c r="S29" s="6"/>
      <c r="T29" s="6"/>
      <c r="Y29" s="51"/>
      <c r="Z29" s="5" t="str">
        <f t="shared" si="11"/>
        <v>500/1/4</v>
      </c>
      <c r="AA29" s="39"/>
      <c r="AB29" s="39"/>
      <c r="AC29" s="45">
        <v>1</v>
      </c>
      <c r="AD29" s="55">
        <v>500</v>
      </c>
      <c r="AE29" s="55">
        <v>4</v>
      </c>
      <c r="AF29" s="45">
        <f t="shared" si="6"/>
        <v>500</v>
      </c>
      <c r="AG29" s="12" t="s">
        <v>216</v>
      </c>
    </row>
    <row r="30" spans="1:33" hidden="1" x14ac:dyDescent="0.35">
      <c r="A30" s="10">
        <v>19</v>
      </c>
      <c r="B30" s="2">
        <v>1</v>
      </c>
      <c r="C30" s="2">
        <v>9</v>
      </c>
      <c r="D30" s="2">
        <v>2</v>
      </c>
      <c r="E30" s="2" t="s">
        <v>213</v>
      </c>
      <c r="F30" s="2" t="str">
        <f t="shared" si="12"/>
        <v>2019,3,19,13,0</v>
      </c>
      <c r="G30" s="2" t="str">
        <f t="shared" si="21"/>
        <v>2019,3,26,12,0</v>
      </c>
      <c r="H30" s="2" t="str">
        <f t="shared" si="19"/>
        <v>2019,3,26,12,0</v>
      </c>
      <c r="I30" s="3">
        <f t="shared" si="14"/>
        <v>0.15</v>
      </c>
      <c r="J30" s="3"/>
      <c r="K30" s="2">
        <v>5</v>
      </c>
      <c r="L30" s="2">
        <v>5</v>
      </c>
      <c r="M30" s="6">
        <f>M21</f>
        <v>1.1208127737045288</v>
      </c>
      <c r="N30" s="6">
        <f t="shared" si="22"/>
        <v>23.292434692382813</v>
      </c>
      <c r="O30" s="6">
        <f t="shared" si="22"/>
        <v>4.4546113014221191</v>
      </c>
      <c r="P30" s="6">
        <f t="shared" si="22"/>
        <v>5.3615255355834961</v>
      </c>
      <c r="Q30" s="6"/>
      <c r="R30" s="6"/>
      <c r="S30" s="6"/>
      <c r="T30" s="6"/>
      <c r="Y30" s="51"/>
      <c r="Z30" s="5" t="str">
        <f t="shared" si="11"/>
        <v>500/1/4</v>
      </c>
      <c r="AA30" s="39"/>
      <c r="AB30" s="39"/>
      <c r="AC30" s="45">
        <v>1</v>
      </c>
      <c r="AD30" s="55">
        <v>500</v>
      </c>
      <c r="AE30" s="55">
        <v>4</v>
      </c>
      <c r="AF30" s="45">
        <f t="shared" si="6"/>
        <v>500</v>
      </c>
      <c r="AG30" s="12" t="s">
        <v>216</v>
      </c>
    </row>
    <row r="31" spans="1:33" hidden="1" x14ac:dyDescent="0.35">
      <c r="A31" s="2">
        <v>11.7</v>
      </c>
      <c r="B31" s="2">
        <v>1</v>
      </c>
      <c r="C31" s="2">
        <v>1</v>
      </c>
      <c r="D31" s="2">
        <v>2</v>
      </c>
      <c r="E31" s="2" t="s">
        <v>214</v>
      </c>
      <c r="F31" s="2" t="str">
        <f t="shared" si="12"/>
        <v>2019,3,19,13,0</v>
      </c>
      <c r="G31" s="2" t="str">
        <f>G30</f>
        <v>2019,3,26,12,0</v>
      </c>
      <c r="H31" s="7" t="s">
        <v>7</v>
      </c>
      <c r="I31" s="3">
        <f>$K31/$L31*0.15</f>
        <v>0.29400000000000004</v>
      </c>
      <c r="J31" s="3">
        <f>K22</f>
        <v>5.0999999999999996</v>
      </c>
      <c r="K31" s="2">
        <v>9.8000000000000007</v>
      </c>
      <c r="L31" s="2">
        <v>5</v>
      </c>
      <c r="M31" s="6">
        <v>2.6094112396240234</v>
      </c>
      <c r="N31" s="6">
        <v>22.610481262207031</v>
      </c>
      <c r="O31" s="6">
        <v>3.8935599327087402</v>
      </c>
      <c r="P31" s="6">
        <v>5.190643310546875</v>
      </c>
      <c r="Q31" s="65">
        <f>(K31*0.15*M31/100-J31*0.15*M22/100)</f>
        <v>2.2517527234554295E-2</v>
      </c>
      <c r="R31" s="65">
        <f>AF31/1000*14/1000*L31</f>
        <v>7.0000000000000007E-2</v>
      </c>
      <c r="S31" s="65">
        <f>Q31/R31</f>
        <v>0.32167896049363276</v>
      </c>
      <c r="T31" s="65">
        <f>AF31*14/1000*L31/J31/7</f>
        <v>1.9607843137254903</v>
      </c>
      <c r="U31" s="9">
        <f>'[1]15122019'!$P$36</f>
        <v>20.204820781815911</v>
      </c>
      <c r="Y31" s="52">
        <f t="shared" ref="Y31:Y39" si="23">(K31-K22)/K22/7</f>
        <v>0.1316526610644258</v>
      </c>
      <c r="Z31" s="5" t="str">
        <f t="shared" si="11"/>
        <v>1000/1/168</v>
      </c>
      <c r="AA31" s="48">
        <v>0</v>
      </c>
      <c r="AB31" s="48">
        <v>0</v>
      </c>
      <c r="AC31" s="45">
        <v>1</v>
      </c>
      <c r="AD31" s="45">
        <v>1000</v>
      </c>
      <c r="AE31" s="45">
        <v>168</v>
      </c>
      <c r="AF31" s="45">
        <f t="shared" si="6"/>
        <v>1000</v>
      </c>
      <c r="AG31" s="12" t="s">
        <v>216</v>
      </c>
    </row>
    <row r="32" spans="1:33" hidden="1" x14ac:dyDescent="0.35">
      <c r="A32" s="2">
        <v>12.7</v>
      </c>
      <c r="B32" s="2">
        <v>1</v>
      </c>
      <c r="C32" s="2">
        <v>2</v>
      </c>
      <c r="D32" s="2">
        <v>2</v>
      </c>
      <c r="E32" s="2" t="s">
        <v>214</v>
      </c>
      <c r="F32" s="2" t="str">
        <f t="shared" si="12"/>
        <v>2019,3,19,13,0</v>
      </c>
      <c r="G32" s="2" t="str">
        <f t="shared" si="21"/>
        <v>2019,3,26,12,0</v>
      </c>
      <c r="H32" s="2" t="str">
        <f>H31</f>
        <v>2019,4,2,12,0</v>
      </c>
      <c r="I32" s="3">
        <f t="shared" si="14"/>
        <v>0.21299999999999999</v>
      </c>
      <c r="J32" s="3">
        <f t="shared" ref="J32:J38" si="24">K23</f>
        <v>5.2</v>
      </c>
      <c r="K32" s="2">
        <v>7.1</v>
      </c>
      <c r="L32" s="2">
        <v>5</v>
      </c>
      <c r="M32" s="6">
        <v>2.9797711372375488</v>
      </c>
      <c r="N32" s="6">
        <v>25.318998336791992</v>
      </c>
      <c r="O32" s="6">
        <v>4.6130332946777344</v>
      </c>
      <c r="P32" s="6">
        <v>5.4701986312866211</v>
      </c>
      <c r="Q32" s="65">
        <f>(K32*0.15*M32/100-J32*0.15*M23/100)</f>
        <v>1.6024236130714412E-2</v>
      </c>
      <c r="R32" s="65">
        <f t="shared" ref="R32:R39" si="25">AF32/1000*14/1000*L32</f>
        <v>7.0000000000000007E-2</v>
      </c>
      <c r="S32" s="65">
        <f t="shared" ref="S32:S39" si="26">Q32/R32</f>
        <v>0.22891765901020586</v>
      </c>
      <c r="T32" s="65">
        <f t="shared" ref="T32:T38" si="27">AF32*14/1000*L32/J32/7</f>
        <v>1.9230769230769231</v>
      </c>
      <c r="Y32" s="52">
        <f t="shared" si="23"/>
        <v>5.2197802197802179E-2</v>
      </c>
      <c r="Z32" s="5" t="str">
        <f t="shared" si="11"/>
        <v>1000/1/168</v>
      </c>
      <c r="AA32" s="48">
        <v>0</v>
      </c>
      <c r="AB32" s="48">
        <v>0</v>
      </c>
      <c r="AC32" s="45">
        <v>1</v>
      </c>
      <c r="AD32" s="45">
        <v>1000</v>
      </c>
      <c r="AE32" s="45">
        <v>168</v>
      </c>
      <c r="AF32" s="45">
        <f t="shared" si="6"/>
        <v>1000</v>
      </c>
      <c r="AG32" s="12" t="s">
        <v>216</v>
      </c>
    </row>
    <row r="33" spans="1:33" hidden="1" x14ac:dyDescent="0.35">
      <c r="A33" s="2">
        <v>13.7</v>
      </c>
      <c r="B33" s="2">
        <v>1</v>
      </c>
      <c r="C33" s="2">
        <v>3</v>
      </c>
      <c r="D33" s="2">
        <v>2</v>
      </c>
      <c r="E33" s="2" t="s">
        <v>214</v>
      </c>
      <c r="F33" s="2" t="str">
        <f t="shared" si="12"/>
        <v>2019,3,19,13,0</v>
      </c>
      <c r="G33" s="2" t="str">
        <f t="shared" si="21"/>
        <v>2019,3,26,12,0</v>
      </c>
      <c r="H33" s="2" t="str">
        <f t="shared" ref="H33:H39" si="28">H32</f>
        <v>2019,4,2,12,0</v>
      </c>
      <c r="I33" s="3">
        <f t="shared" si="14"/>
        <v>0.22799999999999998</v>
      </c>
      <c r="J33" s="3">
        <f t="shared" si="24"/>
        <v>5.2</v>
      </c>
      <c r="K33" s="2">
        <v>7.6</v>
      </c>
      <c r="L33" s="2">
        <v>5</v>
      </c>
      <c r="M33" s="6">
        <v>2.8652207851409912</v>
      </c>
      <c r="N33" s="6">
        <v>24.696418762207031</v>
      </c>
      <c r="O33" s="6">
        <v>4.3870782852172852</v>
      </c>
      <c r="P33" s="6">
        <v>6.0300478935241699</v>
      </c>
      <c r="Q33" s="65">
        <f t="shared" ref="Q33:Q38" si="29">(K33*0.15*M33/100-J33*0.15*M24/100)</f>
        <v>1.5666272592544554E-2</v>
      </c>
      <c r="R33" s="65">
        <f t="shared" si="25"/>
        <v>7.0000000000000007E-2</v>
      </c>
      <c r="S33" s="65">
        <f t="shared" si="26"/>
        <v>0.22380389417920787</v>
      </c>
      <c r="T33" s="65">
        <f t="shared" si="27"/>
        <v>1.9230769230769231</v>
      </c>
      <c r="Y33" s="52">
        <f t="shared" si="23"/>
        <v>6.5934065934065908E-2</v>
      </c>
      <c r="Z33" s="5" t="str">
        <f t="shared" si="11"/>
        <v>1000/1/168</v>
      </c>
      <c r="AA33" s="48">
        <v>0</v>
      </c>
      <c r="AB33" s="48">
        <v>0</v>
      </c>
      <c r="AC33" s="45">
        <v>1</v>
      </c>
      <c r="AD33" s="45">
        <v>1000</v>
      </c>
      <c r="AE33" s="45">
        <v>168</v>
      </c>
      <c r="AF33" s="45">
        <f t="shared" si="6"/>
        <v>1000</v>
      </c>
      <c r="AG33" s="12" t="s">
        <v>216</v>
      </c>
    </row>
    <row r="34" spans="1:33" x14ac:dyDescent="0.35">
      <c r="A34" s="2">
        <v>14.7</v>
      </c>
      <c r="B34" s="2">
        <v>1</v>
      </c>
      <c r="C34" s="2">
        <v>4</v>
      </c>
      <c r="D34" s="2">
        <v>2</v>
      </c>
      <c r="E34" s="2" t="s">
        <v>214</v>
      </c>
      <c r="F34" s="2" t="str">
        <f t="shared" si="12"/>
        <v>2019,3,19,13,0</v>
      </c>
      <c r="G34" s="2" t="str">
        <f t="shared" si="21"/>
        <v>2019,3,26,12,0</v>
      </c>
      <c r="H34" s="2" t="str">
        <f t="shared" si="28"/>
        <v>2019,4,2,12,0</v>
      </c>
      <c r="I34" s="3">
        <f t="shared" si="14"/>
        <v>4.4999999999999998E-2</v>
      </c>
      <c r="J34" s="3">
        <f t="shared" si="24"/>
        <v>5.2</v>
      </c>
      <c r="K34" s="2">
        <v>1.5</v>
      </c>
      <c r="L34" s="2">
        <v>5</v>
      </c>
      <c r="M34" s="6">
        <v>1.9999822378158569</v>
      </c>
      <c r="N34" s="6">
        <v>26.588647842407227</v>
      </c>
      <c r="O34" s="6">
        <v>4.6176629066467285</v>
      </c>
      <c r="P34" s="6">
        <v>4.3135643005371094</v>
      </c>
      <c r="Q34" s="65">
        <f t="shared" si="29"/>
        <v>-6.4278485119342813E-3</v>
      </c>
      <c r="R34" s="65">
        <f t="shared" si="25"/>
        <v>0.14000000000000001</v>
      </c>
      <c r="S34" s="65">
        <f t="shared" si="26"/>
        <v>-4.5913203656673431E-2</v>
      </c>
      <c r="T34" s="65">
        <f t="shared" si="27"/>
        <v>3.8461538461538463</v>
      </c>
      <c r="Y34" s="52">
        <f t="shared" si="23"/>
        <v>-0.10164835164835165</v>
      </c>
      <c r="Z34" s="5" t="str">
        <f t="shared" si="11"/>
        <v>2000/1/4</v>
      </c>
      <c r="AA34" s="48">
        <v>0</v>
      </c>
      <c r="AB34" s="48">
        <v>0</v>
      </c>
      <c r="AC34" s="45">
        <v>1</v>
      </c>
      <c r="AD34" s="55">
        <v>2000</v>
      </c>
      <c r="AE34" s="55">
        <v>4</v>
      </c>
      <c r="AF34" s="45">
        <f t="shared" si="6"/>
        <v>2000</v>
      </c>
      <c r="AG34" s="45" t="s">
        <v>217</v>
      </c>
    </row>
    <row r="35" spans="1:33" x14ac:dyDescent="0.35">
      <c r="A35" s="2">
        <v>15.7</v>
      </c>
      <c r="B35" s="2">
        <v>1</v>
      </c>
      <c r="C35" s="2">
        <v>5</v>
      </c>
      <c r="D35" s="2">
        <v>2</v>
      </c>
      <c r="E35" s="2" t="s">
        <v>214</v>
      </c>
      <c r="F35" s="2" t="str">
        <f t="shared" si="12"/>
        <v>2019,3,19,13,0</v>
      </c>
      <c r="G35" s="2" t="str">
        <f t="shared" si="21"/>
        <v>2019,3,26,12,0</v>
      </c>
      <c r="H35" s="2" t="str">
        <f t="shared" si="28"/>
        <v>2019,4,2,12,0</v>
      </c>
      <c r="I35" s="3">
        <f t="shared" si="14"/>
        <v>5.0999999999999997E-2</v>
      </c>
      <c r="J35" s="3">
        <f t="shared" si="24"/>
        <v>5.3</v>
      </c>
      <c r="K35" s="2">
        <v>1.7</v>
      </c>
      <c r="L35" s="2">
        <v>5</v>
      </c>
      <c r="M35" s="6">
        <v>2.7603418827056885</v>
      </c>
      <c r="N35" s="6">
        <v>25.983945846557617</v>
      </c>
      <c r="O35" s="6">
        <v>4.3304147720336914</v>
      </c>
      <c r="P35" s="6">
        <v>3.8356311321258545</v>
      </c>
      <c r="Q35" s="65">
        <f t="shared" si="29"/>
        <v>-3.1818515360355383E-3</v>
      </c>
      <c r="R35" s="65">
        <f t="shared" si="25"/>
        <v>0.14000000000000001</v>
      </c>
      <c r="S35" s="65">
        <f t="shared" si="26"/>
        <v>-2.2727510971682414E-2</v>
      </c>
      <c r="T35" s="65">
        <f>AF35*14/1000*L35/J35/7</f>
        <v>3.7735849056603774</v>
      </c>
      <c r="Y35" s="52">
        <f t="shared" si="23"/>
        <v>-9.7035040431266845E-2</v>
      </c>
      <c r="Z35" s="5" t="str">
        <f t="shared" si="11"/>
        <v>2000/1/4</v>
      </c>
      <c r="AA35" s="48">
        <v>0</v>
      </c>
      <c r="AB35" s="48">
        <v>0</v>
      </c>
      <c r="AC35" s="45">
        <v>1</v>
      </c>
      <c r="AD35" s="55">
        <v>2000</v>
      </c>
      <c r="AE35" s="55">
        <v>4</v>
      </c>
      <c r="AF35" s="45">
        <f t="shared" si="6"/>
        <v>2000</v>
      </c>
      <c r="AG35" s="45" t="s">
        <v>217</v>
      </c>
    </row>
    <row r="36" spans="1:33" x14ac:dyDescent="0.35">
      <c r="A36" s="2">
        <v>16.7</v>
      </c>
      <c r="B36" s="2">
        <v>1</v>
      </c>
      <c r="C36" s="2">
        <v>6</v>
      </c>
      <c r="D36" s="2">
        <v>2</v>
      </c>
      <c r="E36" s="2" t="s">
        <v>214</v>
      </c>
      <c r="F36" s="2" t="str">
        <f t="shared" si="12"/>
        <v>2019,3,19,13,0</v>
      </c>
      <c r="G36" s="2" t="str">
        <f t="shared" si="21"/>
        <v>2019,3,26,12,0</v>
      </c>
      <c r="H36" s="2" t="str">
        <f t="shared" si="28"/>
        <v>2019,4,2,12,0</v>
      </c>
      <c r="I36" s="3">
        <f t="shared" si="14"/>
        <v>0.105</v>
      </c>
      <c r="J36" s="3">
        <f t="shared" si="24"/>
        <v>5</v>
      </c>
      <c r="K36" s="2">
        <v>3.5</v>
      </c>
      <c r="L36" s="2">
        <v>5</v>
      </c>
      <c r="M36" s="6">
        <v>2.0269384384155273</v>
      </c>
      <c r="N36" s="6">
        <v>26.649377822875977</v>
      </c>
      <c r="O36" s="6">
        <v>4.5992565155029297</v>
      </c>
      <c r="P36" s="6">
        <v>4.237238883972168</v>
      </c>
      <c r="Q36" s="65">
        <f t="shared" si="29"/>
        <v>-6.030147671699515E-4</v>
      </c>
      <c r="R36" s="65">
        <f t="shared" si="25"/>
        <v>0.14000000000000001</v>
      </c>
      <c r="S36" s="65">
        <f t="shared" si="26"/>
        <v>-4.3072483369282245E-3</v>
      </c>
      <c r="T36" s="65">
        <f t="shared" si="27"/>
        <v>4</v>
      </c>
      <c r="Y36" s="52">
        <f t="shared" si="23"/>
        <v>-4.2857142857142858E-2</v>
      </c>
      <c r="Z36" s="5" t="str">
        <f t="shared" si="11"/>
        <v>2000/1/4</v>
      </c>
      <c r="AA36" s="48">
        <v>0</v>
      </c>
      <c r="AB36" s="48">
        <v>0</v>
      </c>
      <c r="AC36" s="45">
        <v>1</v>
      </c>
      <c r="AD36" s="55">
        <v>2000</v>
      </c>
      <c r="AE36" s="55">
        <v>4</v>
      </c>
      <c r="AF36" s="45">
        <f t="shared" si="6"/>
        <v>2000</v>
      </c>
      <c r="AG36" s="45" t="s">
        <v>217</v>
      </c>
    </row>
    <row r="37" spans="1:33" x14ac:dyDescent="0.35">
      <c r="A37" s="2">
        <v>17.7</v>
      </c>
      <c r="B37" s="2">
        <v>1</v>
      </c>
      <c r="C37" s="2">
        <v>7</v>
      </c>
      <c r="D37" s="2">
        <v>2</v>
      </c>
      <c r="E37" s="2" t="s">
        <v>214</v>
      </c>
      <c r="F37" s="2" t="str">
        <f t="shared" si="12"/>
        <v>2019,3,19,13,0</v>
      </c>
      <c r="G37" s="2" t="str">
        <f t="shared" si="21"/>
        <v>2019,3,26,12,0</v>
      </c>
      <c r="H37" s="2" t="str">
        <f t="shared" si="28"/>
        <v>2019,4,2,12,0</v>
      </c>
      <c r="I37" s="3">
        <f t="shared" si="14"/>
        <v>0.111</v>
      </c>
      <c r="J37" s="3">
        <f t="shared" si="24"/>
        <v>5.2</v>
      </c>
      <c r="K37" s="2">
        <v>3.7</v>
      </c>
      <c r="L37" s="2">
        <v>5</v>
      </c>
      <c r="M37" s="6">
        <v>2.1755027770996094</v>
      </c>
      <c r="N37" s="6">
        <v>25.271251678466797</v>
      </c>
      <c r="O37" s="6">
        <v>4.372894287109375</v>
      </c>
      <c r="P37" s="6">
        <v>2.5251195430755615</v>
      </c>
      <c r="Q37" s="65">
        <f t="shared" si="29"/>
        <v>4.1692854881286625E-3</v>
      </c>
      <c r="R37" s="65">
        <f t="shared" si="25"/>
        <v>3.5000000000000003E-2</v>
      </c>
      <c r="S37" s="65">
        <f t="shared" si="26"/>
        <v>0.11912244251796178</v>
      </c>
      <c r="T37" s="65">
        <f t="shared" si="27"/>
        <v>0.96153846153846156</v>
      </c>
      <c r="Y37" s="52">
        <f t="shared" si="23"/>
        <v>-4.1208791208791208E-2</v>
      </c>
      <c r="Z37" s="5" t="str">
        <f t="shared" si="11"/>
        <v>500/1/4</v>
      </c>
      <c r="AA37" s="48">
        <v>0</v>
      </c>
      <c r="AB37" s="48">
        <v>0</v>
      </c>
      <c r="AC37" s="45">
        <v>1</v>
      </c>
      <c r="AD37" s="55">
        <v>500</v>
      </c>
      <c r="AE37" s="55">
        <v>4</v>
      </c>
      <c r="AF37" s="45">
        <f t="shared" si="6"/>
        <v>500</v>
      </c>
      <c r="AG37" s="45" t="s">
        <v>217</v>
      </c>
    </row>
    <row r="38" spans="1:33" x14ac:dyDescent="0.35">
      <c r="A38" s="2">
        <v>18.7</v>
      </c>
      <c r="B38" s="2">
        <v>1</v>
      </c>
      <c r="C38" s="2">
        <v>8</v>
      </c>
      <c r="D38" s="2">
        <v>2</v>
      </c>
      <c r="E38" s="2" t="s">
        <v>214</v>
      </c>
      <c r="F38" s="2" t="str">
        <f t="shared" si="12"/>
        <v>2019,3,19,13,0</v>
      </c>
      <c r="G38" s="2" t="str">
        <f t="shared" si="21"/>
        <v>2019,3,26,12,0</v>
      </c>
      <c r="H38" s="2" t="str">
        <f t="shared" si="28"/>
        <v>2019,4,2,12,0</v>
      </c>
      <c r="I38" s="3">
        <f t="shared" si="14"/>
        <v>9.2999999999999999E-2</v>
      </c>
      <c r="J38" s="3">
        <f t="shared" si="24"/>
        <v>4.9000000000000004</v>
      </c>
      <c r="K38" s="2">
        <v>3.1</v>
      </c>
      <c r="L38" s="2">
        <v>5</v>
      </c>
      <c r="M38" s="6">
        <v>2.1205720901489258</v>
      </c>
      <c r="N38" s="6">
        <v>25.315757751464844</v>
      </c>
      <c r="O38" s="6">
        <v>4.2884855270385742</v>
      </c>
      <c r="P38" s="6">
        <v>3.575387716293335</v>
      </c>
      <c r="Q38" s="65">
        <f t="shared" si="29"/>
        <v>1.1085276603698731E-3</v>
      </c>
      <c r="R38" s="65">
        <f t="shared" si="25"/>
        <v>3.5000000000000003E-2</v>
      </c>
      <c r="S38" s="65">
        <f t="shared" si="26"/>
        <v>3.1672218867710655E-2</v>
      </c>
      <c r="T38" s="65">
        <f t="shared" si="27"/>
        <v>1.0204081632653061</v>
      </c>
      <c r="Y38" s="52">
        <f t="shared" si="23"/>
        <v>-5.2478134110787174E-2</v>
      </c>
      <c r="Z38" s="5" t="str">
        <f t="shared" si="11"/>
        <v>500/1/4</v>
      </c>
      <c r="AA38" s="48">
        <v>0</v>
      </c>
      <c r="AB38" s="48">
        <v>0</v>
      </c>
      <c r="AC38" s="45">
        <v>1</v>
      </c>
      <c r="AD38" s="55">
        <v>500</v>
      </c>
      <c r="AE38" s="55">
        <v>4</v>
      </c>
      <c r="AF38" s="45">
        <f t="shared" si="6"/>
        <v>500</v>
      </c>
      <c r="AG38" s="45" t="s">
        <v>217</v>
      </c>
    </row>
    <row r="39" spans="1:33" x14ac:dyDescent="0.35">
      <c r="A39" s="2">
        <v>19.7</v>
      </c>
      <c r="B39" s="2">
        <v>1</v>
      </c>
      <c r="C39" s="2">
        <v>9</v>
      </c>
      <c r="D39" s="2">
        <v>2</v>
      </c>
      <c r="E39" s="2" t="s">
        <v>214</v>
      </c>
      <c r="F39" s="2" t="str">
        <f t="shared" si="12"/>
        <v>2019,3,19,13,0</v>
      </c>
      <c r="G39" s="2" t="str">
        <f t="shared" si="21"/>
        <v>2019,3,26,12,0</v>
      </c>
      <c r="H39" s="2" t="str">
        <f t="shared" si="28"/>
        <v>2019,4,2,12,0</v>
      </c>
      <c r="I39" s="3">
        <f t="shared" si="14"/>
        <v>0.126</v>
      </c>
      <c r="J39" s="3">
        <f>K30</f>
        <v>5</v>
      </c>
      <c r="K39" s="2">
        <v>4.2</v>
      </c>
      <c r="L39" s="2">
        <v>5</v>
      </c>
      <c r="M39" s="6">
        <v>1.139630913734436</v>
      </c>
      <c r="N39" s="6">
        <v>23.860933303833008</v>
      </c>
      <c r="O39" s="6">
        <v>4.2435598373413086</v>
      </c>
      <c r="P39" s="6">
        <v>5.6274509429931641</v>
      </c>
      <c r="Q39" s="65">
        <f>(K39*0.15*M39/100-J39*0.15*M30/100)</f>
        <v>-1.22642104625702E-3</v>
      </c>
      <c r="R39" s="65">
        <f t="shared" si="25"/>
        <v>3.5000000000000003E-2</v>
      </c>
      <c r="S39" s="65">
        <f t="shared" si="26"/>
        <v>-3.5040601321629138E-2</v>
      </c>
      <c r="T39" s="65">
        <f>AF39*14/1000*L39/J39/7</f>
        <v>1</v>
      </c>
      <c r="Y39" s="52">
        <f t="shared" si="23"/>
        <v>-2.2857142857142854E-2</v>
      </c>
      <c r="Z39" s="5" t="str">
        <f t="shared" si="11"/>
        <v>500/1/4</v>
      </c>
      <c r="AA39" s="48">
        <v>0</v>
      </c>
      <c r="AB39" s="48">
        <v>0</v>
      </c>
      <c r="AC39" s="45">
        <v>1</v>
      </c>
      <c r="AD39" s="55">
        <v>500</v>
      </c>
      <c r="AE39" s="55">
        <v>4</v>
      </c>
      <c r="AF39" s="45">
        <f t="shared" si="6"/>
        <v>500</v>
      </c>
      <c r="AG39" s="45" t="s">
        <v>217</v>
      </c>
    </row>
    <row r="40" spans="1:33" hidden="1" x14ac:dyDescent="0.35">
      <c r="A40" s="10">
        <v>21</v>
      </c>
      <c r="B40" s="2">
        <v>1</v>
      </c>
      <c r="C40" s="2">
        <v>1</v>
      </c>
      <c r="D40" s="2">
        <v>3</v>
      </c>
      <c r="E40" s="2" t="s">
        <v>213</v>
      </c>
      <c r="F40" s="2" t="str">
        <f t="shared" si="12"/>
        <v>2019,3,19,13,0</v>
      </c>
      <c r="G40" s="7" t="s">
        <v>9</v>
      </c>
      <c r="H40" s="2" t="str">
        <f>G40</f>
        <v>2019,4,2,14,0</v>
      </c>
      <c r="I40" s="3">
        <f t="shared" si="14"/>
        <v>0.159</v>
      </c>
      <c r="J40" s="3"/>
      <c r="K40" s="2">
        <v>5.3</v>
      </c>
      <c r="L40" s="2">
        <v>5</v>
      </c>
      <c r="M40" s="6">
        <f t="shared" ref="M40:P42" si="30">M31</f>
        <v>2.6094112396240234</v>
      </c>
      <c r="N40" s="6">
        <f t="shared" si="30"/>
        <v>22.610481262207031</v>
      </c>
      <c r="O40" s="6">
        <f t="shared" si="30"/>
        <v>3.8935599327087402</v>
      </c>
      <c r="P40" s="6">
        <f t="shared" si="30"/>
        <v>5.190643310546875</v>
      </c>
      <c r="Q40" s="6"/>
      <c r="R40" s="6"/>
      <c r="S40" s="6"/>
      <c r="T40" s="6"/>
      <c r="U40" s="6">
        <f>U31</f>
        <v>20.204820781815911</v>
      </c>
      <c r="Y40" s="51"/>
      <c r="Z40" s="5" t="str">
        <f t="shared" si="11"/>
        <v>1000/1/168</v>
      </c>
      <c r="AA40" s="39"/>
      <c r="AB40" s="39"/>
      <c r="AC40" s="45">
        <v>1</v>
      </c>
      <c r="AD40" s="45">
        <v>1000</v>
      </c>
      <c r="AE40" s="45">
        <v>168</v>
      </c>
      <c r="AF40" s="45">
        <f t="shared" si="6"/>
        <v>1000</v>
      </c>
      <c r="AG40" s="39" t="s">
        <v>216</v>
      </c>
    </row>
    <row r="41" spans="1:33" hidden="1" x14ac:dyDescent="0.35">
      <c r="A41" s="10">
        <v>22</v>
      </c>
      <c r="B41" s="2">
        <v>1</v>
      </c>
      <c r="C41" s="2">
        <v>2</v>
      </c>
      <c r="D41" s="2">
        <v>3</v>
      </c>
      <c r="E41" s="2" t="s">
        <v>213</v>
      </c>
      <c r="F41" s="2" t="str">
        <f t="shared" si="12"/>
        <v>2019,3,19,13,0</v>
      </c>
      <c r="G41" s="2" t="str">
        <f>G40</f>
        <v>2019,4,2,14,0</v>
      </c>
      <c r="H41" s="2" t="str">
        <f>G41</f>
        <v>2019,4,2,14,0</v>
      </c>
      <c r="I41" s="3">
        <f t="shared" si="14"/>
        <v>0.153</v>
      </c>
      <c r="J41" s="3"/>
      <c r="K41" s="2">
        <v>5.0999999999999996</v>
      </c>
      <c r="L41" s="2">
        <v>5</v>
      </c>
      <c r="M41" s="6">
        <f t="shared" si="30"/>
        <v>2.9797711372375488</v>
      </c>
      <c r="N41" s="6">
        <f t="shared" si="30"/>
        <v>25.318998336791992</v>
      </c>
      <c r="O41" s="6">
        <f t="shared" si="30"/>
        <v>4.6130332946777344</v>
      </c>
      <c r="P41" s="6">
        <f t="shared" si="30"/>
        <v>5.4701986312866211</v>
      </c>
      <c r="Q41" s="6"/>
      <c r="R41" s="6"/>
      <c r="S41" s="6"/>
      <c r="T41" s="6"/>
      <c r="Y41" s="51"/>
      <c r="Z41" s="5" t="str">
        <f t="shared" si="11"/>
        <v>1000/1/168</v>
      </c>
      <c r="AA41" s="39"/>
      <c r="AB41" s="39"/>
      <c r="AC41" s="45">
        <v>1</v>
      </c>
      <c r="AD41" s="45">
        <v>1000</v>
      </c>
      <c r="AE41" s="45">
        <v>168</v>
      </c>
      <c r="AF41" s="45">
        <f t="shared" si="6"/>
        <v>1000</v>
      </c>
      <c r="AG41" s="39" t="s">
        <v>216</v>
      </c>
    </row>
    <row r="42" spans="1:33" hidden="1" x14ac:dyDescent="0.35">
      <c r="A42" s="10">
        <v>23</v>
      </c>
      <c r="B42" s="2">
        <v>1</v>
      </c>
      <c r="C42" s="2">
        <v>3</v>
      </c>
      <c r="D42" s="2">
        <v>3</v>
      </c>
      <c r="E42" s="2" t="s">
        <v>213</v>
      </c>
      <c r="F42" s="2" t="str">
        <f t="shared" si="12"/>
        <v>2019,3,19,13,0</v>
      </c>
      <c r="G42" s="2" t="str">
        <f>G41</f>
        <v>2019,4,2,14,0</v>
      </c>
      <c r="H42" s="2" t="str">
        <f>G42</f>
        <v>2019,4,2,14,0</v>
      </c>
      <c r="I42" s="3">
        <f t="shared" si="14"/>
        <v>0.153</v>
      </c>
      <c r="J42" s="3"/>
      <c r="K42" s="2">
        <v>5.0999999999999996</v>
      </c>
      <c r="L42" s="2">
        <v>5</v>
      </c>
      <c r="M42" s="6">
        <f t="shared" si="30"/>
        <v>2.8652207851409912</v>
      </c>
      <c r="N42" s="6">
        <f t="shared" si="30"/>
        <v>24.696418762207031</v>
      </c>
      <c r="O42" s="6">
        <f t="shared" si="30"/>
        <v>4.3870782852172852</v>
      </c>
      <c r="P42" s="6">
        <f t="shared" si="30"/>
        <v>6.0300478935241699</v>
      </c>
      <c r="Q42" s="6"/>
      <c r="R42" s="6"/>
      <c r="S42" s="6"/>
      <c r="T42" s="6"/>
      <c r="Y42" s="51"/>
      <c r="Z42" s="5" t="str">
        <f t="shared" si="11"/>
        <v>1000/1/168</v>
      </c>
      <c r="AA42" s="39"/>
      <c r="AB42" s="39"/>
      <c r="AC42" s="45">
        <v>1</v>
      </c>
      <c r="AD42" s="45">
        <v>1000</v>
      </c>
      <c r="AE42" s="45">
        <v>168</v>
      </c>
      <c r="AF42" s="45">
        <f t="shared" si="6"/>
        <v>1000</v>
      </c>
      <c r="AG42" s="39" t="s">
        <v>216</v>
      </c>
    </row>
    <row r="43" spans="1:33" hidden="1" x14ac:dyDescent="0.35">
      <c r="A43" s="2">
        <v>21.7</v>
      </c>
      <c r="B43" s="2">
        <v>1</v>
      </c>
      <c r="C43" s="2">
        <v>1</v>
      </c>
      <c r="D43" s="2">
        <v>3</v>
      </c>
      <c r="E43" s="2" t="s">
        <v>214</v>
      </c>
      <c r="F43" s="2" t="str">
        <f>F42</f>
        <v>2019,3,19,13,0</v>
      </c>
      <c r="G43" s="2" t="str">
        <f>G42</f>
        <v>2019,4,2,14,0</v>
      </c>
      <c r="H43" s="7" t="s">
        <v>10</v>
      </c>
      <c r="I43" s="3">
        <f t="shared" si="14"/>
        <v>0.26700000000000002</v>
      </c>
      <c r="J43" s="3">
        <f>K40</f>
        <v>5.3</v>
      </c>
      <c r="K43" s="2">
        <v>8.9</v>
      </c>
      <c r="L43" s="2">
        <v>5</v>
      </c>
      <c r="M43" s="6">
        <v>3.105396032333374</v>
      </c>
      <c r="N43" s="6">
        <v>22.866142272949219</v>
      </c>
      <c r="O43" s="6">
        <v>4.0940370559692383</v>
      </c>
      <c r="P43" s="6">
        <v>6.3801479339599609</v>
      </c>
      <c r="Q43" s="65">
        <f>(K43*0.15*M43/100-J43*0.15*M40/100)</f>
        <v>2.0712217676639562E-2</v>
      </c>
      <c r="R43" s="65">
        <f>AF43/1000*14/1000*L43</f>
        <v>7.0000000000000007E-2</v>
      </c>
      <c r="S43" s="65">
        <f>Q43/R43</f>
        <v>0.29588882395199373</v>
      </c>
      <c r="T43" s="65">
        <f>AF43*14/1000*L43/J43/7</f>
        <v>1.8867924528301887</v>
      </c>
      <c r="U43" s="9">
        <f>'[1]15122019'!$S$36</f>
        <v>19.137005120519543</v>
      </c>
      <c r="Y43" s="52">
        <f>(K43-K40)/K40/7</f>
        <v>9.7035040431266859E-2</v>
      </c>
      <c r="Z43" s="5" t="str">
        <f>Z40</f>
        <v>1000/1/168</v>
      </c>
      <c r="AA43" s="48">
        <v>0</v>
      </c>
      <c r="AB43" s="48">
        <v>0</v>
      </c>
      <c r="AC43" s="45">
        <v>1</v>
      </c>
      <c r="AD43" s="55">
        <v>1000</v>
      </c>
      <c r="AE43" s="45">
        <v>168</v>
      </c>
      <c r="AF43" s="45">
        <f t="shared" si="6"/>
        <v>1000</v>
      </c>
      <c r="AG43" s="39" t="s">
        <v>216</v>
      </c>
    </row>
    <row r="44" spans="1:33" hidden="1" x14ac:dyDescent="0.35">
      <c r="A44" s="2">
        <v>22.7</v>
      </c>
      <c r="B44" s="2">
        <v>1</v>
      </c>
      <c r="C44" s="2">
        <v>2</v>
      </c>
      <c r="D44" s="2">
        <v>3</v>
      </c>
      <c r="E44" s="2" t="s">
        <v>214</v>
      </c>
      <c r="F44" s="2" t="str">
        <f t="shared" si="12"/>
        <v>2019,3,19,13,0</v>
      </c>
      <c r="G44" s="2" t="str">
        <f>G43</f>
        <v>2019,4,2,14,0</v>
      </c>
      <c r="H44" s="2" t="str">
        <f>H43</f>
        <v>2019,4,9,12,0</v>
      </c>
      <c r="I44" s="3">
        <f t="shared" si="14"/>
        <v>0.17399999999999999</v>
      </c>
      <c r="J44" s="3">
        <f>K41</f>
        <v>5.0999999999999996</v>
      </c>
      <c r="K44" s="2">
        <v>5.8</v>
      </c>
      <c r="L44" s="2">
        <v>5</v>
      </c>
      <c r="M44" s="6">
        <v>3.7256078720092773</v>
      </c>
      <c r="N44" s="6">
        <v>25.562450408935547</v>
      </c>
      <c r="O44" s="6">
        <v>4.6378002166748047</v>
      </c>
      <c r="P44" s="6">
        <v>5.8015813827514648</v>
      </c>
      <c r="Q44" s="65">
        <f>(K44*0.15*M44/100-J44*0.15*M41/100)</f>
        <v>9.6175392866134704E-3</v>
      </c>
      <c r="R44" s="65">
        <f>AF44/1000*14/1000*L44</f>
        <v>7.0000000000000007E-2</v>
      </c>
      <c r="S44" s="65">
        <f>Q44/R44</f>
        <v>0.13739341838019242</v>
      </c>
      <c r="T44" s="65">
        <f>AF44*14/1000*L44/J44/7</f>
        <v>1.9607843137254903</v>
      </c>
      <c r="Y44" s="52">
        <f>(K44-K41)/K41/7</f>
        <v>1.9607843137254909E-2</v>
      </c>
      <c r="Z44" s="5" t="str">
        <f>Z41</f>
        <v>1000/1/168</v>
      </c>
      <c r="AA44" s="48">
        <v>0</v>
      </c>
      <c r="AB44" s="48">
        <v>0</v>
      </c>
      <c r="AC44" s="45">
        <v>1</v>
      </c>
      <c r="AD44" s="55">
        <v>1000</v>
      </c>
      <c r="AE44" s="45">
        <v>168</v>
      </c>
      <c r="AF44" s="45">
        <f t="shared" si="6"/>
        <v>1000</v>
      </c>
      <c r="AG44" s="39" t="s">
        <v>216</v>
      </c>
    </row>
    <row r="45" spans="1:33" hidden="1" x14ac:dyDescent="0.35">
      <c r="A45" s="2">
        <v>23.7</v>
      </c>
      <c r="B45" s="2">
        <v>1</v>
      </c>
      <c r="C45" s="2">
        <v>3</v>
      </c>
      <c r="D45" s="2">
        <v>3</v>
      </c>
      <c r="E45" s="2" t="s">
        <v>214</v>
      </c>
      <c r="F45" s="2" t="str">
        <f t="shared" si="12"/>
        <v>2019,3,19,13,0</v>
      </c>
      <c r="G45" s="2" t="str">
        <f>G44</f>
        <v>2019,4,2,14,0</v>
      </c>
      <c r="H45" s="2" t="str">
        <f>H44</f>
        <v>2019,4,9,12,0</v>
      </c>
      <c r="I45" s="3">
        <f t="shared" si="14"/>
        <v>0.22799999999999998</v>
      </c>
      <c r="J45" s="3">
        <f>K42</f>
        <v>5.0999999999999996</v>
      </c>
      <c r="K45" s="2">
        <v>7.6</v>
      </c>
      <c r="L45" s="2">
        <v>5</v>
      </c>
      <c r="M45" s="6">
        <v>3.4023919105529785</v>
      </c>
      <c r="N45" s="6">
        <v>25.855033874511719</v>
      </c>
      <c r="O45" s="6">
        <v>4.545997142791748</v>
      </c>
      <c r="P45" s="6">
        <v>5.7002577781677246</v>
      </c>
      <c r="Q45" s="65">
        <f>(K45*0.15*M45/100-J45*0.15*M42/100)</f>
        <v>1.6868328773975375E-2</v>
      </c>
      <c r="R45" s="65">
        <f>AF45/1000*14/1000*L45</f>
        <v>7.0000000000000007E-2</v>
      </c>
      <c r="S45" s="65">
        <f>Q45/R45</f>
        <v>0.24097612534250534</v>
      </c>
      <c r="T45" s="65">
        <f>AF45*14/1000*L45/J45/7</f>
        <v>1.9607843137254903</v>
      </c>
      <c r="Y45" s="52">
        <f>(K45-K42)/K42/7</f>
        <v>7.0028011204481794E-2</v>
      </c>
      <c r="Z45" s="5" t="str">
        <f>Z42</f>
        <v>1000/1/168</v>
      </c>
      <c r="AA45" s="48">
        <v>0</v>
      </c>
      <c r="AB45" s="48">
        <v>0</v>
      </c>
      <c r="AC45" s="45">
        <v>1</v>
      </c>
      <c r="AD45" s="55">
        <v>1000</v>
      </c>
      <c r="AE45" s="45">
        <v>168</v>
      </c>
      <c r="AF45" s="45">
        <f t="shared" si="6"/>
        <v>1000</v>
      </c>
      <c r="AG45" s="39" t="s">
        <v>216</v>
      </c>
    </row>
    <row r="46" spans="1:33" hidden="1" x14ac:dyDescent="0.35">
      <c r="A46" s="10">
        <v>30</v>
      </c>
      <c r="B46" s="2">
        <v>2</v>
      </c>
      <c r="C46" s="2">
        <v>0</v>
      </c>
      <c r="D46" s="2">
        <v>0</v>
      </c>
      <c r="E46" s="2" t="s">
        <v>213</v>
      </c>
      <c r="F46" s="7" t="s">
        <v>14</v>
      </c>
      <c r="G46" s="7" t="str">
        <f>F46</f>
        <v>2019,4,29,11,0</v>
      </c>
      <c r="H46" s="2" t="str">
        <f>G46</f>
        <v>2019,4,29,11,0</v>
      </c>
      <c r="I46" s="3"/>
      <c r="J46" s="3"/>
      <c r="Q46" s="65"/>
      <c r="R46" s="65"/>
      <c r="S46" s="65"/>
      <c r="T46" s="65"/>
      <c r="Y46" s="51"/>
      <c r="Z46" s="2" t="s">
        <v>11</v>
      </c>
      <c r="AA46" s="12"/>
      <c r="AB46" s="12"/>
      <c r="AD46" s="55"/>
      <c r="AE46" s="55"/>
      <c r="AF46" s="55"/>
      <c r="AG46" s="39" t="s">
        <v>216</v>
      </c>
    </row>
    <row r="47" spans="1:33" hidden="1" x14ac:dyDescent="0.35">
      <c r="A47" s="2">
        <v>30.7</v>
      </c>
      <c r="B47" s="2">
        <v>2</v>
      </c>
      <c r="C47" s="2">
        <f>C46</f>
        <v>0</v>
      </c>
      <c r="D47" s="2">
        <v>0</v>
      </c>
      <c r="E47" s="2" t="s">
        <v>214</v>
      </c>
      <c r="F47" s="7" t="s">
        <v>13</v>
      </c>
      <c r="G47" s="7" t="str">
        <f>F47</f>
        <v>2019,5,6,14,0</v>
      </c>
      <c r="H47" s="2" t="str">
        <f>G47</f>
        <v>2019,5,6,14,0</v>
      </c>
      <c r="I47" s="3">
        <f t="shared" si="14"/>
        <v>0.75</v>
      </c>
      <c r="J47" s="3"/>
      <c r="K47" s="2">
        <v>50</v>
      </c>
      <c r="L47" s="2">
        <v>10</v>
      </c>
      <c r="M47" s="9">
        <v>2.0547604560852002</v>
      </c>
      <c r="N47" s="9">
        <v>24.079912185668945</v>
      </c>
      <c r="O47" s="9">
        <v>4.4088115692138672</v>
      </c>
      <c r="P47" s="9">
        <v>4.2593278884887695</v>
      </c>
      <c r="Q47" s="9"/>
      <c r="R47" s="9"/>
      <c r="S47" s="9"/>
      <c r="T47" s="65"/>
      <c r="U47" s="9">
        <f>'[1]17122019 - 2'!$M$36</f>
        <v>11.976245695410778</v>
      </c>
      <c r="Y47" s="51"/>
      <c r="Z47" s="2" t="str">
        <f>Z46</f>
        <v>Acclimation</v>
      </c>
      <c r="AA47" s="12"/>
      <c r="AB47" s="12"/>
      <c r="AD47" s="55"/>
      <c r="AE47" s="55"/>
      <c r="AF47" s="55"/>
      <c r="AG47" s="39" t="s">
        <v>216</v>
      </c>
    </row>
    <row r="48" spans="1:33" hidden="1" x14ac:dyDescent="0.35">
      <c r="A48" s="10">
        <v>31</v>
      </c>
      <c r="B48" s="2">
        <v>2</v>
      </c>
      <c r="C48" s="2">
        <v>1</v>
      </c>
      <c r="D48" s="2">
        <v>1</v>
      </c>
      <c r="E48" s="2" t="s">
        <v>213</v>
      </c>
      <c r="F48" s="2" t="str">
        <f>F47</f>
        <v>2019,5,6,14,0</v>
      </c>
      <c r="G48" s="2" t="str">
        <f>G47</f>
        <v>2019,5,6,14,0</v>
      </c>
      <c r="H48" s="2" t="str">
        <f>H47</f>
        <v>2019,5,6,14,0</v>
      </c>
      <c r="I48" s="3">
        <f t="shared" si="14"/>
        <v>0.156</v>
      </c>
      <c r="J48" s="3"/>
      <c r="K48" s="2">
        <v>5.2</v>
      </c>
      <c r="L48" s="2">
        <v>5</v>
      </c>
      <c r="M48" s="6">
        <f>M47</f>
        <v>2.0547604560852002</v>
      </c>
      <c r="N48" s="6">
        <f>N47</f>
        <v>24.079912185668945</v>
      </c>
      <c r="O48" s="6">
        <f>O47</f>
        <v>4.4088115692138672</v>
      </c>
      <c r="P48" s="6">
        <f>P47</f>
        <v>4.2593278884887695</v>
      </c>
      <c r="Q48" s="6"/>
      <c r="R48" s="6"/>
      <c r="S48" s="6"/>
      <c r="T48" s="65"/>
      <c r="U48" s="6">
        <f>U47</f>
        <v>11.976245695410778</v>
      </c>
      <c r="Y48" s="51"/>
      <c r="Z48" s="7" t="s">
        <v>201</v>
      </c>
      <c r="AA48" s="12"/>
      <c r="AB48" s="12"/>
      <c r="AC48" s="12">
        <v>1</v>
      </c>
      <c r="AD48" s="55">
        <v>1000</v>
      </c>
      <c r="AE48" s="45">
        <v>168</v>
      </c>
      <c r="AF48" s="45">
        <f t="shared" ref="AF48:AF111" si="31">AD48*AC48</f>
        <v>1000</v>
      </c>
      <c r="AG48" s="39" t="s">
        <v>216</v>
      </c>
    </row>
    <row r="49" spans="1:33" hidden="1" x14ac:dyDescent="0.35">
      <c r="A49" s="10">
        <v>32</v>
      </c>
      <c r="B49" s="2">
        <v>2</v>
      </c>
      <c r="C49" s="2">
        <v>2</v>
      </c>
      <c r="D49" s="2">
        <v>1</v>
      </c>
      <c r="E49" s="2" t="s">
        <v>213</v>
      </c>
      <c r="F49" s="2" t="str">
        <f t="shared" ref="F49:F120" si="32">F48</f>
        <v>2019,5,6,14,0</v>
      </c>
      <c r="G49" s="2" t="str">
        <f t="shared" ref="G49:G67" si="33">G48</f>
        <v>2019,5,6,14,0</v>
      </c>
      <c r="H49" s="2" t="str">
        <f>G49</f>
        <v>2019,5,6,14,0</v>
      </c>
      <c r="I49" s="3">
        <f t="shared" si="14"/>
        <v>0.153</v>
      </c>
      <c r="J49" s="3"/>
      <c r="K49" s="2">
        <v>5.0999999999999996</v>
      </c>
      <c r="L49" s="2">
        <v>5</v>
      </c>
      <c r="M49" s="6">
        <f t="shared" ref="M49:M57" si="34">M48</f>
        <v>2.0547604560852002</v>
      </c>
      <c r="N49" s="6">
        <f t="shared" ref="N49:N57" si="35">N48</f>
        <v>24.079912185668945</v>
      </c>
      <c r="O49" s="6">
        <f t="shared" ref="O49:O57" si="36">O48</f>
        <v>4.4088115692138672</v>
      </c>
      <c r="P49" s="6">
        <f t="shared" ref="P49:P57" si="37">P48</f>
        <v>4.2593278884887695</v>
      </c>
      <c r="Q49" s="6"/>
      <c r="R49" s="6"/>
      <c r="S49" s="6"/>
      <c r="T49" s="65"/>
      <c r="U49" s="6">
        <f>U47</f>
        <v>11.976245695410778</v>
      </c>
      <c r="Y49" s="51"/>
      <c r="Z49" s="2" t="str">
        <f>Z48</f>
        <v>1000/1/168</v>
      </c>
      <c r="AA49" s="12"/>
      <c r="AB49" s="12"/>
      <c r="AC49" s="12">
        <v>1</v>
      </c>
      <c r="AD49" s="55">
        <v>1000</v>
      </c>
      <c r="AE49" s="45">
        <v>168</v>
      </c>
      <c r="AF49" s="45">
        <f t="shared" si="31"/>
        <v>1000</v>
      </c>
      <c r="AG49" s="39" t="s">
        <v>216</v>
      </c>
    </row>
    <row r="50" spans="1:33" hidden="1" x14ac:dyDescent="0.35">
      <c r="A50" s="10">
        <v>33</v>
      </c>
      <c r="B50" s="2">
        <v>2</v>
      </c>
      <c r="C50" s="2">
        <v>3</v>
      </c>
      <c r="D50" s="2">
        <v>1</v>
      </c>
      <c r="E50" s="2" t="s">
        <v>213</v>
      </c>
      <c r="F50" s="2" t="str">
        <f t="shared" si="32"/>
        <v>2019,5,6,14,0</v>
      </c>
      <c r="G50" s="2" t="str">
        <f t="shared" si="33"/>
        <v>2019,5,6,14,0</v>
      </c>
      <c r="H50" s="2" t="str">
        <f t="shared" ref="H50:H57" si="38">G50</f>
        <v>2019,5,6,14,0</v>
      </c>
      <c r="I50" s="3">
        <f t="shared" si="14"/>
        <v>0.15</v>
      </c>
      <c r="J50" s="3"/>
      <c r="K50" s="2">
        <v>5</v>
      </c>
      <c r="L50" s="2">
        <v>5</v>
      </c>
      <c r="M50" s="6">
        <f t="shared" si="34"/>
        <v>2.0547604560852002</v>
      </c>
      <c r="N50" s="6">
        <f t="shared" si="35"/>
        <v>24.079912185668945</v>
      </c>
      <c r="O50" s="6">
        <f t="shared" si="36"/>
        <v>4.4088115692138672</v>
      </c>
      <c r="P50" s="6">
        <f t="shared" si="37"/>
        <v>4.2593278884887695</v>
      </c>
      <c r="Q50" s="6"/>
      <c r="R50" s="6"/>
      <c r="S50" s="6"/>
      <c r="T50" s="65"/>
      <c r="U50" s="6">
        <f>U47</f>
        <v>11.976245695410778</v>
      </c>
      <c r="Y50" s="51"/>
      <c r="Z50" s="2" t="str">
        <f>Z48</f>
        <v>1000/1/168</v>
      </c>
      <c r="AA50" s="12"/>
      <c r="AB50" s="12"/>
      <c r="AC50" s="12">
        <v>1</v>
      </c>
      <c r="AD50" s="55">
        <v>1000</v>
      </c>
      <c r="AE50" s="45">
        <v>168</v>
      </c>
      <c r="AF50" s="45">
        <f t="shared" si="31"/>
        <v>1000</v>
      </c>
      <c r="AG50" s="39" t="s">
        <v>216</v>
      </c>
    </row>
    <row r="51" spans="1:33" hidden="1" x14ac:dyDescent="0.35">
      <c r="A51" s="10">
        <v>34</v>
      </c>
      <c r="B51" s="2">
        <v>2</v>
      </c>
      <c r="C51" s="2">
        <v>4</v>
      </c>
      <c r="D51" s="2">
        <v>1</v>
      </c>
      <c r="E51" s="2" t="s">
        <v>213</v>
      </c>
      <c r="F51" s="2" t="str">
        <f t="shared" si="32"/>
        <v>2019,5,6,14,0</v>
      </c>
      <c r="G51" s="2" t="str">
        <f t="shared" si="33"/>
        <v>2019,5,6,14,0</v>
      </c>
      <c r="H51" s="2" t="str">
        <f t="shared" si="38"/>
        <v>2019,5,6,14,0</v>
      </c>
      <c r="I51" s="3">
        <f t="shared" si="14"/>
        <v>0.15</v>
      </c>
      <c r="J51" s="3"/>
      <c r="K51" s="2">
        <v>5</v>
      </c>
      <c r="L51" s="2">
        <v>5</v>
      </c>
      <c r="M51" s="6">
        <f t="shared" si="34"/>
        <v>2.0547604560852002</v>
      </c>
      <c r="N51" s="6">
        <f t="shared" si="35"/>
        <v>24.079912185668945</v>
      </c>
      <c r="O51" s="6">
        <f t="shared" si="36"/>
        <v>4.4088115692138672</v>
      </c>
      <c r="P51" s="6">
        <f t="shared" si="37"/>
        <v>4.2593278884887695</v>
      </c>
      <c r="Q51" s="6"/>
      <c r="R51" s="6"/>
      <c r="S51" s="6"/>
      <c r="T51" s="65"/>
      <c r="U51" s="6">
        <f>U47</f>
        <v>11.976245695410778</v>
      </c>
      <c r="Y51" s="51"/>
      <c r="Z51" s="7" t="s">
        <v>204</v>
      </c>
      <c r="AA51" s="12"/>
      <c r="AB51" s="12"/>
      <c r="AC51" s="12">
        <v>1</v>
      </c>
      <c r="AD51" s="12">
        <v>2000</v>
      </c>
      <c r="AE51" s="45">
        <v>168</v>
      </c>
      <c r="AF51" s="45">
        <f t="shared" si="31"/>
        <v>2000</v>
      </c>
      <c r="AG51" s="39" t="s">
        <v>216</v>
      </c>
    </row>
    <row r="52" spans="1:33" hidden="1" x14ac:dyDescent="0.35">
      <c r="A52" s="10">
        <v>35</v>
      </c>
      <c r="B52" s="2">
        <v>2</v>
      </c>
      <c r="C52" s="2">
        <v>5</v>
      </c>
      <c r="D52" s="2">
        <v>1</v>
      </c>
      <c r="E52" s="2" t="s">
        <v>213</v>
      </c>
      <c r="F52" s="2" t="str">
        <f t="shared" si="32"/>
        <v>2019,5,6,14,0</v>
      </c>
      <c r="G52" s="2" t="str">
        <f t="shared" si="33"/>
        <v>2019,5,6,14,0</v>
      </c>
      <c r="H52" s="2" t="str">
        <f t="shared" si="38"/>
        <v>2019,5,6,14,0</v>
      </c>
      <c r="I52" s="3">
        <f t="shared" si="14"/>
        <v>0.14700000000000002</v>
      </c>
      <c r="J52" s="3"/>
      <c r="K52" s="2">
        <v>4.9000000000000004</v>
      </c>
      <c r="L52" s="2">
        <v>5</v>
      </c>
      <c r="M52" s="6">
        <f t="shared" si="34"/>
        <v>2.0547604560852002</v>
      </c>
      <c r="N52" s="6">
        <f t="shared" si="35"/>
        <v>24.079912185668945</v>
      </c>
      <c r="O52" s="6">
        <f t="shared" si="36"/>
        <v>4.4088115692138672</v>
      </c>
      <c r="P52" s="6">
        <f t="shared" si="37"/>
        <v>4.2593278884887695</v>
      </c>
      <c r="Q52" s="6"/>
      <c r="R52" s="6"/>
      <c r="S52" s="6"/>
      <c r="T52" s="6"/>
      <c r="U52" s="6">
        <f>U47</f>
        <v>11.976245695410778</v>
      </c>
      <c r="Y52" s="51"/>
      <c r="Z52" s="2" t="str">
        <f>Z51</f>
        <v>2000/1/168</v>
      </c>
      <c r="AA52" s="12"/>
      <c r="AB52" s="12"/>
      <c r="AC52" s="12">
        <v>1</v>
      </c>
      <c r="AD52" s="12">
        <v>2000</v>
      </c>
      <c r="AE52" s="45">
        <v>168</v>
      </c>
      <c r="AF52" s="45">
        <f t="shared" si="31"/>
        <v>2000</v>
      </c>
      <c r="AG52" s="39" t="s">
        <v>216</v>
      </c>
    </row>
    <row r="53" spans="1:33" hidden="1" x14ac:dyDescent="0.35">
      <c r="A53" s="10">
        <v>36</v>
      </c>
      <c r="B53" s="2">
        <v>2</v>
      </c>
      <c r="C53" s="2">
        <v>6</v>
      </c>
      <c r="D53" s="2">
        <v>1</v>
      </c>
      <c r="E53" s="2" t="s">
        <v>213</v>
      </c>
      <c r="F53" s="2" t="str">
        <f t="shared" si="32"/>
        <v>2019,5,6,14,0</v>
      </c>
      <c r="G53" s="2" t="str">
        <f t="shared" si="33"/>
        <v>2019,5,6,14,0</v>
      </c>
      <c r="H53" s="2" t="str">
        <f t="shared" si="38"/>
        <v>2019,5,6,14,0</v>
      </c>
      <c r="I53" s="3">
        <f t="shared" si="14"/>
        <v>0.153</v>
      </c>
      <c r="J53" s="3"/>
      <c r="K53" s="2">
        <v>5.0999999999999996</v>
      </c>
      <c r="L53" s="2">
        <v>5</v>
      </c>
      <c r="M53" s="6">
        <f t="shared" si="34"/>
        <v>2.0547604560852002</v>
      </c>
      <c r="N53" s="6">
        <f t="shared" si="35"/>
        <v>24.079912185668945</v>
      </c>
      <c r="O53" s="6">
        <f t="shared" si="36"/>
        <v>4.4088115692138672</v>
      </c>
      <c r="P53" s="6">
        <f t="shared" si="37"/>
        <v>4.2593278884887695</v>
      </c>
      <c r="Q53" s="6"/>
      <c r="R53" s="6"/>
      <c r="S53" s="6"/>
      <c r="T53" s="6"/>
      <c r="U53" s="6">
        <f>U47</f>
        <v>11.976245695410778</v>
      </c>
      <c r="Y53" s="51"/>
      <c r="Z53" s="2" t="str">
        <f>Z52</f>
        <v>2000/1/168</v>
      </c>
      <c r="AA53" s="12"/>
      <c r="AB53" s="12"/>
      <c r="AC53" s="12">
        <v>1</v>
      </c>
      <c r="AD53" s="12">
        <v>2000</v>
      </c>
      <c r="AE53" s="45">
        <v>168</v>
      </c>
      <c r="AF53" s="45">
        <f t="shared" si="31"/>
        <v>2000</v>
      </c>
      <c r="AG53" s="39" t="s">
        <v>216</v>
      </c>
    </row>
    <row r="54" spans="1:33" hidden="1" x14ac:dyDescent="0.35">
      <c r="A54" s="10">
        <v>37</v>
      </c>
      <c r="B54" s="2">
        <v>2</v>
      </c>
      <c r="C54" s="2">
        <v>7</v>
      </c>
      <c r="D54" s="2">
        <v>1</v>
      </c>
      <c r="E54" s="2" t="s">
        <v>213</v>
      </c>
      <c r="F54" s="2" t="str">
        <f t="shared" si="32"/>
        <v>2019,5,6,14,0</v>
      </c>
      <c r="G54" s="2" t="str">
        <f t="shared" si="33"/>
        <v>2019,5,6,14,0</v>
      </c>
      <c r="H54" s="2" t="str">
        <f t="shared" si="38"/>
        <v>2019,5,6,14,0</v>
      </c>
      <c r="I54" s="3">
        <f t="shared" si="14"/>
        <v>0.153</v>
      </c>
      <c r="J54" s="3"/>
      <c r="K54" s="2">
        <v>5.0999999999999996</v>
      </c>
      <c r="L54" s="2">
        <v>5</v>
      </c>
      <c r="M54" s="6">
        <f t="shared" si="34"/>
        <v>2.0547604560852002</v>
      </c>
      <c r="N54" s="6">
        <f t="shared" si="35"/>
        <v>24.079912185668945</v>
      </c>
      <c r="O54" s="6">
        <f t="shared" si="36"/>
        <v>4.4088115692138672</v>
      </c>
      <c r="P54" s="6">
        <f t="shared" si="37"/>
        <v>4.2593278884887695</v>
      </c>
      <c r="Q54" s="6"/>
      <c r="R54" s="6"/>
      <c r="S54" s="6"/>
      <c r="T54" s="6"/>
      <c r="U54" s="6">
        <f>U47</f>
        <v>11.976245695410778</v>
      </c>
      <c r="Y54" s="51"/>
      <c r="Z54" s="7" t="s">
        <v>205</v>
      </c>
      <c r="AA54" s="12"/>
      <c r="AB54" s="12"/>
      <c r="AC54" s="12">
        <v>2</v>
      </c>
      <c r="AD54" s="12">
        <v>500</v>
      </c>
      <c r="AE54" s="45">
        <v>168</v>
      </c>
      <c r="AF54" s="45">
        <f t="shared" si="31"/>
        <v>1000</v>
      </c>
      <c r="AG54" s="39" t="s">
        <v>216</v>
      </c>
    </row>
    <row r="55" spans="1:33" hidden="1" x14ac:dyDescent="0.35">
      <c r="A55" s="10">
        <v>37.299999999999997</v>
      </c>
      <c r="B55" s="2">
        <v>2</v>
      </c>
      <c r="C55" s="2">
        <v>7</v>
      </c>
      <c r="D55" s="2">
        <v>1</v>
      </c>
      <c r="F55" s="2" t="str">
        <f t="shared" si="32"/>
        <v>2019,5,6,14,0</v>
      </c>
      <c r="G55" s="2" t="str">
        <f t="shared" si="33"/>
        <v>2019,5,6,14,0</v>
      </c>
      <c r="H55" s="7" t="s">
        <v>83</v>
      </c>
      <c r="I55" s="3"/>
      <c r="J55" s="3"/>
      <c r="L55" s="2">
        <v>5</v>
      </c>
      <c r="M55" s="6"/>
      <c r="N55" s="6"/>
      <c r="O55" s="6"/>
      <c r="P55" s="6"/>
      <c r="Q55" s="6"/>
      <c r="R55" s="6"/>
      <c r="S55" s="6"/>
      <c r="T55" s="6"/>
      <c r="U55" s="6"/>
      <c r="W55" s="2">
        <f>AVERAGE('[2]9.2019'!$AB$88:$AB$89)</f>
        <v>-1.5799143537392197</v>
      </c>
      <c r="Y55" s="51"/>
      <c r="Z55" s="7" t="s">
        <v>205</v>
      </c>
      <c r="AA55" s="12"/>
      <c r="AB55" s="12"/>
      <c r="AC55" s="12">
        <v>2</v>
      </c>
      <c r="AD55" s="12">
        <v>500</v>
      </c>
      <c r="AE55" s="45">
        <v>168</v>
      </c>
      <c r="AF55" s="45">
        <f t="shared" si="31"/>
        <v>1000</v>
      </c>
      <c r="AG55" s="39" t="s">
        <v>216</v>
      </c>
    </row>
    <row r="56" spans="1:33" hidden="1" x14ac:dyDescent="0.35">
      <c r="A56" s="10">
        <v>38</v>
      </c>
      <c r="B56" s="2">
        <v>2</v>
      </c>
      <c r="C56" s="2">
        <v>8</v>
      </c>
      <c r="D56" s="2">
        <v>1</v>
      </c>
      <c r="E56" s="2" t="s">
        <v>213</v>
      </c>
      <c r="F56" s="2" t="str">
        <f>F54</f>
        <v>2019,5,6,14,0</v>
      </c>
      <c r="G56" s="2" t="str">
        <f>G54</f>
        <v>2019,5,6,14,0</v>
      </c>
      <c r="H56" s="2" t="str">
        <f t="shared" si="38"/>
        <v>2019,5,6,14,0</v>
      </c>
      <c r="I56" s="3">
        <f t="shared" si="14"/>
        <v>0.153</v>
      </c>
      <c r="J56" s="3"/>
      <c r="K56" s="2">
        <v>5.0999999999999996</v>
      </c>
      <c r="L56" s="2">
        <v>5</v>
      </c>
      <c r="M56" s="6">
        <f>M54</f>
        <v>2.0547604560852002</v>
      </c>
      <c r="N56" s="6">
        <f>N54</f>
        <v>24.079912185668945</v>
      </c>
      <c r="O56" s="6">
        <f>O54</f>
        <v>4.4088115692138672</v>
      </c>
      <c r="P56" s="6">
        <f>P54</f>
        <v>4.2593278884887695</v>
      </c>
      <c r="Q56" s="6"/>
      <c r="R56" s="6"/>
      <c r="S56" s="6"/>
      <c r="T56" s="6"/>
      <c r="U56" s="6">
        <f>U47</f>
        <v>11.976245695410778</v>
      </c>
      <c r="Y56" s="51"/>
      <c r="Z56" s="2" t="str">
        <f>Z54</f>
        <v>500/2/168</v>
      </c>
      <c r="AA56" s="12"/>
      <c r="AB56" s="12"/>
      <c r="AC56" s="12">
        <v>2</v>
      </c>
      <c r="AD56" s="12">
        <v>500</v>
      </c>
      <c r="AE56" s="45">
        <v>168</v>
      </c>
      <c r="AF56" s="45">
        <f t="shared" si="31"/>
        <v>1000</v>
      </c>
      <c r="AG56" s="39" t="s">
        <v>216</v>
      </c>
    </row>
    <row r="57" spans="1:33" hidden="1" x14ac:dyDescent="0.35">
      <c r="A57" s="10">
        <v>39</v>
      </c>
      <c r="B57" s="2">
        <v>2</v>
      </c>
      <c r="C57" s="2">
        <v>9</v>
      </c>
      <c r="D57" s="2">
        <v>1</v>
      </c>
      <c r="E57" s="2" t="s">
        <v>213</v>
      </c>
      <c r="F57" s="2" t="str">
        <f t="shared" si="32"/>
        <v>2019,5,6,14,0</v>
      </c>
      <c r="G57" s="2" t="str">
        <f t="shared" si="33"/>
        <v>2019,5,6,14,0</v>
      </c>
      <c r="H57" s="2" t="str">
        <f t="shared" si="38"/>
        <v>2019,5,6,14,0</v>
      </c>
      <c r="I57" s="3">
        <f t="shared" si="14"/>
        <v>0.14700000000000002</v>
      </c>
      <c r="J57" s="3"/>
      <c r="K57" s="2">
        <v>4.9000000000000004</v>
      </c>
      <c r="L57" s="2">
        <v>5</v>
      </c>
      <c r="M57" s="6">
        <f t="shared" si="34"/>
        <v>2.0547604560852002</v>
      </c>
      <c r="N57" s="6">
        <f t="shared" si="35"/>
        <v>24.079912185668945</v>
      </c>
      <c r="O57" s="6">
        <f t="shared" si="36"/>
        <v>4.4088115692138672</v>
      </c>
      <c r="P57" s="6">
        <f t="shared" si="37"/>
        <v>4.2593278884887695</v>
      </c>
      <c r="Q57" s="6"/>
      <c r="R57" s="6"/>
      <c r="S57" s="6"/>
      <c r="T57" s="6"/>
      <c r="U57" s="6">
        <f>U47</f>
        <v>11.976245695410778</v>
      </c>
      <c r="Y57" s="51"/>
      <c r="Z57" s="2" t="str">
        <f>Z54</f>
        <v>500/2/168</v>
      </c>
      <c r="AA57" s="12"/>
      <c r="AB57" s="12"/>
      <c r="AC57" s="12">
        <v>2</v>
      </c>
      <c r="AD57" s="12">
        <v>500</v>
      </c>
      <c r="AE57" s="45">
        <v>168</v>
      </c>
      <c r="AF57" s="45">
        <f t="shared" si="31"/>
        <v>1000</v>
      </c>
      <c r="AG57" s="39" t="s">
        <v>216</v>
      </c>
    </row>
    <row r="58" spans="1:33" hidden="1" x14ac:dyDescent="0.35">
      <c r="A58" s="10">
        <v>39.299999999999997</v>
      </c>
      <c r="B58" s="2">
        <v>2</v>
      </c>
      <c r="C58" s="2">
        <v>9</v>
      </c>
      <c r="D58" s="2">
        <v>1</v>
      </c>
      <c r="F58" s="2" t="str">
        <f t="shared" si="32"/>
        <v>2019,5,6,14,0</v>
      </c>
      <c r="G58" s="2" t="str">
        <f t="shared" si="33"/>
        <v>2019,5,6,14,0</v>
      </c>
      <c r="H58" s="7" t="s">
        <v>83</v>
      </c>
      <c r="I58" s="3"/>
      <c r="J58" s="3"/>
      <c r="L58" s="2">
        <v>5</v>
      </c>
      <c r="M58" s="6"/>
      <c r="N58" s="6"/>
      <c r="O58" s="6"/>
      <c r="P58" s="6"/>
      <c r="Q58" s="6"/>
      <c r="R58" s="6"/>
      <c r="S58" s="6"/>
      <c r="T58" s="6"/>
      <c r="U58" s="6"/>
      <c r="W58" s="2">
        <f>'[2]9.2019'!$AB$93</f>
        <v>-6.3907318021365827</v>
      </c>
      <c r="Y58" s="51"/>
      <c r="Z58" s="2" t="str">
        <f>Z55</f>
        <v>500/2/168</v>
      </c>
      <c r="AA58" s="12"/>
      <c r="AB58" s="12"/>
      <c r="AC58" s="12">
        <v>2</v>
      </c>
      <c r="AD58" s="12">
        <v>500</v>
      </c>
      <c r="AE58" s="45">
        <v>168</v>
      </c>
      <c r="AF58" s="45">
        <f t="shared" si="31"/>
        <v>1000</v>
      </c>
      <c r="AG58" s="39" t="s">
        <v>216</v>
      </c>
    </row>
    <row r="59" spans="1:33" hidden="1" x14ac:dyDescent="0.35">
      <c r="A59" s="2">
        <v>31.7</v>
      </c>
      <c r="B59" s="2">
        <v>2</v>
      </c>
      <c r="C59" s="2">
        <v>1</v>
      </c>
      <c r="D59" s="2">
        <v>1</v>
      </c>
      <c r="E59" s="2" t="s">
        <v>214</v>
      </c>
      <c r="F59" s="2" t="str">
        <f>F57</f>
        <v>2019,5,6,14,0</v>
      </c>
      <c r="G59" s="2" t="str">
        <f>G57</f>
        <v>2019,5,6,14,0</v>
      </c>
      <c r="H59" s="7" t="s">
        <v>15</v>
      </c>
      <c r="I59" s="3">
        <f t="shared" si="14"/>
        <v>0.42299999999999999</v>
      </c>
      <c r="J59" s="3">
        <f t="shared" ref="J59:J65" si="39">K48</f>
        <v>5.2</v>
      </c>
      <c r="K59" s="2">
        <v>14.1</v>
      </c>
      <c r="L59" s="2">
        <v>5</v>
      </c>
      <c r="M59" s="9">
        <v>1.7609208822250366</v>
      </c>
      <c r="N59" s="9">
        <v>21.241628646850586</v>
      </c>
      <c r="O59" s="9">
        <v>4.3090958595275879</v>
      </c>
      <c r="P59" s="9">
        <v>5.1572422981262207</v>
      </c>
      <c r="Q59" s="65">
        <f t="shared" ref="Q59:Q65" si="40">(K59*0.15*M59/100-J59*0.15*M48/100)</f>
        <v>2.1216345101594959E-2</v>
      </c>
      <c r="R59" s="65">
        <f>AF59/1000*14/1000*L59</f>
        <v>7.0000000000000007E-2</v>
      </c>
      <c r="S59" s="65">
        <f>Q59/R59</f>
        <v>0.30309064430849941</v>
      </c>
      <c r="T59" s="65">
        <f>AF59*14/1000*L59/J59/7</f>
        <v>1.9230769230769231</v>
      </c>
      <c r="W59" s="24">
        <f>'[2]6.2019'!$AA$19</f>
        <v>18.105056764130314</v>
      </c>
      <c r="Y59" s="52">
        <f t="shared" ref="Y59:Y65" si="41">(K59-K48)/K48/7</f>
        <v>0.24450549450549447</v>
      </c>
      <c r="Z59" s="2" t="str">
        <f t="shared" ref="Z59:Z65" si="42">Z48</f>
        <v>1000/1/168</v>
      </c>
      <c r="AA59" s="47">
        <v>0</v>
      </c>
      <c r="AB59" s="47">
        <v>0</v>
      </c>
      <c r="AC59" s="12">
        <v>1</v>
      </c>
      <c r="AD59" s="12">
        <v>1000</v>
      </c>
      <c r="AE59" s="45">
        <v>168</v>
      </c>
      <c r="AF59" s="45">
        <f t="shared" si="31"/>
        <v>1000</v>
      </c>
      <c r="AG59" s="39" t="s">
        <v>216</v>
      </c>
    </row>
    <row r="60" spans="1:33" hidden="1" x14ac:dyDescent="0.35">
      <c r="A60" s="2">
        <v>32.700000000000003</v>
      </c>
      <c r="B60" s="2">
        <v>2</v>
      </c>
      <c r="C60" s="2">
        <v>2</v>
      </c>
      <c r="D60" s="2">
        <v>1</v>
      </c>
      <c r="E60" s="2" t="s">
        <v>214</v>
      </c>
      <c r="F60" s="2" t="str">
        <f t="shared" si="32"/>
        <v>2019,5,6,14,0</v>
      </c>
      <c r="G60" s="2" t="str">
        <f t="shared" si="33"/>
        <v>2019,5,6,14,0</v>
      </c>
      <c r="H60" s="2" t="str">
        <f>H59</f>
        <v>2019,5,13,12,0</v>
      </c>
      <c r="I60" s="3">
        <f t="shared" si="14"/>
        <v>0.38700000000000001</v>
      </c>
      <c r="J60" s="3">
        <f t="shared" si="39"/>
        <v>5.0999999999999996</v>
      </c>
      <c r="K60" s="2">
        <v>12.9</v>
      </c>
      <c r="L60" s="2">
        <v>5</v>
      </c>
      <c r="M60" s="9">
        <v>1.7273995876312256</v>
      </c>
      <c r="N60" s="9">
        <v>21.601371765136719</v>
      </c>
      <c r="O60" s="9">
        <v>4.3301711082458496</v>
      </c>
      <c r="P60" s="9">
        <v>4.2710208892822266</v>
      </c>
      <c r="Q60" s="65">
        <f t="shared" si="40"/>
        <v>1.7706264531612437E-2</v>
      </c>
      <c r="R60" s="65">
        <f t="shared" ref="R60:R67" si="43">AF60/1000*14/1000*L60</f>
        <v>7.0000000000000007E-2</v>
      </c>
      <c r="S60" s="65">
        <f t="shared" ref="S60:S67" si="44">Q60/R60</f>
        <v>0.25294663616589191</v>
      </c>
      <c r="T60" s="65">
        <f t="shared" ref="T60:T67" si="45">AF60*14/1000*L60/J60/7</f>
        <v>1.9607843137254903</v>
      </c>
      <c r="W60" s="24">
        <f>'[2]6.2019'!$AA$21</f>
        <v>56.574497888181398</v>
      </c>
      <c r="Y60" s="52">
        <f t="shared" si="41"/>
        <v>0.21848739495798325</v>
      </c>
      <c r="Z60" s="2" t="str">
        <f t="shared" si="42"/>
        <v>1000/1/168</v>
      </c>
      <c r="AA60" s="47">
        <v>0</v>
      </c>
      <c r="AB60" s="47">
        <v>0</v>
      </c>
      <c r="AC60" s="12">
        <v>1</v>
      </c>
      <c r="AD60" s="12">
        <v>1000</v>
      </c>
      <c r="AE60" s="45">
        <v>168</v>
      </c>
      <c r="AF60" s="45">
        <f t="shared" si="31"/>
        <v>1000</v>
      </c>
      <c r="AG60" s="39" t="s">
        <v>216</v>
      </c>
    </row>
    <row r="61" spans="1:33" hidden="1" x14ac:dyDescent="0.35">
      <c r="A61" s="2">
        <v>33.700000000000003</v>
      </c>
      <c r="B61" s="2">
        <v>2</v>
      </c>
      <c r="C61" s="2">
        <v>3</v>
      </c>
      <c r="D61" s="2">
        <v>1</v>
      </c>
      <c r="E61" s="2" t="s">
        <v>214</v>
      </c>
      <c r="F61" s="2" t="str">
        <f t="shared" si="32"/>
        <v>2019,5,6,14,0</v>
      </c>
      <c r="G61" s="2" t="str">
        <f t="shared" si="33"/>
        <v>2019,5,6,14,0</v>
      </c>
      <c r="H61" s="2" t="str">
        <f t="shared" ref="H61:H66" si="46">H60</f>
        <v>2019,5,13,12,0</v>
      </c>
      <c r="I61" s="3">
        <f t="shared" si="14"/>
        <v>0.45599999999999996</v>
      </c>
      <c r="J61" s="3">
        <f t="shared" si="39"/>
        <v>5</v>
      </c>
      <c r="K61" s="2">
        <v>15.2</v>
      </c>
      <c r="L61" s="2">
        <v>5</v>
      </c>
      <c r="M61" s="9">
        <v>1.6278702020645142</v>
      </c>
      <c r="N61" s="9">
        <v>23.207294464111328</v>
      </c>
      <c r="O61" s="9">
        <v>4.2362909317016602</v>
      </c>
      <c r="P61" s="9">
        <v>6.0085463523864746</v>
      </c>
      <c r="Q61" s="65">
        <f t="shared" si="40"/>
        <v>2.170473718643192E-2</v>
      </c>
      <c r="R61" s="65">
        <f t="shared" si="43"/>
        <v>7.0000000000000007E-2</v>
      </c>
      <c r="S61" s="65">
        <f t="shared" si="44"/>
        <v>0.31006767409188457</v>
      </c>
      <c r="T61" s="65">
        <f t="shared" si="45"/>
        <v>2</v>
      </c>
      <c r="W61" s="24">
        <f>'[2]6.2019'!$AA$23</f>
        <v>28.355891684435605</v>
      </c>
      <c r="Y61" s="52">
        <f t="shared" si="41"/>
        <v>0.29142857142857143</v>
      </c>
      <c r="Z61" s="2" t="str">
        <f t="shared" si="42"/>
        <v>1000/1/168</v>
      </c>
      <c r="AA61" s="47">
        <v>0</v>
      </c>
      <c r="AB61" s="47">
        <v>0</v>
      </c>
      <c r="AC61" s="12">
        <v>1</v>
      </c>
      <c r="AD61" s="12">
        <v>1000</v>
      </c>
      <c r="AE61" s="45">
        <v>168</v>
      </c>
      <c r="AF61" s="45">
        <f t="shared" si="31"/>
        <v>1000</v>
      </c>
      <c r="AG61" s="39" t="s">
        <v>216</v>
      </c>
    </row>
    <row r="62" spans="1:33" hidden="1" x14ac:dyDescent="0.35">
      <c r="A62" s="2">
        <v>34.700000000000003</v>
      </c>
      <c r="B62" s="2">
        <v>2</v>
      </c>
      <c r="C62" s="2">
        <v>4</v>
      </c>
      <c r="D62" s="2">
        <v>1</v>
      </c>
      <c r="E62" s="2" t="s">
        <v>214</v>
      </c>
      <c r="F62" s="2" t="str">
        <f t="shared" si="32"/>
        <v>2019,5,6,14,0</v>
      </c>
      <c r="G62" s="2" t="str">
        <f t="shared" si="33"/>
        <v>2019,5,6,14,0</v>
      </c>
      <c r="H62" s="2" t="str">
        <f t="shared" si="46"/>
        <v>2019,5,13,12,0</v>
      </c>
      <c r="I62" s="3">
        <f t="shared" si="14"/>
        <v>0.36899999999999999</v>
      </c>
      <c r="J62" s="3">
        <f t="shared" si="39"/>
        <v>5</v>
      </c>
      <c r="K62" s="2">
        <v>12.3</v>
      </c>
      <c r="L62" s="2">
        <v>5</v>
      </c>
      <c r="M62" s="9">
        <v>3.1741845607757568</v>
      </c>
      <c r="N62" s="9">
        <v>25.08784294128418</v>
      </c>
      <c r="O62" s="9">
        <v>4.6479058265686035</v>
      </c>
      <c r="P62" s="9">
        <v>4.6873736381530762</v>
      </c>
      <c r="Q62" s="65">
        <f t="shared" si="40"/>
        <v>4.3153001725673712E-2</v>
      </c>
      <c r="R62" s="65">
        <f t="shared" si="43"/>
        <v>0.14000000000000001</v>
      </c>
      <c r="S62" s="65">
        <f t="shared" si="44"/>
        <v>0.30823572661195503</v>
      </c>
      <c r="T62" s="65">
        <f t="shared" si="45"/>
        <v>4</v>
      </c>
      <c r="U62" s="9">
        <f>'[1]17122019 - 2'!$P$36</f>
        <v>14.086724295452949</v>
      </c>
      <c r="W62" s="2">
        <f>'[2]12.2019'!$AB$115</f>
        <v>14.567602474212237</v>
      </c>
      <c r="Y62" s="52">
        <f t="shared" si="41"/>
        <v>0.2085714285714286</v>
      </c>
      <c r="Z62" s="2" t="str">
        <f t="shared" si="42"/>
        <v>2000/1/168</v>
      </c>
      <c r="AA62" s="47">
        <v>0</v>
      </c>
      <c r="AB62" s="47">
        <v>0</v>
      </c>
      <c r="AC62" s="12">
        <v>1</v>
      </c>
      <c r="AD62" s="12">
        <v>2000</v>
      </c>
      <c r="AE62" s="45">
        <v>168</v>
      </c>
      <c r="AF62" s="45">
        <f t="shared" si="31"/>
        <v>2000</v>
      </c>
      <c r="AG62" s="39" t="s">
        <v>216</v>
      </c>
    </row>
    <row r="63" spans="1:33" hidden="1" x14ac:dyDescent="0.35">
      <c r="A63" s="2">
        <v>35.700000000000003</v>
      </c>
      <c r="B63" s="2">
        <v>2</v>
      </c>
      <c r="C63" s="2">
        <v>5</v>
      </c>
      <c r="D63" s="2">
        <v>1</v>
      </c>
      <c r="E63" s="2" t="s">
        <v>214</v>
      </c>
      <c r="F63" s="2" t="str">
        <f t="shared" si="32"/>
        <v>2019,5,6,14,0</v>
      </c>
      <c r="G63" s="2" t="str">
        <f t="shared" si="33"/>
        <v>2019,5,6,14,0</v>
      </c>
      <c r="H63" s="2" t="str">
        <f t="shared" si="46"/>
        <v>2019,5,13,12,0</v>
      </c>
      <c r="I63" s="3">
        <f t="shared" si="14"/>
        <v>0.438</v>
      </c>
      <c r="J63" s="3">
        <f t="shared" si="39"/>
        <v>4.9000000000000004</v>
      </c>
      <c r="K63" s="2">
        <v>14.6</v>
      </c>
      <c r="L63" s="2">
        <v>5</v>
      </c>
      <c r="M63" s="9">
        <v>2.7426156997680664</v>
      </c>
      <c r="N63" s="9">
        <v>23.290822982788086</v>
      </c>
      <c r="O63" s="9">
        <v>4.2017350196838379</v>
      </c>
      <c r="P63" s="9">
        <v>4.1922869682312012</v>
      </c>
      <c r="Q63" s="65">
        <f t="shared" si="40"/>
        <v>4.4960794472694438E-2</v>
      </c>
      <c r="R63" s="65">
        <f t="shared" si="43"/>
        <v>0.14000000000000001</v>
      </c>
      <c r="S63" s="65">
        <f t="shared" si="44"/>
        <v>0.32114853194781739</v>
      </c>
      <c r="T63" s="65">
        <f t="shared" si="45"/>
        <v>4.0816326530612246</v>
      </c>
      <c r="W63" s="2">
        <f>'[2]12.2019'!$AB$114</f>
        <v>98.750945067651969</v>
      </c>
      <c r="Y63" s="52">
        <f t="shared" si="41"/>
        <v>0.28279883381924192</v>
      </c>
      <c r="Z63" s="2" t="str">
        <f t="shared" si="42"/>
        <v>2000/1/168</v>
      </c>
      <c r="AA63" s="47">
        <v>0</v>
      </c>
      <c r="AB63" s="47">
        <v>0</v>
      </c>
      <c r="AC63" s="12">
        <v>1</v>
      </c>
      <c r="AD63" s="12">
        <v>2000</v>
      </c>
      <c r="AE63" s="45">
        <v>168</v>
      </c>
      <c r="AF63" s="45">
        <f t="shared" si="31"/>
        <v>2000</v>
      </c>
      <c r="AG63" s="39" t="s">
        <v>216</v>
      </c>
    </row>
    <row r="64" spans="1:33" hidden="1" x14ac:dyDescent="0.35">
      <c r="A64" s="2">
        <v>36.700000000000003</v>
      </c>
      <c r="B64" s="2">
        <v>2</v>
      </c>
      <c r="C64" s="2">
        <v>6</v>
      </c>
      <c r="D64" s="2">
        <v>1</v>
      </c>
      <c r="E64" s="2" t="s">
        <v>214</v>
      </c>
      <c r="F64" s="2" t="str">
        <f t="shared" si="32"/>
        <v>2019,5,6,14,0</v>
      </c>
      <c r="G64" s="2" t="str">
        <f t="shared" si="33"/>
        <v>2019,5,6,14,0</v>
      </c>
      <c r="H64" s="2" t="str">
        <f t="shared" si="46"/>
        <v>2019,5,13,12,0</v>
      </c>
      <c r="I64" s="3">
        <f t="shared" si="14"/>
        <v>0.35099999999999998</v>
      </c>
      <c r="J64" s="3">
        <f t="shared" si="39"/>
        <v>5.0999999999999996</v>
      </c>
      <c r="K64" s="2">
        <v>11.7</v>
      </c>
      <c r="L64" s="2">
        <v>5</v>
      </c>
      <c r="M64" s="9">
        <v>3.2729732990264893</v>
      </c>
      <c r="N64" s="9">
        <v>22.750429153442383</v>
      </c>
      <c r="O64" s="9">
        <v>4.4491863250732422</v>
      </c>
      <c r="P64" s="9">
        <v>4.2300381660461426</v>
      </c>
      <c r="Q64" s="65">
        <f t="shared" si="40"/>
        <v>4.1721763908863105E-2</v>
      </c>
      <c r="R64" s="65">
        <f t="shared" si="43"/>
        <v>0.14000000000000001</v>
      </c>
      <c r="S64" s="65">
        <f t="shared" si="44"/>
        <v>0.29801259934902213</v>
      </c>
      <c r="T64" s="65">
        <f t="shared" si="45"/>
        <v>3.9215686274509807</v>
      </c>
      <c r="W64" s="2">
        <f>'[2]12.2019'!$AB$113</f>
        <v>27.738960849458834</v>
      </c>
      <c r="Y64" s="52">
        <f t="shared" si="41"/>
        <v>0.18487394957983194</v>
      </c>
      <c r="Z64" s="2" t="str">
        <f t="shared" si="42"/>
        <v>2000/1/168</v>
      </c>
      <c r="AA64" s="47">
        <v>0</v>
      </c>
      <c r="AB64" s="47">
        <v>0</v>
      </c>
      <c r="AC64" s="12">
        <v>1</v>
      </c>
      <c r="AD64" s="12">
        <v>2000</v>
      </c>
      <c r="AE64" s="45">
        <v>168</v>
      </c>
      <c r="AF64" s="45">
        <f t="shared" si="31"/>
        <v>2000</v>
      </c>
      <c r="AG64" s="39" t="s">
        <v>216</v>
      </c>
    </row>
    <row r="65" spans="1:33" hidden="1" x14ac:dyDescent="0.35">
      <c r="A65" s="2">
        <v>37.700000000000003</v>
      </c>
      <c r="B65" s="2">
        <v>2</v>
      </c>
      <c r="C65" s="2">
        <v>7</v>
      </c>
      <c r="D65" s="2">
        <v>1</v>
      </c>
      <c r="E65" s="2" t="s">
        <v>214</v>
      </c>
      <c r="F65" s="2" t="str">
        <f t="shared" si="32"/>
        <v>2019,5,6,14,0</v>
      </c>
      <c r="G65" s="2" t="str">
        <f t="shared" si="33"/>
        <v>2019,5,6,14,0</v>
      </c>
      <c r="H65" s="2" t="str">
        <f t="shared" si="46"/>
        <v>2019,5,13,12,0</v>
      </c>
      <c r="I65" s="3">
        <f t="shared" si="14"/>
        <v>0.40500000000000003</v>
      </c>
      <c r="J65" s="3">
        <f t="shared" si="39"/>
        <v>5.0999999999999996</v>
      </c>
      <c r="K65" s="2">
        <v>13.5</v>
      </c>
      <c r="L65" s="2">
        <v>5</v>
      </c>
      <c r="M65" s="9">
        <v>1.946946382522583</v>
      </c>
      <c r="N65" s="9">
        <v>23.235685348510742</v>
      </c>
      <c r="O65" s="9">
        <v>4.2798833847045898</v>
      </c>
      <c r="P65" s="9">
        <v>5.8993878364562988</v>
      </c>
      <c r="Q65" s="65">
        <f t="shared" si="40"/>
        <v>2.3706746757030526E-2</v>
      </c>
      <c r="R65" s="65">
        <f t="shared" si="43"/>
        <v>7.0000000000000007E-2</v>
      </c>
      <c r="S65" s="65">
        <f t="shared" si="44"/>
        <v>0.33866781081472175</v>
      </c>
      <c r="T65" s="65">
        <f t="shared" si="45"/>
        <v>1.9607843137254903</v>
      </c>
      <c r="W65" s="2">
        <f>'[2]9.2019'!$AB$90</f>
        <v>-10.193993751654613</v>
      </c>
      <c r="Y65" s="52">
        <f t="shared" si="41"/>
        <v>0.23529411764705885</v>
      </c>
      <c r="Z65" s="2" t="str">
        <f t="shared" si="42"/>
        <v>500/2/168</v>
      </c>
      <c r="AA65" s="47">
        <v>0</v>
      </c>
      <c r="AB65" s="47">
        <v>0</v>
      </c>
      <c r="AC65" s="12">
        <v>2</v>
      </c>
      <c r="AD65" s="12">
        <v>500</v>
      </c>
      <c r="AE65" s="45">
        <v>168</v>
      </c>
      <c r="AF65" s="45">
        <f t="shared" si="31"/>
        <v>1000</v>
      </c>
      <c r="AG65" s="39" t="s">
        <v>216</v>
      </c>
    </row>
    <row r="66" spans="1:33" hidden="1" x14ac:dyDescent="0.35">
      <c r="A66" s="2">
        <v>38.700000000000003</v>
      </c>
      <c r="B66" s="2">
        <v>2</v>
      </c>
      <c r="C66" s="2">
        <v>8</v>
      </c>
      <c r="D66" s="2">
        <v>1</v>
      </c>
      <c r="E66" s="2" t="s">
        <v>214</v>
      </c>
      <c r="F66" s="2" t="str">
        <f t="shared" si="32"/>
        <v>2019,5,6,14,0</v>
      </c>
      <c r="G66" s="2" t="str">
        <f t="shared" si="33"/>
        <v>2019,5,6,14,0</v>
      </c>
      <c r="H66" s="2" t="str">
        <f t="shared" si="46"/>
        <v>2019,5,13,12,0</v>
      </c>
      <c r="I66" s="3">
        <f t="shared" si="14"/>
        <v>0.44400000000000001</v>
      </c>
      <c r="J66" s="3">
        <f>K56</f>
        <v>5.0999999999999996</v>
      </c>
      <c r="K66" s="2">
        <v>14.8</v>
      </c>
      <c r="L66" s="2">
        <v>5</v>
      </c>
      <c r="M66" s="9">
        <v>1.7647321224212646</v>
      </c>
      <c r="N66" s="9">
        <v>22.939666748046875</v>
      </c>
      <c r="O66" s="9">
        <v>4.420224666595459</v>
      </c>
      <c r="P66" s="9">
        <v>4.7874007225036621</v>
      </c>
      <c r="Q66" s="65">
        <f>(K66*0.15*M66/100-J66*0.15*M56/100)</f>
        <v>2.3458135628700295E-2</v>
      </c>
      <c r="R66" s="65">
        <f t="shared" si="43"/>
        <v>7.0000000000000007E-2</v>
      </c>
      <c r="S66" s="65">
        <f t="shared" si="44"/>
        <v>0.33511622326714702</v>
      </c>
      <c r="T66" s="65">
        <f t="shared" si="45"/>
        <v>1.9607843137254903</v>
      </c>
      <c r="Y66" s="52">
        <f>(K66-K56)/K56/7</f>
        <v>0.27170868347338939</v>
      </c>
      <c r="Z66" s="2" t="str">
        <f>Z56</f>
        <v>500/2/168</v>
      </c>
      <c r="AA66" s="47">
        <v>0</v>
      </c>
      <c r="AB66" s="47">
        <v>0</v>
      </c>
      <c r="AC66" s="12">
        <v>2</v>
      </c>
      <c r="AD66" s="12">
        <v>500</v>
      </c>
      <c r="AE66" s="45">
        <v>168</v>
      </c>
      <c r="AF66" s="45">
        <f t="shared" si="31"/>
        <v>1000</v>
      </c>
      <c r="AG66" s="39" t="s">
        <v>216</v>
      </c>
    </row>
    <row r="67" spans="1:33" hidden="1" x14ac:dyDescent="0.35">
      <c r="A67" s="2">
        <v>39.700000000000003</v>
      </c>
      <c r="B67" s="2">
        <v>2</v>
      </c>
      <c r="C67" s="2">
        <v>9</v>
      </c>
      <c r="D67" s="2">
        <v>1</v>
      </c>
      <c r="E67" s="2" t="s">
        <v>214</v>
      </c>
      <c r="F67" s="2" t="str">
        <f t="shared" si="32"/>
        <v>2019,5,6,14,0</v>
      </c>
      <c r="G67" s="2" t="str">
        <f t="shared" si="33"/>
        <v>2019,5,6,14,0</v>
      </c>
      <c r="H67" s="2" t="str">
        <f>H66</f>
        <v>2019,5,13,12,0</v>
      </c>
      <c r="I67" s="3">
        <f t="shared" si="14"/>
        <v>0.49199999999999994</v>
      </c>
      <c r="J67" s="3">
        <f>K57</f>
        <v>4.9000000000000004</v>
      </c>
      <c r="K67" s="2">
        <v>16.399999999999999</v>
      </c>
      <c r="L67" s="2">
        <v>5</v>
      </c>
      <c r="M67" s="9">
        <v>1.5189878940582275</v>
      </c>
      <c r="N67" s="9">
        <v>20.796257019042969</v>
      </c>
      <c r="O67" s="9">
        <v>4.0560073852539063</v>
      </c>
      <c r="P67" s="9">
        <v>4.1959257125854492</v>
      </c>
      <c r="Q67" s="65">
        <f>(K67*0.15*M67/100-J67*0.15*M57/100)</f>
        <v>2.2264612841606173E-2</v>
      </c>
      <c r="R67" s="65">
        <f t="shared" si="43"/>
        <v>7.0000000000000007E-2</v>
      </c>
      <c r="S67" s="65">
        <f t="shared" si="44"/>
        <v>0.31806589773723104</v>
      </c>
      <c r="T67" s="65">
        <f t="shared" si="45"/>
        <v>2.0408163265306123</v>
      </c>
      <c r="U67" s="9">
        <f>'[1]15122019'!$AE$36</f>
        <v>17.198701136505559</v>
      </c>
      <c r="W67" s="2">
        <f>'[2]9.2019'!$AB$94</f>
        <v>-19.078323575220818</v>
      </c>
      <c r="Y67" s="52">
        <f>(K67-K57)/K57/7</f>
        <v>0.33527696793002904</v>
      </c>
      <c r="Z67" s="2" t="str">
        <f>Z57</f>
        <v>500/2/168</v>
      </c>
      <c r="AA67" s="47">
        <v>0</v>
      </c>
      <c r="AB67" s="47">
        <v>0</v>
      </c>
      <c r="AC67" s="12">
        <v>2</v>
      </c>
      <c r="AD67" s="12">
        <v>500</v>
      </c>
      <c r="AE67" s="45">
        <v>168</v>
      </c>
      <c r="AF67" s="45">
        <f t="shared" si="31"/>
        <v>1000</v>
      </c>
      <c r="AG67" s="39" t="s">
        <v>216</v>
      </c>
    </row>
    <row r="68" spans="1:33" hidden="1" x14ac:dyDescent="0.35">
      <c r="A68" s="10">
        <v>41</v>
      </c>
      <c r="B68" s="2">
        <v>2</v>
      </c>
      <c r="C68" s="2">
        <v>1</v>
      </c>
      <c r="D68" s="2">
        <v>2</v>
      </c>
      <c r="E68" s="2" t="s">
        <v>213</v>
      </c>
      <c r="F68" s="2" t="str">
        <f t="shared" si="32"/>
        <v>2019,5,6,14,0</v>
      </c>
      <c r="G68" s="7" t="s">
        <v>15</v>
      </c>
      <c r="H68" s="2" t="str">
        <f>G68</f>
        <v>2019,5,13,12,0</v>
      </c>
      <c r="I68" s="3">
        <f t="shared" ref="I68:I197" si="47">$K68/$L68*0.15</f>
        <v>0.15</v>
      </c>
      <c r="J68" s="3"/>
      <c r="K68" s="2">
        <v>5</v>
      </c>
      <c r="L68" s="2">
        <v>5</v>
      </c>
      <c r="M68" s="6">
        <f>M59</f>
        <v>1.7609208822250366</v>
      </c>
      <c r="N68" s="6">
        <f>N59</f>
        <v>21.241628646850586</v>
      </c>
      <c r="O68" s="6">
        <f>O59</f>
        <v>4.3090958595275879</v>
      </c>
      <c r="P68" s="6">
        <f>P59</f>
        <v>5.1572422981262207</v>
      </c>
      <c r="Q68" s="6"/>
      <c r="R68" s="6"/>
      <c r="S68" s="6"/>
      <c r="T68" s="6"/>
      <c r="Y68" s="51"/>
      <c r="Z68" s="2" t="str">
        <f>Z59</f>
        <v>1000/1/168</v>
      </c>
      <c r="AA68" s="12"/>
      <c r="AB68" s="12"/>
      <c r="AC68" s="12">
        <v>1</v>
      </c>
      <c r="AD68" s="12">
        <v>1000</v>
      </c>
      <c r="AE68" s="45">
        <v>168</v>
      </c>
      <c r="AF68" s="45">
        <f t="shared" si="31"/>
        <v>1000</v>
      </c>
      <c r="AG68" s="39" t="s">
        <v>216</v>
      </c>
    </row>
    <row r="69" spans="1:33" hidden="1" x14ac:dyDescent="0.35">
      <c r="A69" s="10">
        <v>41.3</v>
      </c>
      <c r="B69" s="2">
        <v>2</v>
      </c>
      <c r="C69" s="2">
        <v>1</v>
      </c>
      <c r="D69" s="2">
        <v>2</v>
      </c>
      <c r="F69" s="2" t="str">
        <f t="shared" si="32"/>
        <v>2019,5,6,14,0</v>
      </c>
      <c r="G69" s="7" t="s">
        <v>15</v>
      </c>
      <c r="H69" s="7" t="s">
        <v>75</v>
      </c>
      <c r="I69" s="3"/>
      <c r="J69" s="3"/>
      <c r="L69" s="2">
        <v>5</v>
      </c>
      <c r="M69" s="6"/>
      <c r="N69" s="6"/>
      <c r="O69" s="6"/>
      <c r="P69" s="6"/>
      <c r="Q69" s="6"/>
      <c r="R69" s="6"/>
      <c r="S69" s="6"/>
      <c r="T69" s="6"/>
      <c r="Y69" s="51"/>
      <c r="Z69" s="2" t="str">
        <f>Z60</f>
        <v>1000/1/168</v>
      </c>
      <c r="AA69" s="12"/>
      <c r="AB69" s="12"/>
      <c r="AC69" s="12">
        <v>1</v>
      </c>
      <c r="AD69" s="12">
        <v>1000</v>
      </c>
      <c r="AE69" s="45">
        <v>168</v>
      </c>
      <c r="AF69" s="45">
        <f t="shared" si="31"/>
        <v>1000</v>
      </c>
      <c r="AG69" s="39" t="s">
        <v>216</v>
      </c>
    </row>
    <row r="70" spans="1:33" hidden="1" x14ac:dyDescent="0.35">
      <c r="A70" s="10">
        <v>42</v>
      </c>
      <c r="B70" s="2">
        <v>2</v>
      </c>
      <c r="C70" s="2">
        <v>2</v>
      </c>
      <c r="D70" s="2">
        <v>2</v>
      </c>
      <c r="E70" s="2" t="s">
        <v>213</v>
      </c>
      <c r="F70" s="2" t="str">
        <f t="shared" ref="F70:G78" si="48">F68</f>
        <v>2019,5,6,14,0</v>
      </c>
      <c r="G70" s="2" t="str">
        <f t="shared" si="48"/>
        <v>2019,5,13,12,0</v>
      </c>
      <c r="H70" s="2" t="str">
        <f t="shared" ref="H70:H83" si="49">G70</f>
        <v>2019,5,13,12,0</v>
      </c>
      <c r="I70" s="3">
        <f t="shared" si="47"/>
        <v>0.153</v>
      </c>
      <c r="J70" s="3"/>
      <c r="K70" s="2">
        <v>5.0999999999999996</v>
      </c>
      <c r="L70" s="2">
        <v>5</v>
      </c>
      <c r="M70" s="6">
        <f>M60</f>
        <v>1.7273995876312256</v>
      </c>
      <c r="N70" s="6">
        <f>N60</f>
        <v>21.601371765136719</v>
      </c>
      <c r="O70" s="6">
        <f>O60</f>
        <v>4.3301711082458496</v>
      </c>
      <c r="P70" s="6">
        <f>P60</f>
        <v>4.2710208892822266</v>
      </c>
      <c r="Q70" s="6"/>
      <c r="R70" s="6"/>
      <c r="S70" s="6"/>
      <c r="T70" s="6"/>
      <c r="Y70" s="51"/>
      <c r="Z70" s="2" t="str">
        <f>Z60</f>
        <v>1000/1/168</v>
      </c>
      <c r="AA70" s="12"/>
      <c r="AB70" s="12"/>
      <c r="AC70" s="12">
        <v>1</v>
      </c>
      <c r="AD70" s="12">
        <v>1000</v>
      </c>
      <c r="AE70" s="45">
        <v>168</v>
      </c>
      <c r="AF70" s="45">
        <f t="shared" si="31"/>
        <v>1000</v>
      </c>
      <c r="AG70" s="39" t="s">
        <v>216</v>
      </c>
    </row>
    <row r="71" spans="1:33" hidden="1" x14ac:dyDescent="0.35">
      <c r="A71" s="10">
        <v>42.3</v>
      </c>
      <c r="B71" s="2">
        <v>2</v>
      </c>
      <c r="C71" s="2">
        <v>2</v>
      </c>
      <c r="D71" s="2">
        <v>2</v>
      </c>
      <c r="F71" s="2" t="str">
        <f t="shared" si="48"/>
        <v>2019,5,6,14,0</v>
      </c>
      <c r="G71" s="2" t="str">
        <f t="shared" si="48"/>
        <v>2019,5,13,12,0</v>
      </c>
      <c r="H71" s="7" t="s">
        <v>75</v>
      </c>
      <c r="I71" s="3"/>
      <c r="J71" s="3"/>
      <c r="L71" s="2">
        <v>5</v>
      </c>
      <c r="M71" s="6"/>
      <c r="N71" s="6"/>
      <c r="O71" s="6"/>
      <c r="P71" s="6"/>
      <c r="Q71" s="6"/>
      <c r="R71" s="6"/>
      <c r="S71" s="6"/>
      <c r="T71" s="6"/>
      <c r="W71" s="2">
        <f>'[2]12.2019'!$AB$139</f>
        <v>-1.9694795807896781</v>
      </c>
      <c r="Y71" s="51"/>
      <c r="Z71" s="2" t="str">
        <f>Z61</f>
        <v>1000/1/168</v>
      </c>
      <c r="AA71" s="12"/>
      <c r="AB71" s="12"/>
      <c r="AC71" s="12">
        <v>1</v>
      </c>
      <c r="AD71" s="12">
        <v>1000</v>
      </c>
      <c r="AE71" s="45">
        <v>168</v>
      </c>
      <c r="AF71" s="45">
        <f t="shared" si="31"/>
        <v>1000</v>
      </c>
      <c r="AG71" s="39" t="s">
        <v>216</v>
      </c>
    </row>
    <row r="72" spans="1:33" hidden="1" x14ac:dyDescent="0.35">
      <c r="A72" s="10">
        <v>43</v>
      </c>
      <c r="B72" s="2">
        <v>2</v>
      </c>
      <c r="C72" s="2">
        <v>3</v>
      </c>
      <c r="D72" s="2">
        <v>2</v>
      </c>
      <c r="E72" s="2" t="s">
        <v>213</v>
      </c>
      <c r="F72" s="2" t="str">
        <f t="shared" si="48"/>
        <v>2019,5,6,14,0</v>
      </c>
      <c r="G72" s="2" t="str">
        <f t="shared" si="48"/>
        <v>2019,5,13,12,0</v>
      </c>
      <c r="H72" s="2" t="str">
        <f t="shared" si="49"/>
        <v>2019,5,13,12,0</v>
      </c>
      <c r="I72" s="3">
        <f t="shared" si="47"/>
        <v>0.153</v>
      </c>
      <c r="J72" s="3"/>
      <c r="K72" s="2">
        <v>5.0999999999999996</v>
      </c>
      <c r="L72" s="2">
        <v>5</v>
      </c>
      <c r="M72" s="6">
        <f>M61</f>
        <v>1.6278702020645142</v>
      </c>
      <c r="N72" s="6">
        <f>N61</f>
        <v>23.207294464111328</v>
      </c>
      <c r="O72" s="6">
        <f>O61</f>
        <v>4.2362909317016602</v>
      </c>
      <c r="P72" s="6">
        <f>P61</f>
        <v>6.0085463523864746</v>
      </c>
      <c r="Q72" s="6"/>
      <c r="R72" s="6"/>
      <c r="S72" s="6"/>
      <c r="T72" s="6"/>
      <c r="Y72" s="51"/>
      <c r="Z72" s="2" t="str">
        <f>Z61</f>
        <v>1000/1/168</v>
      </c>
      <c r="AA72" s="12"/>
      <c r="AB72" s="12"/>
      <c r="AC72" s="12">
        <v>1</v>
      </c>
      <c r="AD72" s="12">
        <v>1000</v>
      </c>
      <c r="AE72" s="45">
        <v>168</v>
      </c>
      <c r="AF72" s="45">
        <f t="shared" si="31"/>
        <v>1000</v>
      </c>
      <c r="AG72" s="39" t="s">
        <v>216</v>
      </c>
    </row>
    <row r="73" spans="1:33" hidden="1" x14ac:dyDescent="0.35">
      <c r="A73" s="10">
        <v>43.3</v>
      </c>
      <c r="B73" s="2">
        <v>2</v>
      </c>
      <c r="C73" s="2">
        <v>3</v>
      </c>
      <c r="D73" s="2">
        <v>2</v>
      </c>
      <c r="F73" s="2" t="str">
        <f t="shared" si="48"/>
        <v>2019,5,6,14,0</v>
      </c>
      <c r="G73" s="2" t="str">
        <f t="shared" si="48"/>
        <v>2019,5,13,12,0</v>
      </c>
      <c r="H73" s="7" t="s">
        <v>75</v>
      </c>
      <c r="I73" s="3"/>
      <c r="J73" s="3"/>
      <c r="M73" s="6"/>
      <c r="N73" s="6"/>
      <c r="O73" s="6"/>
      <c r="P73" s="6"/>
      <c r="Q73" s="6"/>
      <c r="R73" s="6"/>
      <c r="S73" s="6"/>
      <c r="T73" s="6"/>
      <c r="W73" s="2">
        <f>'[2]12.2019'!$AB$140</f>
        <v>84.008315394188344</v>
      </c>
      <c r="Y73" s="51"/>
      <c r="Z73" s="2" t="str">
        <f>Z62</f>
        <v>2000/1/168</v>
      </c>
      <c r="AA73" s="12"/>
      <c r="AB73" s="12"/>
      <c r="AC73" s="12">
        <v>1</v>
      </c>
      <c r="AD73" s="12">
        <v>2000</v>
      </c>
      <c r="AE73" s="45">
        <v>168</v>
      </c>
      <c r="AF73" s="45">
        <f t="shared" si="31"/>
        <v>2000</v>
      </c>
      <c r="AG73" s="39" t="s">
        <v>216</v>
      </c>
    </row>
    <row r="74" spans="1:33" hidden="1" x14ac:dyDescent="0.35">
      <c r="A74" s="10">
        <v>44</v>
      </c>
      <c r="B74" s="2">
        <v>2</v>
      </c>
      <c r="C74" s="2">
        <v>4</v>
      </c>
      <c r="D74" s="2">
        <v>2</v>
      </c>
      <c r="E74" s="2" t="s">
        <v>213</v>
      </c>
      <c r="F74" s="2" t="str">
        <f t="shared" si="48"/>
        <v>2019,5,6,14,0</v>
      </c>
      <c r="G74" s="2" t="str">
        <f t="shared" si="48"/>
        <v>2019,5,13,12,0</v>
      </c>
      <c r="H74" s="2" t="str">
        <f t="shared" si="49"/>
        <v>2019,5,13,12,0</v>
      </c>
      <c r="I74" s="3">
        <f t="shared" si="47"/>
        <v>0.14700000000000002</v>
      </c>
      <c r="J74" s="3"/>
      <c r="K74" s="2">
        <v>4.9000000000000004</v>
      </c>
      <c r="L74" s="2">
        <v>5</v>
      </c>
      <c r="M74" s="6">
        <f>M62</f>
        <v>3.1741845607757568</v>
      </c>
      <c r="N74" s="6">
        <f>N62</f>
        <v>25.08784294128418</v>
      </c>
      <c r="O74" s="6">
        <f>O62</f>
        <v>4.6479058265686035</v>
      </c>
      <c r="P74" s="6">
        <f>P62</f>
        <v>4.6873736381530762</v>
      </c>
      <c r="Q74" s="6"/>
      <c r="R74" s="6"/>
      <c r="S74" s="6"/>
      <c r="T74" s="6"/>
      <c r="U74" s="6">
        <f>U62</f>
        <v>14.086724295452949</v>
      </c>
      <c r="Y74" s="51"/>
      <c r="Z74" s="2" t="str">
        <f>Z62</f>
        <v>2000/1/168</v>
      </c>
      <c r="AA74" s="12"/>
      <c r="AB74" s="12"/>
      <c r="AC74" s="12">
        <v>1</v>
      </c>
      <c r="AD74" s="12">
        <v>2000</v>
      </c>
      <c r="AE74" s="45">
        <v>168</v>
      </c>
      <c r="AF74" s="45">
        <f t="shared" si="31"/>
        <v>2000</v>
      </c>
      <c r="AG74" s="39" t="s">
        <v>216</v>
      </c>
    </row>
    <row r="75" spans="1:33" hidden="1" x14ac:dyDescent="0.35">
      <c r="A75" s="10">
        <v>44.3</v>
      </c>
      <c r="B75" s="2">
        <v>2</v>
      </c>
      <c r="C75" s="2">
        <v>4</v>
      </c>
      <c r="D75" s="2">
        <v>2</v>
      </c>
      <c r="F75" s="2" t="str">
        <f t="shared" si="48"/>
        <v>2019,5,6,14,0</v>
      </c>
      <c r="G75" s="2" t="str">
        <f t="shared" si="48"/>
        <v>2019,5,13,12,0</v>
      </c>
      <c r="H75" s="7" t="s">
        <v>75</v>
      </c>
      <c r="I75" s="3"/>
      <c r="J75" s="3"/>
      <c r="L75" s="2">
        <v>5</v>
      </c>
      <c r="M75" s="6"/>
      <c r="N75" s="6"/>
      <c r="O75" s="6"/>
      <c r="P75" s="6"/>
      <c r="Q75" s="6"/>
      <c r="R75" s="6"/>
      <c r="S75" s="6"/>
      <c r="T75" s="6"/>
      <c r="U75" s="6"/>
      <c r="W75" s="2">
        <f>'[2]12.2019'!$AB$151</f>
        <v>417.87399463625172</v>
      </c>
      <c r="Y75" s="51"/>
      <c r="Z75" s="2" t="str">
        <f>Z63</f>
        <v>2000/1/168</v>
      </c>
      <c r="AA75" s="12"/>
      <c r="AB75" s="12"/>
      <c r="AC75" s="12">
        <v>1</v>
      </c>
      <c r="AD75" s="12">
        <v>2000</v>
      </c>
      <c r="AE75" s="45">
        <v>168</v>
      </c>
      <c r="AF75" s="45">
        <f t="shared" si="31"/>
        <v>2000</v>
      </c>
      <c r="AG75" s="39" t="s">
        <v>216</v>
      </c>
    </row>
    <row r="76" spans="1:33" hidden="1" x14ac:dyDescent="0.35">
      <c r="A76" s="10">
        <v>45</v>
      </c>
      <c r="B76" s="2">
        <v>2</v>
      </c>
      <c r="C76" s="2">
        <v>5</v>
      </c>
      <c r="D76" s="2">
        <v>2</v>
      </c>
      <c r="E76" s="2" t="s">
        <v>213</v>
      </c>
      <c r="F76" s="2" t="str">
        <f t="shared" si="48"/>
        <v>2019,5,6,14,0</v>
      </c>
      <c r="G76" s="2" t="str">
        <f t="shared" si="48"/>
        <v>2019,5,13,12,0</v>
      </c>
      <c r="H76" s="2" t="str">
        <f t="shared" si="49"/>
        <v>2019,5,13,12,0</v>
      </c>
      <c r="I76" s="3">
        <f t="shared" si="47"/>
        <v>0.153</v>
      </c>
      <c r="J76" s="3"/>
      <c r="K76" s="2">
        <v>5.0999999999999996</v>
      </c>
      <c r="L76" s="2">
        <v>5</v>
      </c>
      <c r="M76" s="6">
        <f>M63</f>
        <v>2.7426156997680664</v>
      </c>
      <c r="N76" s="6">
        <f>N63</f>
        <v>23.290822982788086</v>
      </c>
      <c r="O76" s="6">
        <f>O63</f>
        <v>4.2017350196838379</v>
      </c>
      <c r="P76" s="6">
        <f>P63</f>
        <v>4.1922869682312012</v>
      </c>
      <c r="Q76" s="6"/>
      <c r="R76" s="6"/>
      <c r="S76" s="6"/>
      <c r="T76" s="6"/>
      <c r="Y76" s="51"/>
      <c r="Z76" s="2" t="str">
        <f>Z63</f>
        <v>2000/1/168</v>
      </c>
      <c r="AA76" s="12"/>
      <c r="AB76" s="12"/>
      <c r="AC76" s="12">
        <v>1</v>
      </c>
      <c r="AD76" s="12">
        <v>2000</v>
      </c>
      <c r="AE76" s="45">
        <v>168</v>
      </c>
      <c r="AF76" s="45">
        <f t="shared" si="31"/>
        <v>2000</v>
      </c>
      <c r="AG76" s="39" t="s">
        <v>216</v>
      </c>
    </row>
    <row r="77" spans="1:33" hidden="1" x14ac:dyDescent="0.35">
      <c r="A77" s="10">
        <v>45.3</v>
      </c>
      <c r="B77" s="2">
        <v>2</v>
      </c>
      <c r="C77" s="2">
        <v>5</v>
      </c>
      <c r="D77" s="2">
        <v>2</v>
      </c>
      <c r="F77" s="2" t="str">
        <f t="shared" si="48"/>
        <v>2019,5,6,14,0</v>
      </c>
      <c r="G77" s="2" t="str">
        <f t="shared" si="48"/>
        <v>2019,5,13,12,0</v>
      </c>
      <c r="H77" s="7" t="s">
        <v>75</v>
      </c>
      <c r="I77" s="3"/>
      <c r="J77" s="3"/>
      <c r="L77" s="2">
        <v>5</v>
      </c>
      <c r="M77" s="6"/>
      <c r="N77" s="6"/>
      <c r="O77" s="6"/>
      <c r="P77" s="6"/>
      <c r="Q77" s="6"/>
      <c r="R77" s="6"/>
      <c r="S77" s="6"/>
      <c r="T77" s="6"/>
      <c r="W77" s="2">
        <f>'[2]12.2019'!$AB$152</f>
        <v>287.85413358257188</v>
      </c>
      <c r="Y77" s="51"/>
      <c r="Z77" s="2" t="str">
        <f>Z64</f>
        <v>2000/1/168</v>
      </c>
      <c r="AA77" s="12"/>
      <c r="AB77" s="12"/>
      <c r="AC77" s="12">
        <v>1</v>
      </c>
      <c r="AD77" s="12">
        <v>2000</v>
      </c>
      <c r="AE77" s="45">
        <v>168</v>
      </c>
      <c r="AF77" s="45">
        <f t="shared" si="31"/>
        <v>2000</v>
      </c>
      <c r="AG77" s="39" t="s">
        <v>216</v>
      </c>
    </row>
    <row r="78" spans="1:33" hidden="1" x14ac:dyDescent="0.35">
      <c r="A78" s="10">
        <v>46</v>
      </c>
      <c r="B78" s="2">
        <v>2</v>
      </c>
      <c r="C78" s="2">
        <v>6</v>
      </c>
      <c r="D78" s="2">
        <v>2</v>
      </c>
      <c r="E78" s="2" t="s">
        <v>213</v>
      </c>
      <c r="F78" s="2" t="str">
        <f t="shared" si="48"/>
        <v>2019,5,6,14,0</v>
      </c>
      <c r="G78" s="2" t="str">
        <f t="shared" si="48"/>
        <v>2019,5,13,12,0</v>
      </c>
      <c r="H78" s="2" t="str">
        <f t="shared" si="49"/>
        <v>2019,5,13,12,0</v>
      </c>
      <c r="I78" s="3">
        <f t="shared" si="47"/>
        <v>0.156</v>
      </c>
      <c r="J78" s="3"/>
      <c r="K78" s="2">
        <v>5.2</v>
      </c>
      <c r="L78" s="2">
        <v>5</v>
      </c>
      <c r="M78" s="6">
        <f t="shared" ref="M78:P79" si="50">M64</f>
        <v>3.2729732990264893</v>
      </c>
      <c r="N78" s="6">
        <f t="shared" si="50"/>
        <v>22.750429153442383</v>
      </c>
      <c r="O78" s="6">
        <f t="shared" si="50"/>
        <v>4.4491863250732422</v>
      </c>
      <c r="P78" s="6">
        <f t="shared" si="50"/>
        <v>4.2300381660461426</v>
      </c>
      <c r="Q78" s="6"/>
      <c r="R78" s="6"/>
      <c r="S78" s="6"/>
      <c r="T78" s="6"/>
      <c r="Y78" s="51"/>
      <c r="Z78" s="2" t="str">
        <f>Z64</f>
        <v>2000/1/168</v>
      </c>
      <c r="AA78" s="12"/>
      <c r="AB78" s="12"/>
      <c r="AC78" s="12">
        <v>1</v>
      </c>
      <c r="AD78" s="12">
        <v>2000</v>
      </c>
      <c r="AE78" s="45">
        <v>168</v>
      </c>
      <c r="AF78" s="45">
        <f t="shared" si="31"/>
        <v>2000</v>
      </c>
      <c r="AG78" s="39" t="s">
        <v>216</v>
      </c>
    </row>
    <row r="79" spans="1:33" hidden="1" x14ac:dyDescent="0.35">
      <c r="A79" s="10">
        <v>47</v>
      </c>
      <c r="B79" s="2">
        <v>2</v>
      </c>
      <c r="C79" s="2">
        <v>7</v>
      </c>
      <c r="D79" s="2">
        <v>2</v>
      </c>
      <c r="E79" s="2" t="s">
        <v>213</v>
      </c>
      <c r="F79" s="2" t="str">
        <f t="shared" si="32"/>
        <v>2019,5,6,14,0</v>
      </c>
      <c r="G79" s="2" t="str">
        <f t="shared" ref="G79:G93" si="51">G78</f>
        <v>2019,5,13,12,0</v>
      </c>
      <c r="H79" s="2" t="str">
        <f t="shared" si="49"/>
        <v>2019,5,13,12,0</v>
      </c>
      <c r="I79" s="3">
        <f t="shared" si="47"/>
        <v>0.15</v>
      </c>
      <c r="J79" s="3"/>
      <c r="K79" s="2">
        <v>5</v>
      </c>
      <c r="L79" s="2">
        <v>5</v>
      </c>
      <c r="M79" s="6">
        <f t="shared" si="50"/>
        <v>1.946946382522583</v>
      </c>
      <c r="N79" s="6">
        <f t="shared" si="50"/>
        <v>23.235685348510742</v>
      </c>
      <c r="O79" s="6">
        <f t="shared" si="50"/>
        <v>4.2798833847045898</v>
      </c>
      <c r="P79" s="6">
        <f t="shared" si="50"/>
        <v>5.8993878364562988</v>
      </c>
      <c r="Q79" s="6"/>
      <c r="R79" s="6"/>
      <c r="S79" s="6"/>
      <c r="T79" s="6"/>
      <c r="Y79" s="51"/>
      <c r="Z79" s="2" t="str">
        <f>Z65</f>
        <v>500/2/168</v>
      </c>
      <c r="AA79" s="12"/>
      <c r="AB79" s="12"/>
      <c r="AC79" s="12">
        <v>2</v>
      </c>
      <c r="AD79" s="12">
        <v>500</v>
      </c>
      <c r="AE79" s="12">
        <v>168</v>
      </c>
      <c r="AF79" s="45">
        <f t="shared" si="31"/>
        <v>1000</v>
      </c>
      <c r="AG79" s="39" t="s">
        <v>216</v>
      </c>
    </row>
    <row r="80" spans="1:33" hidden="1" x14ac:dyDescent="0.35">
      <c r="A80" s="10">
        <v>47.3</v>
      </c>
      <c r="B80" s="2">
        <v>2</v>
      </c>
      <c r="C80" s="2">
        <v>7</v>
      </c>
      <c r="D80" s="2">
        <v>2</v>
      </c>
      <c r="F80" s="2" t="str">
        <f t="shared" si="32"/>
        <v>2019,5,6,14,0</v>
      </c>
      <c r="G80" s="2" t="str">
        <f t="shared" si="51"/>
        <v>2019,5,13,12,0</v>
      </c>
      <c r="H80" s="7" t="s">
        <v>75</v>
      </c>
      <c r="I80" s="3"/>
      <c r="J80" s="3"/>
      <c r="L80" s="2">
        <v>5</v>
      </c>
      <c r="M80" s="6"/>
      <c r="N80" s="6"/>
      <c r="O80" s="6"/>
      <c r="P80" s="6"/>
      <c r="Q80" s="6"/>
      <c r="R80" s="6"/>
      <c r="S80" s="6"/>
      <c r="T80" s="6"/>
      <c r="W80" s="2">
        <f>'[2]9.2019'!$AB$95</f>
        <v>-11.361702116332674</v>
      </c>
      <c r="Y80" s="51"/>
      <c r="Z80" s="2" t="str">
        <f>Z66</f>
        <v>500/2/168</v>
      </c>
      <c r="AA80" s="12"/>
      <c r="AB80" s="12"/>
      <c r="AC80" s="12">
        <v>2</v>
      </c>
      <c r="AD80" s="12">
        <v>500</v>
      </c>
      <c r="AE80" s="12">
        <v>168</v>
      </c>
      <c r="AF80" s="45">
        <f t="shared" si="31"/>
        <v>1000</v>
      </c>
      <c r="AG80" s="39" t="s">
        <v>216</v>
      </c>
    </row>
    <row r="81" spans="1:33" hidden="1" x14ac:dyDescent="0.35">
      <c r="A81" s="10">
        <v>48</v>
      </c>
      <c r="B81" s="2">
        <v>2</v>
      </c>
      <c r="C81" s="2">
        <v>8</v>
      </c>
      <c r="D81" s="2">
        <v>2</v>
      </c>
      <c r="E81" s="2" t="s">
        <v>213</v>
      </c>
      <c r="F81" s="2" t="str">
        <f t="shared" ref="F81:G85" si="52">F79</f>
        <v>2019,5,6,14,0</v>
      </c>
      <c r="G81" s="2" t="str">
        <f t="shared" si="52"/>
        <v>2019,5,13,12,0</v>
      </c>
      <c r="H81" s="2" t="str">
        <f t="shared" si="49"/>
        <v>2019,5,13,12,0</v>
      </c>
      <c r="I81" s="3">
        <f t="shared" si="47"/>
        <v>0.14700000000000002</v>
      </c>
      <c r="J81" s="3"/>
      <c r="K81" s="2">
        <v>4.9000000000000004</v>
      </c>
      <c r="L81" s="2">
        <v>5</v>
      </c>
      <c r="M81" s="6">
        <f>M66</f>
        <v>1.7647321224212646</v>
      </c>
      <c r="N81" s="6">
        <f>N66</f>
        <v>22.939666748046875</v>
      </c>
      <c r="O81" s="6">
        <f>O66</f>
        <v>4.420224666595459</v>
      </c>
      <c r="P81" s="6">
        <f>P66</f>
        <v>4.7874007225036621</v>
      </c>
      <c r="Q81" s="6"/>
      <c r="R81" s="6"/>
      <c r="S81" s="6"/>
      <c r="T81" s="6"/>
      <c r="Y81" s="51"/>
      <c r="Z81" s="2" t="str">
        <f>Z66</f>
        <v>500/2/168</v>
      </c>
      <c r="AA81" s="12"/>
      <c r="AB81" s="12"/>
      <c r="AC81" s="12">
        <v>2</v>
      </c>
      <c r="AD81" s="12">
        <v>500</v>
      </c>
      <c r="AE81" s="12">
        <v>168</v>
      </c>
      <c r="AF81" s="45">
        <f t="shared" si="31"/>
        <v>1000</v>
      </c>
      <c r="AG81" s="39" t="s">
        <v>216</v>
      </c>
    </row>
    <row r="82" spans="1:33" hidden="1" x14ac:dyDescent="0.35">
      <c r="A82" s="10">
        <v>48.3</v>
      </c>
      <c r="B82" s="2">
        <v>2</v>
      </c>
      <c r="C82" s="2">
        <v>8</v>
      </c>
      <c r="D82" s="2">
        <v>2</v>
      </c>
      <c r="F82" s="2" t="str">
        <f t="shared" si="52"/>
        <v>2019,5,6,14,0</v>
      </c>
      <c r="G82" s="2" t="str">
        <f t="shared" si="52"/>
        <v>2019,5,13,12,0</v>
      </c>
      <c r="H82" s="7" t="s">
        <v>75</v>
      </c>
      <c r="I82" s="3"/>
      <c r="J82" s="3"/>
      <c r="L82" s="2">
        <v>5</v>
      </c>
      <c r="M82" s="6"/>
      <c r="N82" s="6"/>
      <c r="O82" s="6"/>
      <c r="P82" s="6"/>
      <c r="Q82" s="6"/>
      <c r="R82" s="6"/>
      <c r="S82" s="6"/>
      <c r="T82" s="6"/>
      <c r="W82" s="2">
        <f>'[2]9.2019'!$AB$97</f>
        <v>1.4571653052450528</v>
      </c>
      <c r="Y82" s="51"/>
      <c r="Z82" s="2" t="str">
        <f>Z67</f>
        <v>500/2/168</v>
      </c>
      <c r="AA82" s="12"/>
      <c r="AB82" s="12"/>
      <c r="AC82" s="12">
        <v>2</v>
      </c>
      <c r="AD82" s="12">
        <v>500</v>
      </c>
      <c r="AE82" s="12">
        <v>168</v>
      </c>
      <c r="AF82" s="45">
        <f t="shared" si="31"/>
        <v>1000</v>
      </c>
      <c r="AG82" s="39" t="s">
        <v>216</v>
      </c>
    </row>
    <row r="83" spans="1:33" hidden="1" x14ac:dyDescent="0.35">
      <c r="A83" s="10">
        <v>49</v>
      </c>
      <c r="B83" s="2">
        <v>2</v>
      </c>
      <c r="C83" s="2">
        <v>9</v>
      </c>
      <c r="D83" s="2">
        <v>2</v>
      </c>
      <c r="E83" s="2" t="s">
        <v>213</v>
      </c>
      <c r="F83" s="2" t="str">
        <f t="shared" si="52"/>
        <v>2019,5,6,14,0</v>
      </c>
      <c r="G83" s="2" t="str">
        <f t="shared" si="52"/>
        <v>2019,5,13,12,0</v>
      </c>
      <c r="H83" s="2" t="str">
        <f t="shared" si="49"/>
        <v>2019,5,13,12,0</v>
      </c>
      <c r="I83" s="3">
        <f t="shared" si="47"/>
        <v>0.153</v>
      </c>
      <c r="J83" s="3"/>
      <c r="K83" s="2">
        <v>5.0999999999999996</v>
      </c>
      <c r="L83" s="2">
        <v>5</v>
      </c>
      <c r="M83" s="6">
        <f>M67</f>
        <v>1.5189878940582275</v>
      </c>
      <c r="N83" s="6">
        <f>N67</f>
        <v>20.796257019042969</v>
      </c>
      <c r="O83" s="6">
        <f>O67</f>
        <v>4.0560073852539063</v>
      </c>
      <c r="P83" s="6">
        <f>P67</f>
        <v>4.1959257125854492</v>
      </c>
      <c r="Q83" s="6"/>
      <c r="R83" s="6"/>
      <c r="S83" s="6"/>
      <c r="T83" s="6"/>
      <c r="U83" s="6">
        <f>U67</f>
        <v>17.198701136505559</v>
      </c>
      <c r="Y83" s="51"/>
      <c r="Z83" s="2" t="str">
        <f>Z67</f>
        <v>500/2/168</v>
      </c>
      <c r="AA83" s="12"/>
      <c r="AB83" s="12"/>
      <c r="AC83" s="12">
        <v>2</v>
      </c>
      <c r="AD83" s="12">
        <v>500</v>
      </c>
      <c r="AE83" s="12">
        <v>168</v>
      </c>
      <c r="AF83" s="45">
        <f t="shared" si="31"/>
        <v>1000</v>
      </c>
      <c r="AG83" s="39" t="s">
        <v>216</v>
      </c>
    </row>
    <row r="84" spans="1:33" hidden="1" x14ac:dyDescent="0.35">
      <c r="A84" s="10">
        <v>49.3</v>
      </c>
      <c r="B84" s="2">
        <v>2</v>
      </c>
      <c r="C84" s="2">
        <v>9</v>
      </c>
      <c r="D84" s="2">
        <v>2</v>
      </c>
      <c r="F84" s="2" t="str">
        <f t="shared" si="52"/>
        <v>2019,5,6,14,0</v>
      </c>
      <c r="G84" s="2" t="str">
        <f t="shared" si="52"/>
        <v>2019,5,13,12,0</v>
      </c>
      <c r="H84" s="7" t="s">
        <v>75</v>
      </c>
      <c r="I84" s="3"/>
      <c r="J84" s="3"/>
      <c r="L84" s="2">
        <v>5</v>
      </c>
      <c r="M84" s="6"/>
      <c r="N84" s="6"/>
      <c r="O84" s="6"/>
      <c r="P84" s="6"/>
      <c r="Q84" s="6"/>
      <c r="R84" s="6"/>
      <c r="S84" s="6"/>
      <c r="T84" s="6"/>
      <c r="U84" s="6"/>
      <c r="W84" s="2">
        <f>'[2]9.2019'!$AB$98</f>
        <v>-3.6996253567535065</v>
      </c>
      <c r="Y84" s="51"/>
      <c r="Z84" s="7" t="s">
        <v>205</v>
      </c>
      <c r="AA84" s="12"/>
      <c r="AB84" s="12"/>
      <c r="AC84" s="12">
        <v>2</v>
      </c>
      <c r="AD84" s="12">
        <v>500</v>
      </c>
      <c r="AE84" s="12">
        <v>168</v>
      </c>
      <c r="AF84" s="45">
        <f t="shared" si="31"/>
        <v>1000</v>
      </c>
      <c r="AG84" s="39" t="s">
        <v>216</v>
      </c>
    </row>
    <row r="85" spans="1:33" hidden="1" x14ac:dyDescent="0.35">
      <c r="A85" s="2">
        <v>41.7</v>
      </c>
      <c r="B85" s="2">
        <v>2</v>
      </c>
      <c r="C85" s="2">
        <v>1</v>
      </c>
      <c r="D85" s="2">
        <v>2</v>
      </c>
      <c r="E85" s="2" t="s">
        <v>214</v>
      </c>
      <c r="F85" s="2" t="str">
        <f t="shared" si="52"/>
        <v>2019,5,6,14,0</v>
      </c>
      <c r="G85" s="2" t="str">
        <f t="shared" si="52"/>
        <v>2019,5,13,12,0</v>
      </c>
      <c r="H85" s="7" t="s">
        <v>16</v>
      </c>
      <c r="I85" s="3">
        <f>$K85/$L85*0.15</f>
        <v>0.23099999999999998</v>
      </c>
      <c r="J85" s="3">
        <f>K68</f>
        <v>5</v>
      </c>
      <c r="K85" s="2">
        <v>7.7</v>
      </c>
      <c r="L85" s="2">
        <v>5</v>
      </c>
      <c r="M85" s="9">
        <v>2.8750400543212891</v>
      </c>
      <c r="N85" s="9">
        <v>24.676580429077148</v>
      </c>
      <c r="O85" s="9">
        <v>4.639918327331543</v>
      </c>
      <c r="P85" s="9">
        <v>4.6265602111816406</v>
      </c>
      <c r="Q85" s="65">
        <f>(K85*0.15*M85/100-J85*0.15*M68/100)</f>
        <v>1.9999806010723112E-2</v>
      </c>
      <c r="R85" s="65">
        <f>AF85/1000*14/1000*L85</f>
        <v>7.0000000000000007E-2</v>
      </c>
      <c r="S85" s="65">
        <f>Q85/R85</f>
        <v>0.28571151443890158</v>
      </c>
      <c r="T85" s="65">
        <f>AF85*14/1000*L85/J85/7</f>
        <v>2</v>
      </c>
      <c r="W85" s="21">
        <f>'[2]6.2019'!$AA$25</f>
        <v>22.817802987771746</v>
      </c>
      <c r="Y85" s="52">
        <f>(K85-K68)/K68/7</f>
        <v>7.7142857142857152E-2</v>
      </c>
      <c r="Z85" s="2" t="str">
        <f>Z68</f>
        <v>1000/1/168</v>
      </c>
      <c r="AA85" s="47">
        <v>0</v>
      </c>
      <c r="AB85" s="47">
        <v>0</v>
      </c>
      <c r="AC85" s="12">
        <v>1</v>
      </c>
      <c r="AD85" s="12">
        <v>1000</v>
      </c>
      <c r="AE85" s="12">
        <v>168</v>
      </c>
      <c r="AF85" s="45">
        <f t="shared" si="31"/>
        <v>1000</v>
      </c>
      <c r="AG85" s="39" t="s">
        <v>216</v>
      </c>
    </row>
    <row r="86" spans="1:33" hidden="1" x14ac:dyDescent="0.35">
      <c r="A86" s="2">
        <v>42.7</v>
      </c>
      <c r="B86" s="2">
        <v>2</v>
      </c>
      <c r="C86" s="2">
        <v>2</v>
      </c>
      <c r="D86" s="2">
        <v>2</v>
      </c>
      <c r="E86" s="2" t="s">
        <v>214</v>
      </c>
      <c r="F86" s="2" t="str">
        <f t="shared" si="32"/>
        <v>2019,5,6,14,0</v>
      </c>
      <c r="G86" s="2" t="str">
        <f t="shared" si="51"/>
        <v>2019,5,13,12,0</v>
      </c>
      <c r="H86" s="2" t="str">
        <f>H85</f>
        <v>2019,5,20,12,0</v>
      </c>
      <c r="I86" s="3">
        <f t="shared" si="47"/>
        <v>0.22799999999999998</v>
      </c>
      <c r="J86" s="3">
        <f>K70</f>
        <v>5.0999999999999996</v>
      </c>
      <c r="K86" s="2">
        <v>7.6</v>
      </c>
      <c r="L86" s="2">
        <v>5</v>
      </c>
      <c r="M86" s="9">
        <v>3.1311845779418945</v>
      </c>
      <c r="N86" s="9">
        <v>28.161741256713867</v>
      </c>
      <c r="O86" s="9">
        <v>4.7662310600280762</v>
      </c>
      <c r="P86" s="9">
        <v>4.2694511413574219</v>
      </c>
      <c r="Q86" s="65">
        <f>(K86*0.15*M86/100-J86*0.15*M70/100)</f>
        <v>2.2480897343158723E-2</v>
      </c>
      <c r="R86" s="65">
        <f t="shared" ref="R86:R93" si="53">AF86/1000*14/1000*L86</f>
        <v>7.0000000000000007E-2</v>
      </c>
      <c r="S86" s="65">
        <f t="shared" ref="S86:S93" si="54">Q86/R86</f>
        <v>0.32115567633083886</v>
      </c>
      <c r="T86" s="65">
        <f t="shared" ref="T86:T93" si="55">AF86*14/1000*L86/J86/7</f>
        <v>1.9607843137254903</v>
      </c>
      <c r="W86" s="21">
        <f>'[2]6.2019'!$AA$27</f>
        <v>34.594432724621235</v>
      </c>
      <c r="Y86" s="52">
        <f>(K86-K70)/K70/7</f>
        <v>7.0028011204481794E-2</v>
      </c>
      <c r="Z86" s="2" t="str">
        <f>Z70</f>
        <v>1000/1/168</v>
      </c>
      <c r="AA86" s="47">
        <v>0</v>
      </c>
      <c r="AB86" s="47">
        <v>0</v>
      </c>
      <c r="AC86" s="12">
        <v>1</v>
      </c>
      <c r="AD86" s="12">
        <v>1000</v>
      </c>
      <c r="AE86" s="12">
        <v>168</v>
      </c>
      <c r="AF86" s="45">
        <f t="shared" si="31"/>
        <v>1000</v>
      </c>
      <c r="AG86" s="39" t="s">
        <v>216</v>
      </c>
    </row>
    <row r="87" spans="1:33" x14ac:dyDescent="0.35">
      <c r="A87" s="2">
        <v>43.7</v>
      </c>
      <c r="B87" s="2">
        <v>2</v>
      </c>
      <c r="C87" s="2">
        <v>3</v>
      </c>
      <c r="D87" s="2">
        <v>2</v>
      </c>
      <c r="E87" s="2" t="s">
        <v>214</v>
      </c>
      <c r="F87" s="2" t="str">
        <f t="shared" si="32"/>
        <v>2019,5,6,14,0</v>
      </c>
      <c r="G87" s="2" t="str">
        <f t="shared" si="51"/>
        <v>2019,5,13,12,0</v>
      </c>
      <c r="H87" s="2" t="str">
        <f t="shared" ref="H87:H93" si="56">H86</f>
        <v>2019,5,20,12,0</v>
      </c>
      <c r="I87" s="3">
        <f t="shared" si="47"/>
        <v>0.14700000000000002</v>
      </c>
      <c r="J87" s="3">
        <f>K72</f>
        <v>5.0999999999999996</v>
      </c>
      <c r="K87" s="2">
        <v>4.9000000000000004</v>
      </c>
      <c r="L87" s="2">
        <v>5</v>
      </c>
      <c r="M87" s="9">
        <v>2.9348893165588379</v>
      </c>
      <c r="N87" s="9">
        <v>22.257974624633789</v>
      </c>
      <c r="O87" s="9">
        <v>4.5680532455444336</v>
      </c>
      <c r="P87" s="9">
        <v>5.2308335304260254</v>
      </c>
      <c r="Q87" s="65">
        <f>(K87*0.15*M87/100-J87*0.15*M72/100)</f>
        <v>9.1182294309139298E-3</v>
      </c>
      <c r="R87" s="65">
        <f t="shared" si="53"/>
        <v>7.0000000000000007E-2</v>
      </c>
      <c r="S87" s="65">
        <f t="shared" si="54"/>
        <v>0.13026042044162756</v>
      </c>
      <c r="T87" s="65">
        <f t="shared" si="55"/>
        <v>1.9607843137254903</v>
      </c>
      <c r="W87" s="21">
        <f>'[2]6.2019'!$AA$29</f>
        <v>139.30866851626931</v>
      </c>
      <c r="Y87" s="52">
        <f>(K87-K72)/K72/7</f>
        <v>-5.6022408963585235E-3</v>
      </c>
      <c r="Z87" s="2" t="str">
        <f>Z72</f>
        <v>1000/1/168</v>
      </c>
      <c r="AA87" s="47">
        <v>0</v>
      </c>
      <c r="AB87" s="47">
        <v>0</v>
      </c>
      <c r="AC87" s="12">
        <v>1</v>
      </c>
      <c r="AD87" s="12">
        <v>1000</v>
      </c>
      <c r="AE87" s="12">
        <v>168</v>
      </c>
      <c r="AF87" s="45">
        <f t="shared" si="31"/>
        <v>1000</v>
      </c>
      <c r="AG87" s="39" t="s">
        <v>217</v>
      </c>
    </row>
    <row r="88" spans="1:33" hidden="1" x14ac:dyDescent="0.35">
      <c r="A88" s="2">
        <v>44.7</v>
      </c>
      <c r="B88" s="2">
        <v>2</v>
      </c>
      <c r="C88" s="2">
        <v>4</v>
      </c>
      <c r="D88" s="2">
        <v>2</v>
      </c>
      <c r="E88" s="2" t="s">
        <v>214</v>
      </c>
      <c r="F88" s="2" t="str">
        <f t="shared" si="32"/>
        <v>2019,5,6,14,0</v>
      </c>
      <c r="G88" s="2" t="str">
        <f t="shared" si="51"/>
        <v>2019,5,13,12,0</v>
      </c>
      <c r="H88" s="2" t="str">
        <f t="shared" si="56"/>
        <v>2019,5,20,12,0</v>
      </c>
      <c r="I88" s="3">
        <f t="shared" si="47"/>
        <v>0.219</v>
      </c>
      <c r="J88" s="3">
        <f>K74</f>
        <v>4.9000000000000004</v>
      </c>
      <c r="K88" s="2">
        <v>7.3</v>
      </c>
      <c r="L88" s="2">
        <v>5</v>
      </c>
      <c r="M88" s="9">
        <v>3.7683007717132568</v>
      </c>
      <c r="N88" s="9">
        <v>24.815113067626953</v>
      </c>
      <c r="O88" s="9">
        <v>4.646186351776123</v>
      </c>
      <c r="P88" s="9">
        <v>4.5086479187011719</v>
      </c>
      <c r="Q88" s="65">
        <f>(K88*0.15*M88/100-J88*0.15*M74/100)</f>
        <v>1.7932636928558354E-2</v>
      </c>
      <c r="R88" s="65">
        <f t="shared" si="53"/>
        <v>0.14000000000000001</v>
      </c>
      <c r="S88" s="65">
        <f t="shared" si="54"/>
        <v>0.1280902637754168</v>
      </c>
      <c r="T88" s="65">
        <f t="shared" si="55"/>
        <v>4.0816326530612246</v>
      </c>
      <c r="Y88" s="52">
        <f>(K88-K74)/K74/7</f>
        <v>6.9970845481049551E-2</v>
      </c>
      <c r="Z88" s="2" t="str">
        <f>Z74</f>
        <v>2000/1/168</v>
      </c>
      <c r="AA88" s="47">
        <v>0</v>
      </c>
      <c r="AB88" s="47">
        <v>0</v>
      </c>
      <c r="AC88" s="12">
        <v>1</v>
      </c>
      <c r="AD88" s="12">
        <v>2000</v>
      </c>
      <c r="AE88" s="12">
        <v>168</v>
      </c>
      <c r="AF88" s="45">
        <f t="shared" si="31"/>
        <v>2000</v>
      </c>
      <c r="AG88" s="39" t="s">
        <v>216</v>
      </c>
    </row>
    <row r="89" spans="1:33" hidden="1" x14ac:dyDescent="0.35">
      <c r="A89" s="2">
        <v>45.7</v>
      </c>
      <c r="B89" s="2">
        <v>2</v>
      </c>
      <c r="C89" s="2">
        <v>5</v>
      </c>
      <c r="D89" s="2">
        <v>2</v>
      </c>
      <c r="E89" s="2" t="s">
        <v>214</v>
      </c>
      <c r="F89" s="2" t="str">
        <f t="shared" si="32"/>
        <v>2019,5,6,14,0</v>
      </c>
      <c r="G89" s="2" t="str">
        <f t="shared" si="51"/>
        <v>2019,5,13,12,0</v>
      </c>
      <c r="H89" s="2" t="str">
        <f t="shared" si="56"/>
        <v>2019,5,20,12,0</v>
      </c>
      <c r="I89" s="3">
        <f t="shared" si="47"/>
        <v>0.25800000000000001</v>
      </c>
      <c r="J89" s="3">
        <f>K76</f>
        <v>5.0999999999999996</v>
      </c>
      <c r="K89" s="2">
        <v>8.6</v>
      </c>
      <c r="L89" s="2">
        <v>5</v>
      </c>
      <c r="M89" s="9">
        <v>4.234900951385498</v>
      </c>
      <c r="N89" s="9">
        <v>24.668548583984375</v>
      </c>
      <c r="O89" s="9">
        <v>4.8894667625427246</v>
      </c>
      <c r="P89" s="9">
        <v>3.5639629364013672</v>
      </c>
      <c r="Q89" s="65">
        <f>(K89*0.15*M89/100-J89*0.15*M76/100)</f>
        <v>3.3649212169647211E-2</v>
      </c>
      <c r="R89" s="65">
        <f t="shared" si="53"/>
        <v>0.14000000000000001</v>
      </c>
      <c r="S89" s="65">
        <f t="shared" si="54"/>
        <v>0.24035151549748004</v>
      </c>
      <c r="T89" s="65">
        <f t="shared" si="55"/>
        <v>3.9215686274509807</v>
      </c>
      <c r="Y89" s="52">
        <f>(K89-K76)/K76/7</f>
        <v>9.8039215686274508E-2</v>
      </c>
      <c r="Z89" s="2" t="str">
        <f>Z76</f>
        <v>2000/1/168</v>
      </c>
      <c r="AA89" s="47">
        <v>0</v>
      </c>
      <c r="AB89" s="47">
        <v>0</v>
      </c>
      <c r="AC89" s="12">
        <v>1</v>
      </c>
      <c r="AD89" s="12">
        <v>2000</v>
      </c>
      <c r="AE89" s="12">
        <v>168</v>
      </c>
      <c r="AF89" s="45">
        <f t="shared" si="31"/>
        <v>2000</v>
      </c>
      <c r="AG89" s="39" t="s">
        <v>216</v>
      </c>
    </row>
    <row r="90" spans="1:33" hidden="1" x14ac:dyDescent="0.35">
      <c r="A90" s="2">
        <v>46.7</v>
      </c>
      <c r="B90" s="2">
        <v>2</v>
      </c>
      <c r="C90" s="2">
        <v>6</v>
      </c>
      <c r="D90" s="2">
        <v>2</v>
      </c>
      <c r="E90" s="2" t="s">
        <v>214</v>
      </c>
      <c r="F90" s="2" t="str">
        <f t="shared" si="32"/>
        <v>2019,5,6,14,0</v>
      </c>
      <c r="G90" s="2" t="str">
        <f t="shared" si="51"/>
        <v>2019,5,13,12,0</v>
      </c>
      <c r="H90" s="2" t="str">
        <f t="shared" si="56"/>
        <v>2019,5,20,12,0</v>
      </c>
      <c r="I90" s="3">
        <f t="shared" si="47"/>
        <v>0.222</v>
      </c>
      <c r="J90" s="3">
        <f>K78</f>
        <v>5.2</v>
      </c>
      <c r="K90" s="2">
        <v>7.4</v>
      </c>
      <c r="L90" s="2">
        <v>5</v>
      </c>
      <c r="M90" s="9">
        <v>3.9172072410583496</v>
      </c>
      <c r="N90" s="9">
        <v>25.407440185546875</v>
      </c>
      <c r="O90" s="9">
        <v>4.8744006156921387</v>
      </c>
      <c r="P90" s="9">
        <v>3.6519632339477539</v>
      </c>
      <c r="Q90" s="65">
        <f>(K90*0.15*M90/100-J90*0.15*M78/100)</f>
        <v>1.7951808643341075E-2</v>
      </c>
      <c r="R90" s="65">
        <f t="shared" si="53"/>
        <v>0.14000000000000001</v>
      </c>
      <c r="S90" s="65">
        <f t="shared" si="54"/>
        <v>0.12822720459529338</v>
      </c>
      <c r="T90" s="65">
        <f t="shared" si="55"/>
        <v>3.8461538461538463</v>
      </c>
      <c r="Y90" s="52">
        <f>(K90-K78)/K78/7</f>
        <v>6.043956043956044E-2</v>
      </c>
      <c r="Z90" s="2" t="str">
        <f>Z78</f>
        <v>2000/1/168</v>
      </c>
      <c r="AA90" s="47">
        <v>0</v>
      </c>
      <c r="AB90" s="47">
        <v>0</v>
      </c>
      <c r="AC90" s="12">
        <v>1</v>
      </c>
      <c r="AD90" s="12">
        <v>2000</v>
      </c>
      <c r="AE90" s="12">
        <v>168</v>
      </c>
      <c r="AF90" s="45">
        <f t="shared" si="31"/>
        <v>2000</v>
      </c>
      <c r="AG90" s="39" t="s">
        <v>216</v>
      </c>
    </row>
    <row r="91" spans="1:33" hidden="1" x14ac:dyDescent="0.35">
      <c r="A91" s="2">
        <v>47.7</v>
      </c>
      <c r="B91" s="2">
        <v>2</v>
      </c>
      <c r="C91" s="2">
        <v>7</v>
      </c>
      <c r="D91" s="2">
        <v>2</v>
      </c>
      <c r="E91" s="2" t="s">
        <v>214</v>
      </c>
      <c r="F91" s="2" t="str">
        <f t="shared" si="32"/>
        <v>2019,5,6,14,0</v>
      </c>
      <c r="G91" s="2" t="str">
        <f t="shared" si="51"/>
        <v>2019,5,13,12,0</v>
      </c>
      <c r="H91" s="2" t="str">
        <f t="shared" si="56"/>
        <v>2019,5,20,12,0</v>
      </c>
      <c r="I91" s="3">
        <f t="shared" si="47"/>
        <v>0.249</v>
      </c>
      <c r="J91" s="3">
        <f>K79</f>
        <v>5</v>
      </c>
      <c r="K91" s="2">
        <v>8.3000000000000007</v>
      </c>
      <c r="L91" s="2">
        <v>5</v>
      </c>
      <c r="M91" s="9">
        <v>2.7444558143615723</v>
      </c>
      <c r="N91" s="9">
        <v>23.792360305786133</v>
      </c>
      <c r="O91" s="9">
        <v>4.5115790367126465</v>
      </c>
      <c r="P91" s="9">
        <v>3.9890189170837402</v>
      </c>
      <c r="Q91" s="65">
        <f>(K91*0.15*M91/100-J91*0.15*M79/100)</f>
        <v>1.9566377019882206E-2</v>
      </c>
      <c r="R91" s="65">
        <f t="shared" si="53"/>
        <v>7.0000000000000007E-2</v>
      </c>
      <c r="S91" s="65">
        <f t="shared" si="54"/>
        <v>0.27951967171260295</v>
      </c>
      <c r="T91" s="65">
        <f t="shared" si="55"/>
        <v>2</v>
      </c>
      <c r="W91" s="2">
        <f>'[2]9.2019'!$AB$96</f>
        <v>1.9100774722746083</v>
      </c>
      <c r="Y91" s="52">
        <f>(K91-K79)/K79/7</f>
        <v>9.4285714285714306E-2</v>
      </c>
      <c r="Z91" s="2" t="str">
        <f>Z79</f>
        <v>500/2/168</v>
      </c>
      <c r="AA91" s="47">
        <v>0</v>
      </c>
      <c r="AB91" s="47">
        <v>0</v>
      </c>
      <c r="AC91" s="12">
        <v>2</v>
      </c>
      <c r="AD91" s="12">
        <v>500</v>
      </c>
      <c r="AE91" s="12">
        <v>168</v>
      </c>
      <c r="AF91" s="45">
        <f t="shared" si="31"/>
        <v>1000</v>
      </c>
      <c r="AG91" s="39" t="s">
        <v>216</v>
      </c>
    </row>
    <row r="92" spans="1:33" x14ac:dyDescent="0.35">
      <c r="A92" s="2">
        <v>48.7</v>
      </c>
      <c r="B92" s="2">
        <v>2</v>
      </c>
      <c r="C92" s="2">
        <v>8</v>
      </c>
      <c r="D92" s="2">
        <v>2</v>
      </c>
      <c r="E92" s="2" t="s">
        <v>214</v>
      </c>
      <c r="F92" s="2" t="str">
        <f t="shared" si="32"/>
        <v>2019,5,6,14,0</v>
      </c>
      <c r="G92" s="2" t="str">
        <f t="shared" si="51"/>
        <v>2019,5,13,12,0</v>
      </c>
      <c r="H92" s="2" t="str">
        <f t="shared" si="56"/>
        <v>2019,5,20,12,0</v>
      </c>
      <c r="I92" s="3">
        <f t="shared" si="47"/>
        <v>0.13799999999999998</v>
      </c>
      <c r="J92" s="3">
        <f>K81</f>
        <v>4.9000000000000004</v>
      </c>
      <c r="K92" s="2">
        <v>4.5999999999999996</v>
      </c>
      <c r="L92" s="2">
        <v>5</v>
      </c>
      <c r="M92" s="9">
        <v>3.3587477207183838</v>
      </c>
      <c r="N92" s="9">
        <v>24.121782302856445</v>
      </c>
      <c r="O92" s="9">
        <v>4.9333200454711914</v>
      </c>
      <c r="P92" s="9">
        <v>5.2011942863464355</v>
      </c>
      <c r="Q92" s="65">
        <f>(K92*0.15*M92/100-J92*0.15*M81/100)</f>
        <v>1.0204578173160549E-2</v>
      </c>
      <c r="R92" s="65">
        <f t="shared" si="53"/>
        <v>7.0000000000000007E-2</v>
      </c>
      <c r="S92" s="65">
        <f t="shared" si="54"/>
        <v>0.14577968818800782</v>
      </c>
      <c r="T92" s="65">
        <f t="shared" si="55"/>
        <v>2.0408163265306123</v>
      </c>
      <c r="W92" s="2">
        <f>'[2]12.2019'!$AB$141</f>
        <v>58.329302982064689</v>
      </c>
      <c r="Y92" s="52">
        <f>(K92-K81)/K81/7</f>
        <v>-8.7463556851312147E-3</v>
      </c>
      <c r="Z92" s="2" t="str">
        <f>Z81</f>
        <v>500/2/168</v>
      </c>
      <c r="AA92" s="47">
        <v>0</v>
      </c>
      <c r="AB92" s="47">
        <v>0</v>
      </c>
      <c r="AC92" s="12">
        <v>2</v>
      </c>
      <c r="AD92" s="12">
        <v>500</v>
      </c>
      <c r="AE92" s="12">
        <v>168</v>
      </c>
      <c r="AF92" s="45">
        <f t="shared" si="31"/>
        <v>1000</v>
      </c>
      <c r="AG92" s="39" t="s">
        <v>217</v>
      </c>
    </row>
    <row r="93" spans="1:33" hidden="1" x14ac:dyDescent="0.35">
      <c r="A93" s="2">
        <v>49.7</v>
      </c>
      <c r="B93" s="2">
        <v>2</v>
      </c>
      <c r="C93" s="2">
        <v>9</v>
      </c>
      <c r="D93" s="2">
        <v>2</v>
      </c>
      <c r="E93" s="2" t="s">
        <v>214</v>
      </c>
      <c r="F93" s="2" t="str">
        <f t="shared" si="32"/>
        <v>2019,5,6,14,0</v>
      </c>
      <c r="G93" s="2" t="str">
        <f t="shared" si="51"/>
        <v>2019,5,13,12,0</v>
      </c>
      <c r="H93" s="2" t="str">
        <f t="shared" si="56"/>
        <v>2019,5,20,12,0</v>
      </c>
      <c r="I93" s="3">
        <f t="shared" si="47"/>
        <v>0.32400000000000001</v>
      </c>
      <c r="J93" s="3">
        <f>K83</f>
        <v>5.0999999999999996</v>
      </c>
      <c r="K93" s="2">
        <v>10.8</v>
      </c>
      <c r="L93" s="2">
        <v>5</v>
      </c>
      <c r="M93" s="9">
        <v>2.4074211120605469</v>
      </c>
      <c r="N93" s="9">
        <v>23.981422424316406</v>
      </c>
      <c r="O93" s="9">
        <v>4.3994941711425781</v>
      </c>
      <c r="P93" s="9">
        <v>5.1719613075256348</v>
      </c>
      <c r="Q93" s="65">
        <f>(K93*0.15*M93/100-J93*0.15*M83/100)</f>
        <v>2.7379964625835425E-2</v>
      </c>
      <c r="R93" s="65">
        <f t="shared" si="53"/>
        <v>7.0000000000000007E-2</v>
      </c>
      <c r="S93" s="65">
        <f t="shared" si="54"/>
        <v>0.39114235179764889</v>
      </c>
      <c r="T93" s="65">
        <f t="shared" si="55"/>
        <v>1.9607843137254903</v>
      </c>
      <c r="U93" s="9">
        <f>'[1]15122019'!$AH$36</f>
        <v>18.286499313101039</v>
      </c>
      <c r="W93" s="2">
        <f>AVERAGE('[2]9.2019'!$AB$99:$AB$100)</f>
        <v>-3.7473212291251343</v>
      </c>
      <c r="Y93" s="52">
        <f>(K93-K83)/K83/7</f>
        <v>0.15966386554621853</v>
      </c>
      <c r="Z93" s="2" t="str">
        <f>Z83</f>
        <v>500/2/168</v>
      </c>
      <c r="AA93" s="47">
        <v>0</v>
      </c>
      <c r="AB93" s="47">
        <v>0</v>
      </c>
      <c r="AC93" s="12">
        <v>2</v>
      </c>
      <c r="AD93" s="12">
        <v>500</v>
      </c>
      <c r="AE93" s="12">
        <v>168</v>
      </c>
      <c r="AF93" s="45">
        <f t="shared" si="31"/>
        <v>1000</v>
      </c>
      <c r="AG93" s="39" t="s">
        <v>216</v>
      </c>
    </row>
    <row r="94" spans="1:33" hidden="1" x14ac:dyDescent="0.35">
      <c r="A94" s="10">
        <v>51</v>
      </c>
      <c r="B94" s="2">
        <v>2</v>
      </c>
      <c r="C94" s="2">
        <v>1</v>
      </c>
      <c r="D94" s="2">
        <v>3</v>
      </c>
      <c r="E94" s="2" t="s">
        <v>213</v>
      </c>
      <c r="F94" s="2" t="str">
        <f t="shared" si="32"/>
        <v>2019,5,6,14,0</v>
      </c>
      <c r="G94" s="7" t="s">
        <v>16</v>
      </c>
      <c r="H94" s="2" t="str">
        <f>G94</f>
        <v>2019,5,20,12,0</v>
      </c>
      <c r="I94" s="3">
        <f t="shared" si="47"/>
        <v>0.153</v>
      </c>
      <c r="J94" s="3"/>
      <c r="K94" s="2">
        <v>5.0999999999999996</v>
      </c>
      <c r="L94" s="2">
        <v>5</v>
      </c>
      <c r="M94" s="6">
        <f>M85</f>
        <v>2.8750400543212891</v>
      </c>
      <c r="N94" s="6">
        <f>N85</f>
        <v>24.676580429077148</v>
      </c>
      <c r="O94" s="6">
        <f>O85</f>
        <v>4.639918327331543</v>
      </c>
      <c r="P94" s="6">
        <f>P85</f>
        <v>4.6265602111816406</v>
      </c>
      <c r="Q94" s="6"/>
      <c r="R94" s="6"/>
      <c r="S94" s="6"/>
      <c r="T94" s="6"/>
      <c r="Y94" s="51"/>
      <c r="Z94" s="2" t="str">
        <f>Z85</f>
        <v>1000/1/168</v>
      </c>
      <c r="AA94" s="12"/>
      <c r="AB94" s="12"/>
      <c r="AC94" s="12">
        <v>1</v>
      </c>
      <c r="AD94" s="12">
        <v>1000</v>
      </c>
      <c r="AE94" s="12">
        <v>168</v>
      </c>
      <c r="AF94" s="45">
        <f t="shared" si="31"/>
        <v>1000</v>
      </c>
      <c r="AG94" s="39" t="s">
        <v>216</v>
      </c>
    </row>
    <row r="95" spans="1:33" hidden="1" x14ac:dyDescent="0.35">
      <c r="A95" s="10">
        <v>51.3</v>
      </c>
      <c r="B95" s="2">
        <v>2</v>
      </c>
      <c r="C95" s="2">
        <v>1</v>
      </c>
      <c r="D95" s="2">
        <v>3</v>
      </c>
      <c r="F95" s="2" t="str">
        <f t="shared" si="32"/>
        <v>2019,5,6,14,0</v>
      </c>
      <c r="G95" s="7" t="s">
        <v>16</v>
      </c>
      <c r="H95" s="7" t="s">
        <v>76</v>
      </c>
      <c r="I95" s="3"/>
      <c r="J95" s="3"/>
      <c r="L95" s="2">
        <v>5</v>
      </c>
      <c r="M95" s="6"/>
      <c r="N95" s="6"/>
      <c r="O95" s="6"/>
      <c r="P95" s="6"/>
      <c r="Q95" s="6"/>
      <c r="R95" s="6"/>
      <c r="S95" s="6"/>
      <c r="T95" s="6"/>
      <c r="W95" s="2">
        <f>'[2]12.2019'!$AB$142</f>
        <v>-1.6309648231042528</v>
      </c>
      <c r="Y95" s="51"/>
      <c r="Z95" s="2" t="str">
        <f>Z86</f>
        <v>1000/1/168</v>
      </c>
      <c r="AA95" s="12"/>
      <c r="AB95" s="12"/>
      <c r="AC95" s="12">
        <v>1</v>
      </c>
      <c r="AD95" s="12">
        <v>1000</v>
      </c>
      <c r="AE95" s="12">
        <v>168</v>
      </c>
      <c r="AF95" s="45">
        <f t="shared" si="31"/>
        <v>1000</v>
      </c>
      <c r="AG95" s="39" t="s">
        <v>216</v>
      </c>
    </row>
    <row r="96" spans="1:33" hidden="1" x14ac:dyDescent="0.35">
      <c r="A96" s="10">
        <v>52</v>
      </c>
      <c r="B96" s="2">
        <v>2</v>
      </c>
      <c r="C96" s="2">
        <v>2</v>
      </c>
      <c r="D96" s="2">
        <v>3</v>
      </c>
      <c r="E96" s="2" t="s">
        <v>213</v>
      </c>
      <c r="F96" s="2" t="str">
        <f t="shared" ref="F96:G106" si="57">F94</f>
        <v>2019,5,6,14,0</v>
      </c>
      <c r="G96" s="2" t="str">
        <f t="shared" si="57"/>
        <v>2019,5,20,12,0</v>
      </c>
      <c r="H96" s="2" t="str">
        <f t="shared" ref="H96:H110" si="58">G96</f>
        <v>2019,5,20,12,0</v>
      </c>
      <c r="I96" s="3">
        <f t="shared" si="47"/>
        <v>0.153</v>
      </c>
      <c r="J96" s="3"/>
      <c r="K96" s="2">
        <v>5.0999999999999996</v>
      </c>
      <c r="L96" s="2">
        <v>5</v>
      </c>
      <c r="M96" s="6">
        <f>M86</f>
        <v>3.1311845779418945</v>
      </c>
      <c r="N96" s="6">
        <f>N86</f>
        <v>28.161741256713867</v>
      </c>
      <c r="O96" s="6">
        <f>O86</f>
        <v>4.7662310600280762</v>
      </c>
      <c r="P96" s="6">
        <f>P86</f>
        <v>4.2694511413574219</v>
      </c>
      <c r="Q96" s="6"/>
      <c r="R96" s="6"/>
      <c r="S96" s="6"/>
      <c r="T96" s="6"/>
      <c r="Y96" s="51"/>
      <c r="Z96" s="2" t="str">
        <f>Z86</f>
        <v>1000/1/168</v>
      </c>
      <c r="AA96" s="12"/>
      <c r="AB96" s="12"/>
      <c r="AC96" s="12">
        <v>1</v>
      </c>
      <c r="AD96" s="12">
        <v>1000</v>
      </c>
      <c r="AE96" s="12">
        <v>168</v>
      </c>
      <c r="AF96" s="45">
        <f t="shared" si="31"/>
        <v>1000</v>
      </c>
      <c r="AG96" s="39" t="s">
        <v>216</v>
      </c>
    </row>
    <row r="97" spans="1:33" hidden="1" x14ac:dyDescent="0.35">
      <c r="A97" s="10">
        <v>52.3</v>
      </c>
      <c r="B97" s="2">
        <v>2</v>
      </c>
      <c r="C97" s="2">
        <v>2</v>
      </c>
      <c r="D97" s="2">
        <v>3</v>
      </c>
      <c r="F97" s="2" t="str">
        <f t="shared" si="57"/>
        <v>2019,5,6,14,0</v>
      </c>
      <c r="G97" s="2" t="str">
        <f t="shared" si="57"/>
        <v>2019,5,20,12,0</v>
      </c>
      <c r="H97" s="7" t="s">
        <v>76</v>
      </c>
      <c r="I97" s="3"/>
      <c r="J97" s="3"/>
      <c r="L97" s="2">
        <v>5</v>
      </c>
      <c r="M97" s="6"/>
      <c r="N97" s="6"/>
      <c r="O97" s="6"/>
      <c r="P97" s="6"/>
      <c r="Q97" s="6"/>
      <c r="R97" s="6"/>
      <c r="S97" s="6"/>
      <c r="T97" s="6"/>
      <c r="W97" s="2">
        <f>'[2]12.2019'!$AB$143</f>
        <v>42.772604494043755</v>
      </c>
      <c r="Y97" s="51"/>
      <c r="Z97" s="2" t="str">
        <f>Z87</f>
        <v>1000/1/168</v>
      </c>
      <c r="AA97" s="12"/>
      <c r="AB97" s="12"/>
      <c r="AC97" s="12">
        <v>1</v>
      </c>
      <c r="AD97" s="12">
        <v>1000</v>
      </c>
      <c r="AE97" s="12">
        <v>168</v>
      </c>
      <c r="AF97" s="45">
        <f t="shared" si="31"/>
        <v>1000</v>
      </c>
      <c r="AG97" s="39" t="s">
        <v>216</v>
      </c>
    </row>
    <row r="98" spans="1:33" hidden="1" x14ac:dyDescent="0.35">
      <c r="A98" s="10">
        <v>53</v>
      </c>
      <c r="B98" s="2">
        <v>2</v>
      </c>
      <c r="C98" s="2">
        <v>3</v>
      </c>
      <c r="D98" s="2">
        <v>3</v>
      </c>
      <c r="E98" s="2" t="s">
        <v>213</v>
      </c>
      <c r="F98" s="2" t="str">
        <f t="shared" si="57"/>
        <v>2019,5,6,14,0</v>
      </c>
      <c r="G98" s="2" t="str">
        <f t="shared" si="57"/>
        <v>2019,5,20,12,0</v>
      </c>
      <c r="H98" s="2" t="str">
        <f t="shared" si="58"/>
        <v>2019,5,20,12,0</v>
      </c>
      <c r="I98" s="3">
        <f t="shared" si="47"/>
        <v>0.12</v>
      </c>
      <c r="J98" s="3"/>
      <c r="K98" s="2">
        <v>4</v>
      </c>
      <c r="L98" s="2">
        <v>5</v>
      </c>
      <c r="M98" s="6">
        <f>M87</f>
        <v>2.9348893165588379</v>
      </c>
      <c r="N98" s="6">
        <f>N87</f>
        <v>22.257974624633789</v>
      </c>
      <c r="O98" s="6">
        <f>O87</f>
        <v>4.5680532455444336</v>
      </c>
      <c r="P98" s="6">
        <f>P87</f>
        <v>5.2308335304260254</v>
      </c>
      <c r="Q98" s="6"/>
      <c r="R98" s="6"/>
      <c r="S98" s="6"/>
      <c r="T98" s="6"/>
      <c r="Y98" s="51"/>
      <c r="Z98" s="2" t="str">
        <f>Z87</f>
        <v>1000/1/168</v>
      </c>
      <c r="AA98" s="12"/>
      <c r="AB98" s="12"/>
      <c r="AC98" s="12">
        <v>1</v>
      </c>
      <c r="AD98" s="12">
        <v>1000</v>
      </c>
      <c r="AE98" s="12">
        <v>168</v>
      </c>
      <c r="AF98" s="45">
        <f t="shared" si="31"/>
        <v>1000</v>
      </c>
      <c r="AG98" s="39" t="s">
        <v>216</v>
      </c>
    </row>
    <row r="99" spans="1:33" hidden="1" x14ac:dyDescent="0.35">
      <c r="A99" s="10">
        <v>53.3</v>
      </c>
      <c r="B99" s="2">
        <v>2</v>
      </c>
      <c r="C99" s="2">
        <v>3</v>
      </c>
      <c r="D99" s="2">
        <v>3</v>
      </c>
      <c r="F99" s="2" t="str">
        <f t="shared" si="57"/>
        <v>2019,5,6,14,0</v>
      </c>
      <c r="G99" s="2" t="str">
        <f t="shared" si="57"/>
        <v>2019,5,20,12,0</v>
      </c>
      <c r="H99" s="7" t="s">
        <v>76</v>
      </c>
      <c r="I99" s="3"/>
      <c r="J99" s="3"/>
      <c r="L99" s="2">
        <v>5</v>
      </c>
      <c r="M99" s="6"/>
      <c r="N99" s="6"/>
      <c r="O99" s="6"/>
      <c r="P99" s="6"/>
      <c r="Q99" s="6"/>
      <c r="R99" s="6"/>
      <c r="S99" s="6"/>
      <c r="T99" s="6"/>
      <c r="W99" s="2">
        <f>'[2]12.2019'!$AB$144</f>
        <v>103.88766225158598</v>
      </c>
      <c r="Y99" s="51"/>
      <c r="Z99" s="7" t="s">
        <v>201</v>
      </c>
      <c r="AA99" s="12"/>
      <c r="AB99" s="12"/>
      <c r="AC99" s="12">
        <v>1</v>
      </c>
      <c r="AD99" s="12">
        <v>1000</v>
      </c>
      <c r="AE99" s="12">
        <v>168</v>
      </c>
      <c r="AF99" s="45">
        <f t="shared" si="31"/>
        <v>1000</v>
      </c>
      <c r="AG99" s="39" t="s">
        <v>216</v>
      </c>
    </row>
    <row r="100" spans="1:33" hidden="1" x14ac:dyDescent="0.35">
      <c r="A100" s="10">
        <v>54</v>
      </c>
      <c r="B100" s="2">
        <v>2</v>
      </c>
      <c r="C100" s="2">
        <v>4</v>
      </c>
      <c r="D100" s="2">
        <v>3</v>
      </c>
      <c r="E100" s="2" t="s">
        <v>213</v>
      </c>
      <c r="F100" s="2" t="str">
        <f t="shared" si="57"/>
        <v>2019,5,6,14,0</v>
      </c>
      <c r="G100" s="2" t="str">
        <f t="shared" si="57"/>
        <v>2019,5,20,12,0</v>
      </c>
      <c r="H100" s="2" t="str">
        <f t="shared" si="58"/>
        <v>2019,5,20,12,0</v>
      </c>
      <c r="I100" s="3">
        <f t="shared" si="47"/>
        <v>0.153</v>
      </c>
      <c r="J100" s="3"/>
      <c r="K100" s="2">
        <v>5.0999999999999996</v>
      </c>
      <c r="L100" s="2">
        <v>5</v>
      </c>
      <c r="M100" s="6">
        <f>M88</f>
        <v>3.7683007717132568</v>
      </c>
      <c r="N100" s="6">
        <f>N88</f>
        <v>24.815113067626953</v>
      </c>
      <c r="O100" s="6">
        <f>O88</f>
        <v>4.646186351776123</v>
      </c>
      <c r="P100" s="6">
        <f>P88</f>
        <v>4.5086479187011719</v>
      </c>
      <c r="Q100" s="6"/>
      <c r="R100" s="6"/>
      <c r="S100" s="6"/>
      <c r="T100" s="6"/>
      <c r="Y100" s="51"/>
      <c r="Z100" s="2" t="str">
        <f>Z88</f>
        <v>2000/1/168</v>
      </c>
      <c r="AA100" s="12"/>
      <c r="AB100" s="12"/>
      <c r="AC100" s="12">
        <v>1</v>
      </c>
      <c r="AD100" s="12">
        <v>2000</v>
      </c>
      <c r="AE100" s="12">
        <v>168</v>
      </c>
      <c r="AF100" s="45">
        <f t="shared" si="31"/>
        <v>2000</v>
      </c>
      <c r="AG100" s="39" t="s">
        <v>216</v>
      </c>
    </row>
    <row r="101" spans="1:33" hidden="1" x14ac:dyDescent="0.35">
      <c r="A101" s="10">
        <v>54.3</v>
      </c>
      <c r="B101" s="2">
        <v>2</v>
      </c>
      <c r="C101" s="2">
        <v>4</v>
      </c>
      <c r="D101" s="2">
        <v>3</v>
      </c>
      <c r="F101" s="2" t="str">
        <f t="shared" si="57"/>
        <v>2019,5,6,14,0</v>
      </c>
      <c r="G101" s="2" t="str">
        <f t="shared" si="57"/>
        <v>2019,5,20,12,0</v>
      </c>
      <c r="H101" s="7" t="s">
        <v>76</v>
      </c>
      <c r="I101" s="3"/>
      <c r="J101" s="3"/>
      <c r="L101" s="2">
        <v>5</v>
      </c>
      <c r="M101" s="6"/>
      <c r="N101" s="6"/>
      <c r="O101" s="6"/>
      <c r="P101" s="6"/>
      <c r="Q101" s="6"/>
      <c r="R101" s="6"/>
      <c r="S101" s="6"/>
      <c r="T101" s="6"/>
      <c r="W101" s="2">
        <f>'[2]12.2019'!$AB$153</f>
        <v>397.74849338046647</v>
      </c>
      <c r="Y101" s="51"/>
      <c r="Z101" s="2" t="str">
        <f>Z89</f>
        <v>2000/1/168</v>
      </c>
      <c r="AA101" s="12"/>
      <c r="AB101" s="12"/>
      <c r="AC101" s="12">
        <v>1</v>
      </c>
      <c r="AD101" s="12">
        <v>2000</v>
      </c>
      <c r="AE101" s="12">
        <v>168</v>
      </c>
      <c r="AF101" s="45">
        <f t="shared" si="31"/>
        <v>2000</v>
      </c>
      <c r="AG101" s="39" t="s">
        <v>216</v>
      </c>
    </row>
    <row r="102" spans="1:33" hidden="1" x14ac:dyDescent="0.35">
      <c r="A102" s="10">
        <v>55</v>
      </c>
      <c r="B102" s="2">
        <v>2</v>
      </c>
      <c r="C102" s="2">
        <v>5</v>
      </c>
      <c r="D102" s="2">
        <v>3</v>
      </c>
      <c r="E102" s="2" t="s">
        <v>213</v>
      </c>
      <c r="F102" s="2" t="str">
        <f t="shared" si="57"/>
        <v>2019,5,6,14,0</v>
      </c>
      <c r="G102" s="2" t="str">
        <f t="shared" si="57"/>
        <v>2019,5,20,12,0</v>
      </c>
      <c r="H102" s="2" t="str">
        <f t="shared" si="58"/>
        <v>2019,5,20,12,0</v>
      </c>
      <c r="I102" s="3">
        <f t="shared" si="47"/>
        <v>0.15</v>
      </c>
      <c r="J102" s="3"/>
      <c r="K102" s="2">
        <v>5</v>
      </c>
      <c r="L102" s="2">
        <v>5</v>
      </c>
      <c r="M102" s="6">
        <f>M89</f>
        <v>4.234900951385498</v>
      </c>
      <c r="N102" s="6">
        <f>N89</f>
        <v>24.668548583984375</v>
      </c>
      <c r="O102" s="6">
        <f>O89</f>
        <v>4.8894667625427246</v>
      </c>
      <c r="P102" s="6">
        <f>P89</f>
        <v>3.5639629364013672</v>
      </c>
      <c r="Q102" s="6"/>
      <c r="R102" s="6"/>
      <c r="S102" s="6"/>
      <c r="T102" s="6"/>
      <c r="Y102" s="51"/>
      <c r="Z102" s="2" t="str">
        <f>Z89</f>
        <v>2000/1/168</v>
      </c>
      <c r="AA102" s="12"/>
      <c r="AB102" s="12"/>
      <c r="AC102" s="12">
        <v>1</v>
      </c>
      <c r="AD102" s="12">
        <v>2000</v>
      </c>
      <c r="AE102" s="12">
        <v>168</v>
      </c>
      <c r="AF102" s="45">
        <f t="shared" si="31"/>
        <v>2000</v>
      </c>
      <c r="AG102" s="39" t="s">
        <v>216</v>
      </c>
    </row>
    <row r="103" spans="1:33" hidden="1" x14ac:dyDescent="0.35">
      <c r="A103" s="10">
        <v>55.3</v>
      </c>
      <c r="B103" s="2">
        <v>2</v>
      </c>
      <c r="C103" s="2">
        <v>5</v>
      </c>
      <c r="D103" s="2">
        <v>3</v>
      </c>
      <c r="F103" s="2" t="str">
        <f t="shared" si="57"/>
        <v>2019,5,6,14,0</v>
      </c>
      <c r="G103" s="2" t="str">
        <f t="shared" si="57"/>
        <v>2019,5,20,12,0</v>
      </c>
      <c r="H103" s="7" t="s">
        <v>76</v>
      </c>
      <c r="I103" s="3"/>
      <c r="J103" s="3"/>
      <c r="L103" s="2">
        <v>5</v>
      </c>
      <c r="M103" s="6"/>
      <c r="N103" s="6"/>
      <c r="O103" s="6"/>
      <c r="P103" s="6"/>
      <c r="Q103" s="6"/>
      <c r="R103" s="6"/>
      <c r="S103" s="6"/>
      <c r="T103" s="6"/>
      <c r="W103" s="2">
        <f>'[2]12.2019'!$AB$154</f>
        <v>979.51650638708213</v>
      </c>
      <c r="Y103" s="51"/>
      <c r="Z103" s="2" t="str">
        <f>Z90</f>
        <v>2000/1/168</v>
      </c>
      <c r="AA103" s="12"/>
      <c r="AB103" s="12"/>
      <c r="AC103" s="12">
        <v>1</v>
      </c>
      <c r="AD103" s="12">
        <v>2000</v>
      </c>
      <c r="AE103" s="12">
        <v>168</v>
      </c>
      <c r="AF103" s="45">
        <f t="shared" si="31"/>
        <v>2000</v>
      </c>
      <c r="AG103" s="39" t="s">
        <v>216</v>
      </c>
    </row>
    <row r="104" spans="1:33" hidden="1" x14ac:dyDescent="0.35">
      <c r="A104" s="10">
        <v>56</v>
      </c>
      <c r="B104" s="2">
        <v>2</v>
      </c>
      <c r="C104" s="2">
        <v>6</v>
      </c>
      <c r="D104" s="2">
        <v>3</v>
      </c>
      <c r="E104" s="2" t="s">
        <v>213</v>
      </c>
      <c r="F104" s="2" t="str">
        <f t="shared" si="57"/>
        <v>2019,5,6,14,0</v>
      </c>
      <c r="G104" s="2" t="str">
        <f t="shared" si="57"/>
        <v>2019,5,20,12,0</v>
      </c>
      <c r="H104" s="2" t="str">
        <f t="shared" si="58"/>
        <v>2019,5,20,12,0</v>
      </c>
      <c r="I104" s="3">
        <f t="shared" si="47"/>
        <v>0.14700000000000002</v>
      </c>
      <c r="J104" s="3"/>
      <c r="K104" s="2">
        <v>4.9000000000000004</v>
      </c>
      <c r="L104" s="2">
        <v>5</v>
      </c>
      <c r="M104" s="6">
        <f>M90</f>
        <v>3.9172072410583496</v>
      </c>
      <c r="N104" s="6">
        <f>N90</f>
        <v>25.407440185546875</v>
      </c>
      <c r="O104" s="6">
        <f>O90</f>
        <v>4.8744006156921387</v>
      </c>
      <c r="P104" s="6">
        <f>P90</f>
        <v>3.6519632339477539</v>
      </c>
      <c r="Q104" s="6"/>
      <c r="R104" s="6"/>
      <c r="S104" s="6"/>
      <c r="T104" s="6"/>
      <c r="Y104" s="51"/>
      <c r="Z104" s="2" t="str">
        <f>Z90</f>
        <v>2000/1/168</v>
      </c>
      <c r="AA104" s="12"/>
      <c r="AB104" s="12"/>
      <c r="AC104" s="12">
        <v>1</v>
      </c>
      <c r="AD104" s="12">
        <v>2000</v>
      </c>
      <c r="AE104" s="12">
        <v>168</v>
      </c>
      <c r="AF104" s="45">
        <f t="shared" si="31"/>
        <v>2000</v>
      </c>
      <c r="AG104" s="39" t="s">
        <v>216</v>
      </c>
    </row>
    <row r="105" spans="1:33" hidden="1" x14ac:dyDescent="0.35">
      <c r="A105" s="10">
        <v>56.3</v>
      </c>
      <c r="B105" s="2">
        <v>2</v>
      </c>
      <c r="C105" s="2">
        <v>6</v>
      </c>
      <c r="D105" s="2">
        <v>3</v>
      </c>
      <c r="F105" s="2" t="str">
        <f t="shared" si="57"/>
        <v>2019,5,6,14,0</v>
      </c>
      <c r="G105" s="2" t="str">
        <f t="shared" si="57"/>
        <v>2019,5,20,12,0</v>
      </c>
      <c r="H105" s="7" t="s">
        <v>76</v>
      </c>
      <c r="I105" s="3"/>
      <c r="J105" s="3"/>
      <c r="L105" s="2">
        <v>5</v>
      </c>
      <c r="M105" s="6"/>
      <c r="N105" s="6"/>
      <c r="O105" s="6"/>
      <c r="P105" s="6"/>
      <c r="Q105" s="6"/>
      <c r="R105" s="6"/>
      <c r="S105" s="6"/>
      <c r="T105" s="6"/>
      <c r="W105" s="2">
        <f>'[2]12.2019'!$AB$155</f>
        <v>666.43518100714152</v>
      </c>
      <c r="Y105" s="51"/>
      <c r="Z105" s="7" t="s">
        <v>204</v>
      </c>
      <c r="AA105" s="12"/>
      <c r="AB105" s="12"/>
      <c r="AC105" s="12">
        <v>1</v>
      </c>
      <c r="AD105" s="12">
        <v>2000</v>
      </c>
      <c r="AE105" s="12">
        <v>168</v>
      </c>
      <c r="AF105" s="45">
        <f t="shared" si="31"/>
        <v>2000</v>
      </c>
      <c r="AG105" s="39" t="s">
        <v>216</v>
      </c>
    </row>
    <row r="106" spans="1:33" hidden="1" x14ac:dyDescent="0.35">
      <c r="A106" s="10">
        <v>57</v>
      </c>
      <c r="B106" s="2">
        <v>2</v>
      </c>
      <c r="C106" s="2">
        <v>7</v>
      </c>
      <c r="D106" s="2">
        <v>3</v>
      </c>
      <c r="E106" s="2" t="s">
        <v>213</v>
      </c>
      <c r="F106" s="2" t="str">
        <f t="shared" si="57"/>
        <v>2019,5,6,14,0</v>
      </c>
      <c r="G106" s="2" t="str">
        <f t="shared" si="57"/>
        <v>2019,5,20,12,0</v>
      </c>
      <c r="H106" s="2" t="str">
        <f t="shared" si="58"/>
        <v>2019,5,20,12,0</v>
      </c>
      <c r="I106" s="3">
        <f t="shared" si="47"/>
        <v>0.15</v>
      </c>
      <c r="J106" s="3"/>
      <c r="K106" s="2">
        <v>5</v>
      </c>
      <c r="L106" s="2">
        <v>5</v>
      </c>
      <c r="M106" s="6">
        <f>M91</f>
        <v>2.7444558143615723</v>
      </c>
      <c r="N106" s="6">
        <f>N91</f>
        <v>23.792360305786133</v>
      </c>
      <c r="O106" s="6">
        <f>O91</f>
        <v>4.5115790367126465</v>
      </c>
      <c r="P106" s="6">
        <f>P91</f>
        <v>3.9890189170837402</v>
      </c>
      <c r="Q106" s="6"/>
      <c r="R106" s="6"/>
      <c r="S106" s="6"/>
      <c r="T106" s="6"/>
      <c r="Y106" s="51"/>
      <c r="Z106" s="2" t="str">
        <f>Z91</f>
        <v>500/2/168</v>
      </c>
      <c r="AA106" s="12"/>
      <c r="AB106" s="12"/>
      <c r="AC106" s="12">
        <v>2</v>
      </c>
      <c r="AD106" s="12">
        <v>500</v>
      </c>
      <c r="AE106" s="12">
        <v>168</v>
      </c>
      <c r="AF106" s="45">
        <f t="shared" si="31"/>
        <v>1000</v>
      </c>
      <c r="AG106" s="39" t="s">
        <v>216</v>
      </c>
    </row>
    <row r="107" spans="1:33" hidden="1" x14ac:dyDescent="0.35">
      <c r="A107" s="10">
        <v>57.3</v>
      </c>
      <c r="B107" s="2">
        <v>2</v>
      </c>
      <c r="C107" s="2">
        <v>7</v>
      </c>
      <c r="D107" s="2">
        <v>3</v>
      </c>
      <c r="F107" s="2" t="str">
        <f t="shared" si="32"/>
        <v>2019,5,6,14,0</v>
      </c>
      <c r="G107" s="2" t="str">
        <f t="shared" ref="G107:G120" si="59">G106</f>
        <v>2019,5,20,12,0</v>
      </c>
      <c r="H107" s="7" t="s">
        <v>76</v>
      </c>
      <c r="I107" s="3"/>
      <c r="J107" s="3"/>
      <c r="L107" s="2">
        <v>5</v>
      </c>
      <c r="M107" s="6"/>
      <c r="N107" s="6"/>
      <c r="O107" s="6"/>
      <c r="P107" s="6"/>
      <c r="Q107" s="6"/>
      <c r="R107" s="6"/>
      <c r="S107" s="6"/>
      <c r="T107" s="6"/>
      <c r="W107" s="2">
        <f>'[2]12.2019'!$AB$145</f>
        <v>9.6925558156138667</v>
      </c>
      <c r="Y107" s="51"/>
      <c r="Z107" s="2" t="str">
        <f>Z92</f>
        <v>500/2/168</v>
      </c>
      <c r="AA107" s="12"/>
      <c r="AB107" s="12"/>
      <c r="AC107" s="12">
        <v>2</v>
      </c>
      <c r="AD107" s="12">
        <v>500</v>
      </c>
      <c r="AE107" s="12">
        <v>168</v>
      </c>
      <c r="AF107" s="45">
        <f t="shared" si="31"/>
        <v>1000</v>
      </c>
      <c r="AG107" s="39" t="s">
        <v>216</v>
      </c>
    </row>
    <row r="108" spans="1:33" hidden="1" x14ac:dyDescent="0.35">
      <c r="A108" s="10">
        <v>58</v>
      </c>
      <c r="B108" s="2">
        <v>2</v>
      </c>
      <c r="C108" s="2">
        <v>8</v>
      </c>
      <c r="D108" s="2">
        <v>3</v>
      </c>
      <c r="E108" s="2" t="s">
        <v>213</v>
      </c>
      <c r="F108" s="2" t="str">
        <f t="shared" ref="F108:G112" si="60">F106</f>
        <v>2019,5,6,14,0</v>
      </c>
      <c r="G108" s="2" t="str">
        <f t="shared" si="60"/>
        <v>2019,5,20,12,0</v>
      </c>
      <c r="H108" s="2" t="str">
        <f t="shared" si="58"/>
        <v>2019,5,20,12,0</v>
      </c>
      <c r="I108" s="3">
        <f t="shared" si="47"/>
        <v>0.12</v>
      </c>
      <c r="J108" s="3"/>
      <c r="K108" s="2">
        <v>4</v>
      </c>
      <c r="L108" s="2">
        <v>5</v>
      </c>
      <c r="M108" s="6">
        <f>M92</f>
        <v>3.3587477207183838</v>
      </c>
      <c r="N108" s="6">
        <f>N92</f>
        <v>24.121782302856445</v>
      </c>
      <c r="O108" s="6">
        <f>O92</f>
        <v>4.9333200454711914</v>
      </c>
      <c r="P108" s="6">
        <f>P92</f>
        <v>5.2011942863464355</v>
      </c>
      <c r="Q108" s="6"/>
      <c r="R108" s="6"/>
      <c r="S108" s="6"/>
      <c r="T108" s="6"/>
      <c r="Y108" s="51"/>
      <c r="Z108" s="2" t="str">
        <f>Z92</f>
        <v>500/2/168</v>
      </c>
      <c r="AA108" s="12"/>
      <c r="AB108" s="12"/>
      <c r="AC108" s="12">
        <v>2</v>
      </c>
      <c r="AD108" s="12">
        <v>500</v>
      </c>
      <c r="AE108" s="12">
        <v>168</v>
      </c>
      <c r="AF108" s="45">
        <f t="shared" si="31"/>
        <v>1000</v>
      </c>
      <c r="AG108" s="39" t="s">
        <v>216</v>
      </c>
    </row>
    <row r="109" spans="1:33" hidden="1" x14ac:dyDescent="0.35">
      <c r="A109" s="10">
        <v>58.3</v>
      </c>
      <c r="B109" s="2">
        <v>2</v>
      </c>
      <c r="C109" s="2">
        <v>8</v>
      </c>
      <c r="D109" s="2">
        <v>3</v>
      </c>
      <c r="F109" s="2" t="str">
        <f t="shared" si="60"/>
        <v>2019,5,6,14,0</v>
      </c>
      <c r="G109" s="2" t="str">
        <f t="shared" si="60"/>
        <v>2019,5,20,12,0</v>
      </c>
      <c r="H109" s="7" t="s">
        <v>76</v>
      </c>
      <c r="I109" s="3"/>
      <c r="J109" s="3"/>
      <c r="L109" s="2">
        <v>5</v>
      </c>
      <c r="M109" s="6"/>
      <c r="N109" s="6"/>
      <c r="O109" s="6"/>
      <c r="P109" s="6"/>
      <c r="Q109" s="6"/>
      <c r="R109" s="6"/>
      <c r="S109" s="6"/>
      <c r="T109" s="6"/>
      <c r="W109" s="2">
        <f>'[2]12.2019'!$AB$146</f>
        <v>19.055523944527341</v>
      </c>
      <c r="Y109" s="51"/>
      <c r="Z109" s="2" t="str">
        <f>Z93</f>
        <v>500/2/168</v>
      </c>
      <c r="AA109" s="12"/>
      <c r="AB109" s="12"/>
      <c r="AC109" s="12">
        <v>2</v>
      </c>
      <c r="AD109" s="12">
        <v>500</v>
      </c>
      <c r="AE109" s="12">
        <v>168</v>
      </c>
      <c r="AF109" s="45">
        <f t="shared" si="31"/>
        <v>1000</v>
      </c>
      <c r="AG109" s="39" t="s">
        <v>216</v>
      </c>
    </row>
    <row r="110" spans="1:33" hidden="1" x14ac:dyDescent="0.35">
      <c r="A110" s="10">
        <v>59</v>
      </c>
      <c r="B110" s="2">
        <v>2</v>
      </c>
      <c r="C110" s="2">
        <v>9</v>
      </c>
      <c r="D110" s="2">
        <v>3</v>
      </c>
      <c r="E110" s="2" t="s">
        <v>213</v>
      </c>
      <c r="F110" s="2" t="str">
        <f t="shared" si="60"/>
        <v>2019,5,6,14,0</v>
      </c>
      <c r="G110" s="2" t="str">
        <f t="shared" si="60"/>
        <v>2019,5,20,12,0</v>
      </c>
      <c r="H110" s="2" t="str">
        <f t="shared" si="58"/>
        <v>2019,5,20,12,0</v>
      </c>
      <c r="I110" s="3">
        <f t="shared" si="47"/>
        <v>0.15</v>
      </c>
      <c r="J110" s="3"/>
      <c r="K110" s="2">
        <v>5</v>
      </c>
      <c r="L110" s="2">
        <v>5</v>
      </c>
      <c r="M110" s="6">
        <f>M93</f>
        <v>2.4074211120605469</v>
      </c>
      <c r="N110" s="6">
        <f>N93</f>
        <v>23.981422424316406</v>
      </c>
      <c r="O110" s="6">
        <f>O93</f>
        <v>4.3994941711425781</v>
      </c>
      <c r="P110" s="6">
        <f>P93</f>
        <v>5.1719613075256348</v>
      </c>
      <c r="Q110" s="6"/>
      <c r="R110" s="6"/>
      <c r="S110" s="6"/>
      <c r="T110" s="6"/>
      <c r="U110" s="6">
        <f>U93</f>
        <v>18.286499313101039</v>
      </c>
      <c r="Y110" s="51"/>
      <c r="Z110" s="2" t="str">
        <f>Z93</f>
        <v>500/2/168</v>
      </c>
      <c r="AA110" s="12"/>
      <c r="AB110" s="12"/>
      <c r="AC110" s="12">
        <v>2</v>
      </c>
      <c r="AD110" s="12">
        <v>500</v>
      </c>
      <c r="AE110" s="12">
        <v>168</v>
      </c>
      <c r="AF110" s="45">
        <f t="shared" si="31"/>
        <v>1000</v>
      </c>
      <c r="AG110" s="39" t="s">
        <v>216</v>
      </c>
    </row>
    <row r="111" spans="1:33" hidden="1" x14ac:dyDescent="0.35">
      <c r="A111" s="10">
        <v>59.3</v>
      </c>
      <c r="B111" s="2">
        <v>2</v>
      </c>
      <c r="C111" s="2">
        <v>9</v>
      </c>
      <c r="D111" s="2">
        <v>3</v>
      </c>
      <c r="F111" s="2" t="str">
        <f t="shared" si="60"/>
        <v>2019,5,6,14,0</v>
      </c>
      <c r="G111" s="2" t="str">
        <f t="shared" si="60"/>
        <v>2019,5,20,12,0</v>
      </c>
      <c r="H111" s="7" t="s">
        <v>76</v>
      </c>
      <c r="I111" s="3"/>
      <c r="J111" s="3"/>
      <c r="L111" s="2">
        <v>5</v>
      </c>
      <c r="M111" s="6"/>
      <c r="N111" s="6"/>
      <c r="O111" s="6"/>
      <c r="P111" s="6"/>
      <c r="Q111" s="6"/>
      <c r="R111" s="6"/>
      <c r="S111" s="6"/>
      <c r="T111" s="6"/>
      <c r="U111" s="6"/>
      <c r="W111" s="2">
        <f>'[2]12.2019'!$AB$148</f>
        <v>-2.4217276587702425</v>
      </c>
      <c r="Y111" s="51"/>
      <c r="Z111" s="7" t="s">
        <v>205</v>
      </c>
      <c r="AA111" s="12"/>
      <c r="AB111" s="12"/>
      <c r="AC111" s="12">
        <v>2</v>
      </c>
      <c r="AD111" s="12">
        <v>500</v>
      </c>
      <c r="AE111" s="12">
        <v>168</v>
      </c>
      <c r="AF111" s="45">
        <f t="shared" si="31"/>
        <v>1000</v>
      </c>
      <c r="AG111" s="39" t="s">
        <v>216</v>
      </c>
    </row>
    <row r="112" spans="1:33" hidden="1" x14ac:dyDescent="0.35">
      <c r="A112" s="2">
        <v>51.7</v>
      </c>
      <c r="B112" s="2">
        <v>2</v>
      </c>
      <c r="C112" s="2">
        <v>1</v>
      </c>
      <c r="D112" s="2">
        <v>3</v>
      </c>
      <c r="E112" s="2" t="s">
        <v>214</v>
      </c>
      <c r="F112" s="2" t="str">
        <f t="shared" si="60"/>
        <v>2019,5,6,14,0</v>
      </c>
      <c r="G112" s="2" t="str">
        <f t="shared" si="60"/>
        <v>2019,5,20,12,0</v>
      </c>
      <c r="H112" s="7" t="s">
        <v>17</v>
      </c>
      <c r="I112" s="3">
        <f t="shared" si="47"/>
        <v>0.27</v>
      </c>
      <c r="J112" s="3">
        <f>K94</f>
        <v>5.0999999999999996</v>
      </c>
      <c r="K112" s="2">
        <v>9</v>
      </c>
      <c r="L112" s="2">
        <v>5</v>
      </c>
      <c r="M112" s="9">
        <v>3.2274854183197021</v>
      </c>
      <c r="N112" s="9">
        <v>25.981374740600586</v>
      </c>
      <c r="O112" s="9">
        <v>4.6416850090026855</v>
      </c>
      <c r="P112" s="9">
        <v>5.1531848907470703</v>
      </c>
      <c r="Q112" s="65">
        <f>(K112*0.15*M112/100-J112*0.15*M94/100)</f>
        <v>2.1576996731758117E-2</v>
      </c>
      <c r="R112" s="65">
        <f>AF112/1000*14/1000*L112</f>
        <v>7.0000000000000007E-2</v>
      </c>
      <c r="S112" s="65">
        <f>Q112/R112</f>
        <v>0.30824281045368734</v>
      </c>
      <c r="T112" s="65">
        <f>AF112*14/1000*L112/J112/7</f>
        <v>1.9607843137254903</v>
      </c>
      <c r="Y112" s="52">
        <f>(K112-K94)/K94/7</f>
        <v>0.10924369747899162</v>
      </c>
      <c r="Z112" s="2" t="str">
        <f>Z94</f>
        <v>1000/1/168</v>
      </c>
      <c r="AA112" s="47">
        <v>0</v>
      </c>
      <c r="AB112" s="47">
        <v>0</v>
      </c>
      <c r="AC112" s="12">
        <v>1</v>
      </c>
      <c r="AD112" s="12">
        <v>1000</v>
      </c>
      <c r="AE112" s="12">
        <v>168</v>
      </c>
      <c r="AF112" s="45">
        <f t="shared" ref="AF112:AF120" si="61">AD112*AC112</f>
        <v>1000</v>
      </c>
      <c r="AG112" s="39" t="s">
        <v>216</v>
      </c>
    </row>
    <row r="113" spans="1:36" hidden="1" x14ac:dyDescent="0.35">
      <c r="A113" s="2">
        <v>52.7</v>
      </c>
      <c r="B113" s="2">
        <v>2</v>
      </c>
      <c r="C113" s="2">
        <v>2</v>
      </c>
      <c r="D113" s="2">
        <v>3</v>
      </c>
      <c r="E113" s="2" t="s">
        <v>214</v>
      </c>
      <c r="F113" s="2" t="str">
        <f t="shared" si="32"/>
        <v>2019,5,6,14,0</v>
      </c>
      <c r="G113" s="2" t="str">
        <f t="shared" si="59"/>
        <v>2019,5,20,12,0</v>
      </c>
      <c r="H113" s="2" t="str">
        <f>H112</f>
        <v>2019,5,27,9,0</v>
      </c>
      <c r="I113" s="3">
        <f t="shared" si="47"/>
        <v>0.23099999999999998</v>
      </c>
      <c r="J113" s="3">
        <f>K96</f>
        <v>5.0999999999999996</v>
      </c>
      <c r="K113" s="2">
        <v>7.7</v>
      </c>
      <c r="L113" s="2">
        <v>5</v>
      </c>
      <c r="M113" s="9">
        <v>3.0431044101715088</v>
      </c>
      <c r="N113" s="9">
        <v>23.494588851928711</v>
      </c>
      <c r="O113" s="9">
        <v>4.3631553649902344</v>
      </c>
      <c r="P113" s="9">
        <v>4.0924787521362305</v>
      </c>
      <c r="Q113" s="65">
        <f>(K113*0.15*M113/100-J113*0.15*M96/100)</f>
        <v>1.1194293916225433E-2</v>
      </c>
      <c r="R113" s="65">
        <f t="shared" ref="R113:R120" si="62">AF113/1000*14/1000*L113</f>
        <v>7.0000000000000007E-2</v>
      </c>
      <c r="S113" s="65">
        <f t="shared" ref="S113:S120" si="63">Q113/R113</f>
        <v>0.15991848451750618</v>
      </c>
      <c r="T113" s="65">
        <f t="shared" ref="T113:T120" si="64">AF113*14/1000*L113/J113/7</f>
        <v>1.9607843137254903</v>
      </c>
      <c r="Y113" s="52">
        <f>(K113-K96)/K96/7</f>
        <v>7.2829131652661097E-2</v>
      </c>
      <c r="Z113" s="2" t="str">
        <f>Z96</f>
        <v>1000/1/168</v>
      </c>
      <c r="AA113" s="47">
        <v>0</v>
      </c>
      <c r="AB113" s="47">
        <v>0</v>
      </c>
      <c r="AC113" s="12">
        <v>1</v>
      </c>
      <c r="AD113" s="12">
        <v>1000</v>
      </c>
      <c r="AE113" s="12">
        <v>168</v>
      </c>
      <c r="AF113" s="45">
        <f t="shared" si="61"/>
        <v>1000</v>
      </c>
      <c r="AG113" s="39" t="s">
        <v>216</v>
      </c>
    </row>
    <row r="114" spans="1:36" hidden="1" x14ac:dyDescent="0.35">
      <c r="A114" s="2">
        <v>53.7</v>
      </c>
      <c r="B114" s="2">
        <v>2</v>
      </c>
      <c r="C114" s="2">
        <v>3</v>
      </c>
      <c r="D114" s="2">
        <v>3</v>
      </c>
      <c r="E114" s="2" t="s">
        <v>214</v>
      </c>
      <c r="F114" s="2" t="str">
        <f t="shared" si="32"/>
        <v>2019,5,6,14,0</v>
      </c>
      <c r="G114" s="2" t="str">
        <f>G113</f>
        <v>2019,5,20,12,0</v>
      </c>
      <c r="H114" s="2" t="str">
        <f t="shared" ref="H114:H120" si="65">H113</f>
        <v>2019,5,27,9,0</v>
      </c>
      <c r="I114" s="3">
        <f t="shared" si="47"/>
        <v>0.19500000000000001</v>
      </c>
      <c r="J114" s="3">
        <f>K98</f>
        <v>4</v>
      </c>
      <c r="K114" s="2">
        <v>6.5</v>
      </c>
      <c r="L114" s="2">
        <v>5</v>
      </c>
      <c r="M114" s="9">
        <v>3.4623310565948486</v>
      </c>
      <c r="N114" s="9">
        <v>25.891172409057617</v>
      </c>
      <c r="O114" s="9">
        <v>4.7873091697692871</v>
      </c>
      <c r="P114" s="9">
        <v>5.4281244277954102</v>
      </c>
      <c r="Q114" s="65">
        <f>(K114*0.15*M114/100-J114*0.15*M98/100)</f>
        <v>1.6148391902446747E-2</v>
      </c>
      <c r="R114" s="65">
        <f t="shared" si="62"/>
        <v>7.0000000000000007E-2</v>
      </c>
      <c r="S114" s="65">
        <f t="shared" si="63"/>
        <v>0.23069131289209638</v>
      </c>
      <c r="T114" s="65">
        <f t="shared" si="64"/>
        <v>2.5</v>
      </c>
      <c r="Y114" s="52">
        <f>(K114-K98)/K98/7</f>
        <v>8.9285714285714288E-2</v>
      </c>
      <c r="Z114" s="2" t="str">
        <f>Z98</f>
        <v>1000/1/168</v>
      </c>
      <c r="AA114" s="47">
        <v>0</v>
      </c>
      <c r="AB114" s="47">
        <v>0</v>
      </c>
      <c r="AC114" s="12">
        <v>1</v>
      </c>
      <c r="AD114" s="12">
        <v>1000</v>
      </c>
      <c r="AE114" s="12">
        <v>168</v>
      </c>
      <c r="AF114" s="45">
        <f t="shared" si="61"/>
        <v>1000</v>
      </c>
      <c r="AG114" s="39" t="s">
        <v>216</v>
      </c>
    </row>
    <row r="115" spans="1:36" hidden="1" x14ac:dyDescent="0.35">
      <c r="A115" s="2">
        <v>54.7</v>
      </c>
      <c r="B115" s="2">
        <v>2</v>
      </c>
      <c r="C115" s="2">
        <v>4</v>
      </c>
      <c r="D115" s="2">
        <v>3</v>
      </c>
      <c r="E115" s="2" t="s">
        <v>214</v>
      </c>
      <c r="F115" s="2" t="str">
        <f t="shared" si="32"/>
        <v>2019,5,6,14,0</v>
      </c>
      <c r="G115" s="2" t="str">
        <f t="shared" si="59"/>
        <v>2019,5,20,12,0</v>
      </c>
      <c r="H115" s="2" t="str">
        <f t="shared" si="65"/>
        <v>2019,5,27,9,0</v>
      </c>
      <c r="I115" s="3">
        <f t="shared" si="47"/>
        <v>0.20399999999999999</v>
      </c>
      <c r="J115" s="3">
        <f>K100</f>
        <v>5.0999999999999996</v>
      </c>
      <c r="K115" s="2">
        <v>6.8</v>
      </c>
      <c r="L115" s="2">
        <v>5</v>
      </c>
      <c r="M115" s="9">
        <v>3.8488955497741699</v>
      </c>
      <c r="N115" s="9">
        <v>22.253473281860352</v>
      </c>
      <c r="O115" s="9">
        <v>4.2908525466918945</v>
      </c>
      <c r="P115" s="9">
        <v>5.1102809906005859</v>
      </c>
      <c r="Q115" s="65">
        <f>(K115*0.15*M115/100-J115*0.15*M100/100)</f>
        <v>1.0431233704090128E-2</v>
      </c>
      <c r="R115" s="65">
        <f t="shared" si="62"/>
        <v>0.14000000000000001</v>
      </c>
      <c r="S115" s="65">
        <f t="shared" si="63"/>
        <v>7.4508812172072336E-2</v>
      </c>
      <c r="T115" s="65">
        <f t="shared" si="64"/>
        <v>3.9215686274509807</v>
      </c>
      <c r="Y115" s="52">
        <f>(K115-K100)/K100/7</f>
        <v>4.7619047619047623E-2</v>
      </c>
      <c r="Z115" s="2" t="str">
        <f>Z100</f>
        <v>2000/1/168</v>
      </c>
      <c r="AA115" s="47">
        <v>0</v>
      </c>
      <c r="AB115" s="47">
        <v>0</v>
      </c>
      <c r="AC115" s="12">
        <v>1</v>
      </c>
      <c r="AD115" s="12">
        <v>2000</v>
      </c>
      <c r="AE115" s="12">
        <v>168</v>
      </c>
      <c r="AF115" s="45">
        <f t="shared" si="61"/>
        <v>2000</v>
      </c>
      <c r="AG115" s="39" t="s">
        <v>216</v>
      </c>
    </row>
    <row r="116" spans="1:36" hidden="1" x14ac:dyDescent="0.35">
      <c r="A116" s="2">
        <v>55.7</v>
      </c>
      <c r="B116" s="2">
        <v>2</v>
      </c>
      <c r="C116" s="2">
        <v>5</v>
      </c>
      <c r="D116" s="2">
        <v>3</v>
      </c>
      <c r="E116" s="2" t="s">
        <v>214</v>
      </c>
      <c r="F116" s="2" t="str">
        <f t="shared" si="32"/>
        <v>2019,5,6,14,0</v>
      </c>
      <c r="G116" s="2" t="str">
        <f t="shared" si="59"/>
        <v>2019,5,20,12,0</v>
      </c>
      <c r="H116" s="2" t="str">
        <f t="shared" si="65"/>
        <v>2019,5,27,9,0</v>
      </c>
      <c r="I116" s="3">
        <f t="shared" si="47"/>
        <v>0.16799999999999998</v>
      </c>
      <c r="J116" s="3">
        <f>K102</f>
        <v>5</v>
      </c>
      <c r="K116" s="2">
        <v>5.6</v>
      </c>
      <c r="L116" s="2">
        <v>5</v>
      </c>
      <c r="M116" s="9">
        <v>4.1943392753601074</v>
      </c>
      <c r="N116" s="9">
        <v>23.512880325317383</v>
      </c>
      <c r="O116" s="9">
        <v>4.7239117622375488</v>
      </c>
      <c r="P116" s="9">
        <v>5.0000519752502441</v>
      </c>
      <c r="Q116" s="65">
        <f>(K116*0.15*M116/100-J116*0.15*M102/100)</f>
        <v>3.4706927776336632E-3</v>
      </c>
      <c r="R116" s="65">
        <f t="shared" si="62"/>
        <v>0.14000000000000001</v>
      </c>
      <c r="S116" s="65">
        <f t="shared" si="63"/>
        <v>2.4790662697383305E-2</v>
      </c>
      <c r="T116" s="65">
        <f t="shared" si="64"/>
        <v>4</v>
      </c>
      <c r="Y116" s="52">
        <f>(K116-K102)/K102/7</f>
        <v>1.7142857142857133E-2</v>
      </c>
      <c r="Z116" s="2" t="str">
        <f>Z102</f>
        <v>2000/1/168</v>
      </c>
      <c r="AA116" s="47">
        <v>0</v>
      </c>
      <c r="AB116" s="47">
        <v>0</v>
      </c>
      <c r="AC116" s="12">
        <v>1</v>
      </c>
      <c r="AD116" s="12">
        <v>2000</v>
      </c>
      <c r="AE116" s="12">
        <v>168</v>
      </c>
      <c r="AF116" s="45">
        <f t="shared" si="61"/>
        <v>2000</v>
      </c>
      <c r="AG116" s="39" t="s">
        <v>216</v>
      </c>
    </row>
    <row r="117" spans="1:36" hidden="1" x14ac:dyDescent="0.35">
      <c r="A117" s="2">
        <v>56.7</v>
      </c>
      <c r="B117" s="2">
        <v>2</v>
      </c>
      <c r="C117" s="2">
        <v>6</v>
      </c>
      <c r="D117" s="2">
        <v>3</v>
      </c>
      <c r="E117" s="2" t="s">
        <v>214</v>
      </c>
      <c r="F117" s="2" t="str">
        <f t="shared" si="32"/>
        <v>2019,5,6,14,0</v>
      </c>
      <c r="G117" s="2" t="str">
        <f t="shared" si="59"/>
        <v>2019,5,20,12,0</v>
      </c>
      <c r="H117" s="2" t="str">
        <f t="shared" si="65"/>
        <v>2019,5,27,9,0</v>
      </c>
      <c r="I117" s="3">
        <f t="shared" si="47"/>
        <v>0.129</v>
      </c>
      <c r="J117" s="3">
        <f>K104</f>
        <v>4.9000000000000004</v>
      </c>
      <c r="K117" s="2">
        <v>4.3</v>
      </c>
      <c r="L117" s="2">
        <v>5</v>
      </c>
      <c r="M117" s="9">
        <v>4.2026705741882324</v>
      </c>
      <c r="N117" s="9">
        <v>25.250066757202148</v>
      </c>
      <c r="O117" s="9">
        <v>4.643923282623291</v>
      </c>
      <c r="P117" s="9">
        <v>4.1697945594787598</v>
      </c>
      <c r="Q117" s="65">
        <f>(K117*0.15*M117/100-J117*0.15*M104/100)</f>
        <v>-1.6842480182647709E-3</v>
      </c>
      <c r="R117" s="65">
        <f t="shared" si="62"/>
        <v>0.14000000000000001</v>
      </c>
      <c r="S117" s="65">
        <f t="shared" si="63"/>
        <v>-1.2030342987605505E-2</v>
      </c>
      <c r="T117" s="65">
        <f t="shared" si="64"/>
        <v>4.0816326530612246</v>
      </c>
      <c r="Y117" s="52">
        <f>(K117-K104)/K104/7</f>
        <v>-1.7492711370262405E-2</v>
      </c>
      <c r="Z117" s="2" t="str">
        <f>Z104</f>
        <v>2000/1/168</v>
      </c>
      <c r="AA117" s="47">
        <v>0</v>
      </c>
      <c r="AB117" s="47">
        <v>0</v>
      </c>
      <c r="AC117" s="12">
        <v>1</v>
      </c>
      <c r="AD117" s="12">
        <v>2000</v>
      </c>
      <c r="AE117" s="12">
        <v>168</v>
      </c>
      <c r="AF117" s="45">
        <f t="shared" si="61"/>
        <v>2000</v>
      </c>
      <c r="AG117" s="39" t="s">
        <v>216</v>
      </c>
    </row>
    <row r="118" spans="1:36" hidden="1" x14ac:dyDescent="0.35">
      <c r="A118" s="2">
        <v>57.7</v>
      </c>
      <c r="B118" s="2">
        <v>2</v>
      </c>
      <c r="C118" s="2">
        <v>7</v>
      </c>
      <c r="D118" s="2">
        <v>3</v>
      </c>
      <c r="E118" s="2" t="s">
        <v>214</v>
      </c>
      <c r="F118" s="2" t="str">
        <f t="shared" si="32"/>
        <v>2019,5,6,14,0</v>
      </c>
      <c r="G118" s="2" t="str">
        <f t="shared" si="59"/>
        <v>2019,5,20,12,0</v>
      </c>
      <c r="H118" s="2" t="str">
        <f t="shared" si="65"/>
        <v>2019,5,27,9,0</v>
      </c>
      <c r="I118" s="3">
        <f t="shared" si="47"/>
        <v>0.28799999999999998</v>
      </c>
      <c r="J118" s="3">
        <f>K106</f>
        <v>5</v>
      </c>
      <c r="K118" s="2">
        <v>9.6</v>
      </c>
      <c r="L118" s="2">
        <v>5</v>
      </c>
      <c r="M118" s="9">
        <v>2.8425350189208984</v>
      </c>
      <c r="N118" s="9">
        <v>23.154537200927734</v>
      </c>
      <c r="O118" s="9">
        <v>4.3540029525756836</v>
      </c>
      <c r="P118" s="9">
        <v>3.8351535797119141</v>
      </c>
      <c r="Q118" s="65">
        <f>(K118*0.15*M118/100-J118*0.15*M106/100)</f>
        <v>2.0349085664749144E-2</v>
      </c>
      <c r="R118" s="65">
        <f t="shared" si="62"/>
        <v>7.0000000000000007E-2</v>
      </c>
      <c r="S118" s="65">
        <f t="shared" si="63"/>
        <v>0.29070122378213059</v>
      </c>
      <c r="T118" s="65">
        <f t="shared" si="64"/>
        <v>2</v>
      </c>
      <c r="W118" s="2">
        <f>'[2]12.2019'!$AB$162</f>
        <v>1.4993150950119798</v>
      </c>
      <c r="Y118" s="52">
        <f>(K118-K106)/K106/7</f>
        <v>0.13142857142857142</v>
      </c>
      <c r="Z118" s="2" t="str">
        <f>Z106</f>
        <v>500/2/168</v>
      </c>
      <c r="AA118" s="47">
        <v>0</v>
      </c>
      <c r="AB118" s="47">
        <v>0</v>
      </c>
      <c r="AC118" s="12">
        <v>2</v>
      </c>
      <c r="AD118" s="12">
        <v>500</v>
      </c>
      <c r="AE118" s="12">
        <v>168</v>
      </c>
      <c r="AF118" s="45">
        <f t="shared" si="61"/>
        <v>1000</v>
      </c>
      <c r="AG118" s="39" t="s">
        <v>216</v>
      </c>
    </row>
    <row r="119" spans="1:36" hidden="1" x14ac:dyDescent="0.35">
      <c r="A119" s="2">
        <v>58.7</v>
      </c>
      <c r="B119" s="2">
        <v>2</v>
      </c>
      <c r="C119" s="2">
        <v>8</v>
      </c>
      <c r="D119" s="2">
        <v>3</v>
      </c>
      <c r="E119" s="2" t="s">
        <v>214</v>
      </c>
      <c r="F119" s="2" t="str">
        <f t="shared" si="32"/>
        <v>2019,5,6,14,0</v>
      </c>
      <c r="G119" s="2" t="str">
        <f>G118</f>
        <v>2019,5,20,12,0</v>
      </c>
      <c r="H119" s="2" t="str">
        <f>H118</f>
        <v>2019,5,27,9,0</v>
      </c>
      <c r="I119" s="3">
        <f t="shared" si="47"/>
        <v>0.27</v>
      </c>
      <c r="J119" s="3">
        <f>K108</f>
        <v>4</v>
      </c>
      <c r="K119" s="2">
        <v>9</v>
      </c>
      <c r="L119" s="2">
        <v>5</v>
      </c>
      <c r="M119" s="9">
        <v>3.0027306079864502</v>
      </c>
      <c r="N119" s="9">
        <v>25.369335174560547</v>
      </c>
      <c r="O119" s="9">
        <v>4.4506387710571289</v>
      </c>
      <c r="P119" s="9">
        <v>4.8420019149780273</v>
      </c>
      <c r="Q119" s="65">
        <f>(K119*0.15*M119/100-J119*0.15*M108/100)</f>
        <v>2.038437688350677E-2</v>
      </c>
      <c r="R119" s="65">
        <f t="shared" si="62"/>
        <v>7.0000000000000007E-2</v>
      </c>
      <c r="S119" s="65">
        <f t="shared" si="63"/>
        <v>0.29120538405009672</v>
      </c>
      <c r="T119" s="65">
        <f t="shared" si="64"/>
        <v>2.5</v>
      </c>
      <c r="W119" s="2">
        <f>'[2]12.2019'!$AB$147</f>
        <v>14.580126704507393</v>
      </c>
      <c r="Y119" s="52">
        <f>(K119-K108)/K108/7</f>
        <v>0.17857142857142858</v>
      </c>
      <c r="Z119" s="2" t="str">
        <f>Z108</f>
        <v>500/2/168</v>
      </c>
      <c r="AA119" s="47">
        <v>0</v>
      </c>
      <c r="AB119" s="47">
        <v>0</v>
      </c>
      <c r="AC119" s="12">
        <v>2</v>
      </c>
      <c r="AD119" s="12">
        <v>500</v>
      </c>
      <c r="AE119" s="12">
        <v>168</v>
      </c>
      <c r="AF119" s="45">
        <f t="shared" si="61"/>
        <v>1000</v>
      </c>
      <c r="AG119" s="39" t="s">
        <v>216</v>
      </c>
    </row>
    <row r="120" spans="1:36" hidden="1" x14ac:dyDescent="0.35">
      <c r="A120" s="2">
        <v>59.7</v>
      </c>
      <c r="B120" s="2">
        <v>2</v>
      </c>
      <c r="C120" s="2">
        <v>9</v>
      </c>
      <c r="D120" s="2">
        <v>3</v>
      </c>
      <c r="E120" s="2" t="s">
        <v>214</v>
      </c>
      <c r="F120" s="2" t="str">
        <f t="shared" si="32"/>
        <v>2019,5,6,14,0</v>
      </c>
      <c r="G120" s="2" t="str">
        <f t="shared" si="59"/>
        <v>2019,5,20,12,0</v>
      </c>
      <c r="H120" s="2" t="str">
        <f t="shared" si="65"/>
        <v>2019,5,27,9,0</v>
      </c>
      <c r="I120" s="3">
        <f t="shared" si="47"/>
        <v>0.24299999999999997</v>
      </c>
      <c r="J120" s="3">
        <f>K110</f>
        <v>5</v>
      </c>
      <c r="K120" s="2">
        <v>8.1</v>
      </c>
      <c r="L120" s="2">
        <v>5</v>
      </c>
      <c r="M120" s="9">
        <v>3.112060546875</v>
      </c>
      <c r="N120" s="9">
        <v>23.016780853271484</v>
      </c>
      <c r="O120" s="9">
        <v>4.2996797561645508</v>
      </c>
      <c r="P120" s="9">
        <v>5.1292600631713867</v>
      </c>
      <c r="Q120" s="65">
        <f>(K120*0.15*M120/100-J120*0.15*M110/100)</f>
        <v>1.975587730407714E-2</v>
      </c>
      <c r="R120" s="65">
        <f t="shared" si="62"/>
        <v>7.0000000000000007E-2</v>
      </c>
      <c r="S120" s="65">
        <f t="shared" si="63"/>
        <v>0.28222681862967341</v>
      </c>
      <c r="T120" s="65">
        <f t="shared" si="64"/>
        <v>2</v>
      </c>
      <c r="W120" s="2">
        <f>'[2]12.2019'!$AB$149</f>
        <v>7.1883301202403906</v>
      </c>
      <c r="Y120" s="52">
        <f>(K120-K110)/K110/7</f>
        <v>8.8571428571428551E-2</v>
      </c>
      <c r="Z120" s="2" t="str">
        <f>Z110</f>
        <v>500/2/168</v>
      </c>
      <c r="AA120" s="47">
        <v>0</v>
      </c>
      <c r="AB120" s="47">
        <v>0</v>
      </c>
      <c r="AC120" s="12">
        <v>2</v>
      </c>
      <c r="AD120" s="12">
        <v>500</v>
      </c>
      <c r="AE120" s="12">
        <v>168</v>
      </c>
      <c r="AF120" s="45">
        <f t="shared" si="61"/>
        <v>1000</v>
      </c>
      <c r="AG120" s="39" t="s">
        <v>216</v>
      </c>
    </row>
    <row r="121" spans="1:36" hidden="1" x14ac:dyDescent="0.35">
      <c r="A121" s="10">
        <v>60</v>
      </c>
      <c r="B121" s="2">
        <v>3</v>
      </c>
      <c r="C121" s="2">
        <v>0</v>
      </c>
      <c r="D121" s="2">
        <v>0</v>
      </c>
      <c r="E121" s="2" t="s">
        <v>213</v>
      </c>
      <c r="F121" s="7" t="s">
        <v>18</v>
      </c>
      <c r="G121" s="7" t="str">
        <f>F121</f>
        <v>2019,7,15,13,0</v>
      </c>
      <c r="H121" s="2" t="str">
        <f>G121</f>
        <v>2019,7,15,13,0</v>
      </c>
      <c r="I121" s="2">
        <f t="shared" si="47"/>
        <v>0.75</v>
      </c>
      <c r="K121" s="2">
        <v>50</v>
      </c>
      <c r="L121" s="2">
        <v>10</v>
      </c>
      <c r="Y121" s="51"/>
      <c r="Z121" s="2" t="s">
        <v>11</v>
      </c>
      <c r="AA121" s="12"/>
      <c r="AB121" s="12"/>
      <c r="AG121" s="39" t="s">
        <v>216</v>
      </c>
    </row>
    <row r="122" spans="1:36" hidden="1" x14ac:dyDescent="0.35">
      <c r="A122" s="2">
        <v>60.7</v>
      </c>
      <c r="B122" s="2">
        <v>3</v>
      </c>
      <c r="C122" s="2">
        <v>0</v>
      </c>
      <c r="D122" s="2">
        <v>0</v>
      </c>
      <c r="E122" s="2" t="s">
        <v>214</v>
      </c>
      <c r="F122" s="7" t="s">
        <v>19</v>
      </c>
      <c r="G122" s="7" t="str">
        <f>F122</f>
        <v>2019,7,22,13,0</v>
      </c>
      <c r="H122" s="2" t="str">
        <f>G122</f>
        <v>2019,7,22,13,0</v>
      </c>
      <c r="I122" s="2">
        <f t="shared" si="47"/>
        <v>0.73499999999999999</v>
      </c>
      <c r="K122" s="2">
        <v>49</v>
      </c>
      <c r="L122" s="2">
        <v>10</v>
      </c>
      <c r="M122" s="9">
        <v>1.57</v>
      </c>
      <c r="N122" s="9">
        <v>24.079912185668945</v>
      </c>
      <c r="O122" s="9">
        <v>4.4088115692138672</v>
      </c>
      <c r="P122" s="9">
        <v>4.2593278884887695</v>
      </c>
      <c r="Q122" s="9"/>
      <c r="R122" s="9"/>
      <c r="S122" s="9"/>
      <c r="T122" s="9"/>
      <c r="U122" s="9">
        <f>'[1]15122019'!$V$36</f>
        <v>13.645560134881977</v>
      </c>
      <c r="Y122" s="51"/>
      <c r="Z122" s="2" t="str">
        <f>Z121</f>
        <v>Acclimation</v>
      </c>
      <c r="AA122" s="12"/>
      <c r="AB122" s="12"/>
      <c r="AG122" s="39" t="s">
        <v>216</v>
      </c>
    </row>
    <row r="123" spans="1:36" hidden="1" x14ac:dyDescent="0.35">
      <c r="A123" s="10">
        <v>61</v>
      </c>
      <c r="B123" s="2">
        <v>3</v>
      </c>
      <c r="C123" s="2">
        <v>1</v>
      </c>
      <c r="D123" s="2">
        <v>1</v>
      </c>
      <c r="E123" s="2" t="s">
        <v>213</v>
      </c>
      <c r="F123" s="2" t="str">
        <f>F122</f>
        <v>2019,7,22,13,0</v>
      </c>
      <c r="G123" s="2" t="str">
        <f>G122</f>
        <v>2019,7,22,13,0</v>
      </c>
      <c r="H123" s="2" t="str">
        <f>G123</f>
        <v>2019,7,22,13,0</v>
      </c>
      <c r="I123" s="2">
        <f t="shared" si="47"/>
        <v>0.14700000000000002</v>
      </c>
      <c r="K123" s="2">
        <v>4.9000000000000004</v>
      </c>
      <c r="L123" s="2">
        <v>5</v>
      </c>
      <c r="M123" s="6">
        <f>M122</f>
        <v>1.57</v>
      </c>
      <c r="N123" s="6">
        <f>N122</f>
        <v>24.079912185668945</v>
      </c>
      <c r="O123" s="6">
        <f>O122</f>
        <v>4.4088115692138672</v>
      </c>
      <c r="P123" s="6">
        <f>P122</f>
        <v>4.2593278884887695</v>
      </c>
      <c r="Q123" s="6"/>
      <c r="R123" s="6"/>
      <c r="S123" s="6"/>
      <c r="T123" s="6"/>
      <c r="U123" s="6">
        <f>U122</f>
        <v>13.645560134881977</v>
      </c>
      <c r="Y123" s="51"/>
      <c r="Z123" s="7" t="s">
        <v>205</v>
      </c>
      <c r="AA123" s="12"/>
      <c r="AB123" s="12"/>
      <c r="AC123" s="12">
        <v>2</v>
      </c>
      <c r="AD123" s="12">
        <v>500</v>
      </c>
      <c r="AE123" s="12">
        <v>168</v>
      </c>
      <c r="AF123" s="45">
        <f t="shared" ref="AF123:AF186" si="66">AD123*AC123</f>
        <v>1000</v>
      </c>
      <c r="AG123" s="39" t="s">
        <v>216</v>
      </c>
    </row>
    <row r="124" spans="1:36" hidden="1" x14ac:dyDescent="0.35">
      <c r="A124" s="10">
        <v>61.1</v>
      </c>
      <c r="B124" s="2">
        <v>3</v>
      </c>
      <c r="C124" s="2">
        <v>1</v>
      </c>
      <c r="D124" s="2">
        <v>1</v>
      </c>
      <c r="F124" s="2" t="str">
        <f>F123</f>
        <v>2019,7,22,13,0</v>
      </c>
      <c r="G124" s="2" t="str">
        <f>G123</f>
        <v>2019,7,22,13,0</v>
      </c>
      <c r="H124" s="7" t="s">
        <v>33</v>
      </c>
      <c r="I124" s="2">
        <f t="shared" si="47"/>
        <v>0.16500000000000001</v>
      </c>
      <c r="K124" s="2">
        <v>5.5</v>
      </c>
      <c r="L124" s="2">
        <v>5</v>
      </c>
      <c r="M124" s="9">
        <v>2.9997556209564209</v>
      </c>
      <c r="N124" s="9">
        <v>22.953014373779297</v>
      </c>
      <c r="O124" s="9">
        <v>4.9329190254211426</v>
      </c>
      <c r="P124" s="9">
        <v>5.5048141479492188</v>
      </c>
      <c r="Q124" s="9"/>
      <c r="R124" s="9"/>
      <c r="S124" s="9"/>
      <c r="T124" s="9"/>
      <c r="Y124" s="51"/>
      <c r="Z124" s="12" t="s">
        <v>205</v>
      </c>
      <c r="AA124" s="12"/>
      <c r="AB124" s="12"/>
      <c r="AC124" s="12">
        <v>2</v>
      </c>
      <c r="AD124" s="12">
        <v>500</v>
      </c>
      <c r="AE124" s="12">
        <v>168</v>
      </c>
      <c r="AF124" s="45">
        <f t="shared" si="66"/>
        <v>1000</v>
      </c>
      <c r="AG124" s="39" t="s">
        <v>216</v>
      </c>
      <c r="AH124" s="2" t="s">
        <v>32</v>
      </c>
    </row>
    <row r="125" spans="1:36" hidden="1" x14ac:dyDescent="0.35">
      <c r="A125" s="10">
        <v>61.2</v>
      </c>
      <c r="B125" s="2">
        <v>3</v>
      </c>
      <c r="C125" s="2">
        <v>1</v>
      </c>
      <c r="D125" s="2">
        <v>1</v>
      </c>
      <c r="F125" s="2" t="str">
        <f t="shared" ref="F125:F138" si="67">F124</f>
        <v>2019,7,22,13,0</v>
      </c>
      <c r="G125" s="2" t="str">
        <f t="shared" ref="G125:G133" si="68">G124</f>
        <v>2019,7,22,13,0</v>
      </c>
      <c r="H125" s="7" t="s">
        <v>34</v>
      </c>
      <c r="I125" s="2">
        <f t="shared" si="47"/>
        <v>0.18</v>
      </c>
      <c r="K125" s="2">
        <v>6</v>
      </c>
      <c r="L125" s="2">
        <v>5</v>
      </c>
      <c r="M125" s="9"/>
      <c r="N125" s="9"/>
      <c r="O125" s="9"/>
      <c r="P125" s="9"/>
      <c r="Q125" s="9"/>
      <c r="R125" s="9"/>
      <c r="S125" s="9"/>
      <c r="T125" s="9"/>
      <c r="Y125" s="51"/>
      <c r="Z125" s="12" t="s">
        <v>205</v>
      </c>
      <c r="AA125" s="12"/>
      <c r="AB125" s="12"/>
      <c r="AC125" s="12">
        <v>2</v>
      </c>
      <c r="AD125" s="12">
        <v>500</v>
      </c>
      <c r="AE125" s="12">
        <v>168</v>
      </c>
      <c r="AF125" s="45">
        <f t="shared" si="66"/>
        <v>1000</v>
      </c>
      <c r="AG125" s="39" t="s">
        <v>216</v>
      </c>
    </row>
    <row r="126" spans="1:36" hidden="1" x14ac:dyDescent="0.35">
      <c r="A126" s="10">
        <v>61.3</v>
      </c>
      <c r="B126" s="2">
        <v>3</v>
      </c>
      <c r="C126" s="2">
        <v>1</v>
      </c>
      <c r="D126" s="2">
        <v>1</v>
      </c>
      <c r="F126" s="2" t="str">
        <f t="shared" si="67"/>
        <v>2019,7,22,13,0</v>
      </c>
      <c r="G126" s="2" t="str">
        <f t="shared" si="68"/>
        <v>2019,7,22,13,0</v>
      </c>
      <c r="H126" s="7" t="s">
        <v>35</v>
      </c>
      <c r="I126" s="2">
        <f t="shared" si="47"/>
        <v>0.22499999999999998</v>
      </c>
      <c r="K126" s="2">
        <v>7.5</v>
      </c>
      <c r="L126" s="2">
        <v>5</v>
      </c>
      <c r="M126" s="9"/>
      <c r="N126" s="9"/>
      <c r="O126" s="9"/>
      <c r="P126" s="9"/>
      <c r="Q126" s="9"/>
      <c r="R126" s="9"/>
      <c r="S126" s="9"/>
      <c r="T126" s="9"/>
      <c r="W126" s="7">
        <f>AVERAGE('[2]9.2019'!$AB$51:$AB$52)</f>
        <v>0.74002951458212596</v>
      </c>
      <c r="Y126" s="51"/>
      <c r="Z126" s="12" t="s">
        <v>205</v>
      </c>
      <c r="AA126" s="12"/>
      <c r="AB126" s="12"/>
      <c r="AC126" s="12">
        <v>2</v>
      </c>
      <c r="AD126" s="12">
        <v>500</v>
      </c>
      <c r="AE126" s="12">
        <v>168</v>
      </c>
      <c r="AF126" s="45">
        <f t="shared" si="66"/>
        <v>1000</v>
      </c>
      <c r="AG126" s="39" t="s">
        <v>216</v>
      </c>
      <c r="AJ126" s="4" t="s">
        <v>85</v>
      </c>
    </row>
    <row r="127" spans="1:36" ht="15" hidden="1" customHeight="1" x14ac:dyDescent="0.35">
      <c r="A127" s="10">
        <v>61.6</v>
      </c>
      <c r="B127" s="2">
        <v>3</v>
      </c>
      <c r="C127" s="2">
        <v>1</v>
      </c>
      <c r="D127" s="2">
        <v>1</v>
      </c>
      <c r="F127" s="2" t="str">
        <f t="shared" si="67"/>
        <v>2019,7,22,13,0</v>
      </c>
      <c r="G127" s="2" t="str">
        <f t="shared" si="68"/>
        <v>2019,7,22,13,0</v>
      </c>
      <c r="H127" s="7" t="s">
        <v>36</v>
      </c>
      <c r="I127" s="2">
        <f t="shared" si="47"/>
        <v>0.36</v>
      </c>
      <c r="K127" s="2">
        <v>12</v>
      </c>
      <c r="L127" s="2">
        <v>5</v>
      </c>
      <c r="M127" s="9"/>
      <c r="N127" s="9"/>
      <c r="O127" s="9"/>
      <c r="P127" s="9"/>
      <c r="Q127" s="9"/>
      <c r="R127" s="9"/>
      <c r="S127" s="9"/>
      <c r="T127" s="9"/>
      <c r="Y127" s="51"/>
      <c r="Z127" s="12" t="s">
        <v>205</v>
      </c>
      <c r="AA127" s="12"/>
      <c r="AB127" s="12"/>
      <c r="AC127" s="12">
        <v>2</v>
      </c>
      <c r="AD127" s="12">
        <v>500</v>
      </c>
      <c r="AE127" s="12">
        <v>168</v>
      </c>
      <c r="AF127" s="45">
        <f t="shared" si="66"/>
        <v>1000</v>
      </c>
      <c r="AG127" s="39" t="s">
        <v>216</v>
      </c>
    </row>
    <row r="128" spans="1:36" hidden="1" x14ac:dyDescent="0.35">
      <c r="A128" s="10">
        <v>62</v>
      </c>
      <c r="B128" s="2">
        <v>3</v>
      </c>
      <c r="C128" s="2">
        <v>2</v>
      </c>
      <c r="D128" s="2">
        <v>1</v>
      </c>
      <c r="E128" s="2" t="s">
        <v>213</v>
      </c>
      <c r="F128" s="2" t="str">
        <f t="shared" si="67"/>
        <v>2019,7,22,13,0</v>
      </c>
      <c r="G128" s="2" t="str">
        <f t="shared" si="68"/>
        <v>2019,7,22,13,0</v>
      </c>
      <c r="H128" s="2" t="str">
        <f>G128</f>
        <v>2019,7,22,13,0</v>
      </c>
      <c r="I128" s="2">
        <f t="shared" si="47"/>
        <v>0.14700000000000002</v>
      </c>
      <c r="K128" s="2">
        <v>4.9000000000000004</v>
      </c>
      <c r="L128" s="2">
        <v>5</v>
      </c>
      <c r="M128" s="9">
        <f>M122</f>
        <v>1.57</v>
      </c>
      <c r="N128" s="9">
        <f>N122</f>
        <v>24.079912185668945</v>
      </c>
      <c r="O128" s="9">
        <f>O122</f>
        <v>4.4088115692138672</v>
      </c>
      <c r="P128" s="9">
        <f>P122</f>
        <v>4.2593278884887695</v>
      </c>
      <c r="Q128" s="9"/>
      <c r="R128" s="9"/>
      <c r="S128" s="9"/>
      <c r="T128" s="9"/>
      <c r="U128" s="6">
        <f>U122</f>
        <v>13.645560134881977</v>
      </c>
      <c r="Y128" s="51"/>
      <c r="Z128" s="7" t="s">
        <v>205</v>
      </c>
      <c r="AA128" s="12"/>
      <c r="AB128" s="12"/>
      <c r="AC128" s="12">
        <v>2</v>
      </c>
      <c r="AD128" s="12">
        <v>500</v>
      </c>
      <c r="AE128" s="12">
        <v>168</v>
      </c>
      <c r="AF128" s="45">
        <f t="shared" si="66"/>
        <v>1000</v>
      </c>
      <c r="AG128" s="39" t="s">
        <v>216</v>
      </c>
    </row>
    <row r="129" spans="1:36" hidden="1" x14ac:dyDescent="0.35">
      <c r="A129" s="10">
        <v>62.2</v>
      </c>
      <c r="B129" s="2">
        <v>3</v>
      </c>
      <c r="C129" s="2">
        <v>2</v>
      </c>
      <c r="D129" s="2">
        <v>1</v>
      </c>
      <c r="F129" s="2" t="str">
        <f t="shared" si="67"/>
        <v>2019,7,22,13,0</v>
      </c>
      <c r="G129" s="2" t="str">
        <f t="shared" si="68"/>
        <v>2019,7,22,13,0</v>
      </c>
      <c r="H129" s="7" t="s">
        <v>34</v>
      </c>
      <c r="I129" s="2">
        <f t="shared" si="47"/>
        <v>0.20399999999999999</v>
      </c>
      <c r="K129" s="2">
        <v>6.8</v>
      </c>
      <c r="L129" s="2">
        <v>5</v>
      </c>
      <c r="M129" s="9">
        <v>2.9338791370391846</v>
      </c>
      <c r="N129" s="9">
        <v>23.067647933959961</v>
      </c>
      <c r="O129" s="9">
        <v>4.5532755851745605</v>
      </c>
      <c r="P129" s="9">
        <v>5.1630954742431641</v>
      </c>
      <c r="Q129" s="9"/>
      <c r="R129" s="9"/>
      <c r="S129" s="9"/>
      <c r="T129" s="9"/>
      <c r="Y129" s="51"/>
      <c r="Z129" s="12" t="s">
        <v>205</v>
      </c>
      <c r="AA129" s="12"/>
      <c r="AB129" s="12"/>
      <c r="AC129" s="12">
        <v>2</v>
      </c>
      <c r="AD129" s="12">
        <v>500</v>
      </c>
      <c r="AE129" s="12">
        <v>168</v>
      </c>
      <c r="AF129" s="45">
        <f t="shared" si="66"/>
        <v>1000</v>
      </c>
      <c r="AG129" s="39" t="s">
        <v>216</v>
      </c>
      <c r="AH129" s="2" t="s">
        <v>32</v>
      </c>
    </row>
    <row r="130" spans="1:36" hidden="1" x14ac:dyDescent="0.35">
      <c r="A130" s="10">
        <v>62.3</v>
      </c>
      <c r="B130" s="2">
        <v>3</v>
      </c>
      <c r="C130" s="2">
        <v>2</v>
      </c>
      <c r="D130" s="2">
        <v>1</v>
      </c>
      <c r="F130" s="2" t="str">
        <f t="shared" si="67"/>
        <v>2019,7,22,13,0</v>
      </c>
      <c r="G130" s="2" t="str">
        <f t="shared" si="68"/>
        <v>2019,7,22,13,0</v>
      </c>
      <c r="H130" s="7" t="s">
        <v>35</v>
      </c>
      <c r="L130" s="2">
        <v>5</v>
      </c>
      <c r="M130" s="9"/>
      <c r="N130" s="9"/>
      <c r="O130" s="9"/>
      <c r="P130" s="9"/>
      <c r="Q130" s="9"/>
      <c r="R130" s="9"/>
      <c r="S130" s="9"/>
      <c r="T130" s="9"/>
      <c r="W130" s="2">
        <f>'[2]9.2019'!$AB$53</f>
        <v>-2.932898089032824</v>
      </c>
      <c r="Y130" s="51"/>
      <c r="Z130" s="12" t="s">
        <v>205</v>
      </c>
      <c r="AA130" s="12"/>
      <c r="AB130" s="12"/>
      <c r="AC130" s="12">
        <v>2</v>
      </c>
      <c r="AD130" s="12">
        <v>500</v>
      </c>
      <c r="AE130" s="12">
        <v>168</v>
      </c>
      <c r="AF130" s="45">
        <f t="shared" si="66"/>
        <v>1000</v>
      </c>
      <c r="AG130" s="39" t="s">
        <v>216</v>
      </c>
      <c r="AJ130" s="4" t="s">
        <v>85</v>
      </c>
    </row>
    <row r="131" spans="1:36" hidden="1" x14ac:dyDescent="0.35">
      <c r="A131" s="56">
        <v>62.6</v>
      </c>
      <c r="B131" s="2">
        <v>3</v>
      </c>
      <c r="C131" s="2">
        <v>2</v>
      </c>
      <c r="D131" s="2">
        <v>1</v>
      </c>
      <c r="F131" s="2" t="str">
        <f>F129</f>
        <v>2019,7,22,13,0</v>
      </c>
      <c r="G131" s="2" t="str">
        <f>G129</f>
        <v>2019,7,22,13,0</v>
      </c>
      <c r="H131" s="7" t="s">
        <v>36</v>
      </c>
      <c r="I131" s="2">
        <f t="shared" si="47"/>
        <v>0.375</v>
      </c>
      <c r="K131" s="2">
        <v>12.5</v>
      </c>
      <c r="L131" s="2">
        <v>5</v>
      </c>
      <c r="M131" s="9"/>
      <c r="N131" s="9"/>
      <c r="O131" s="9"/>
      <c r="P131" s="9"/>
      <c r="Q131" s="9"/>
      <c r="R131" s="9"/>
      <c r="S131" s="9"/>
      <c r="T131" s="9"/>
      <c r="Y131" s="51"/>
      <c r="Z131" s="12" t="s">
        <v>205</v>
      </c>
      <c r="AA131" s="12"/>
      <c r="AB131" s="12"/>
      <c r="AC131" s="12">
        <v>2</v>
      </c>
      <c r="AD131" s="12">
        <v>500</v>
      </c>
      <c r="AE131" s="12">
        <v>168</v>
      </c>
      <c r="AF131" s="45">
        <f t="shared" si="66"/>
        <v>1000</v>
      </c>
      <c r="AG131" s="39" t="s">
        <v>216</v>
      </c>
    </row>
    <row r="132" spans="1:36" hidden="1" x14ac:dyDescent="0.35">
      <c r="A132" s="10">
        <v>63</v>
      </c>
      <c r="B132" s="2">
        <v>3</v>
      </c>
      <c r="C132" s="2">
        <v>3</v>
      </c>
      <c r="D132" s="2">
        <v>1</v>
      </c>
      <c r="E132" s="2" t="s">
        <v>213</v>
      </c>
      <c r="F132" s="2" t="str">
        <f t="shared" si="67"/>
        <v>2019,7,22,13,0</v>
      </c>
      <c r="G132" s="2" t="str">
        <f t="shared" si="68"/>
        <v>2019,7,22,13,0</v>
      </c>
      <c r="H132" s="2" t="str">
        <f>G132</f>
        <v>2019,7,22,13,0</v>
      </c>
      <c r="I132" s="2">
        <f t="shared" si="47"/>
        <v>0.153</v>
      </c>
      <c r="K132" s="2">
        <v>5.0999999999999996</v>
      </c>
      <c r="L132" s="2">
        <v>5</v>
      </c>
      <c r="M132" s="9">
        <f>M123</f>
        <v>1.57</v>
      </c>
      <c r="N132" s="9">
        <f>N123</f>
        <v>24.079912185668945</v>
      </c>
      <c r="O132" s="9">
        <f>O123</f>
        <v>4.4088115692138672</v>
      </c>
      <c r="P132" s="9">
        <f>P123</f>
        <v>4.2593278884887695</v>
      </c>
      <c r="Q132" s="9"/>
      <c r="R132" s="9"/>
      <c r="S132" s="9"/>
      <c r="T132" s="9"/>
      <c r="U132" s="6">
        <f>U122</f>
        <v>13.645560134881977</v>
      </c>
      <c r="Y132" s="51"/>
      <c r="Z132" s="7" t="s">
        <v>205</v>
      </c>
      <c r="AA132" s="12"/>
      <c r="AB132" s="12"/>
      <c r="AC132" s="12">
        <v>2</v>
      </c>
      <c r="AD132" s="12">
        <v>500</v>
      </c>
      <c r="AE132" s="12">
        <v>168</v>
      </c>
      <c r="AF132" s="45">
        <f t="shared" si="66"/>
        <v>1000</v>
      </c>
      <c r="AG132" s="39" t="s">
        <v>216</v>
      </c>
    </row>
    <row r="133" spans="1:36" hidden="1" x14ac:dyDescent="0.35">
      <c r="A133" s="10">
        <v>63.3</v>
      </c>
      <c r="B133" s="2">
        <v>3</v>
      </c>
      <c r="C133" s="2">
        <v>3</v>
      </c>
      <c r="D133" s="2">
        <v>1</v>
      </c>
      <c r="F133" s="2" t="str">
        <f t="shared" si="67"/>
        <v>2019,7,22,13,0</v>
      </c>
      <c r="G133" s="2" t="str">
        <f t="shared" si="68"/>
        <v>2019,7,22,13,0</v>
      </c>
      <c r="H133" s="7" t="s">
        <v>35</v>
      </c>
      <c r="I133" s="2">
        <f t="shared" si="47"/>
        <v>0.252</v>
      </c>
      <c r="K133" s="2">
        <v>8.4</v>
      </c>
      <c r="L133" s="2">
        <v>5</v>
      </c>
      <c r="M133" s="9">
        <v>2.1316790580749512</v>
      </c>
      <c r="N133" s="9">
        <v>22.459962844848633</v>
      </c>
      <c r="O133" s="9">
        <v>4.3037714958190918</v>
      </c>
      <c r="P133" s="9">
        <v>5.1863899230957031</v>
      </c>
      <c r="Q133" s="9"/>
      <c r="R133" s="9"/>
      <c r="S133" s="9"/>
      <c r="T133" s="9"/>
      <c r="W133" s="9">
        <f>'[2]9.2019'!$AB$54</f>
        <v>-1.4004365629687328</v>
      </c>
      <c r="Y133" s="51"/>
      <c r="Z133" s="12" t="s">
        <v>205</v>
      </c>
      <c r="AA133" s="12"/>
      <c r="AB133" s="12"/>
      <c r="AC133" s="12">
        <v>2</v>
      </c>
      <c r="AD133" s="12">
        <v>500</v>
      </c>
      <c r="AE133" s="12">
        <v>168</v>
      </c>
      <c r="AF133" s="45">
        <f t="shared" si="66"/>
        <v>1000</v>
      </c>
      <c r="AG133" s="39" t="s">
        <v>216</v>
      </c>
      <c r="AH133" s="2" t="s">
        <v>32</v>
      </c>
      <c r="AJ133" s="4" t="s">
        <v>85</v>
      </c>
    </row>
    <row r="134" spans="1:36" hidden="1" x14ac:dyDescent="0.35">
      <c r="A134" s="10">
        <v>64</v>
      </c>
      <c r="B134" s="2">
        <v>3</v>
      </c>
      <c r="C134" s="2">
        <v>4</v>
      </c>
      <c r="D134" s="2">
        <v>1</v>
      </c>
      <c r="E134" s="2" t="s">
        <v>213</v>
      </c>
      <c r="F134" s="2" t="str">
        <f>F133</f>
        <v>2019,7,22,13,0</v>
      </c>
      <c r="G134" s="2" t="str">
        <f>G133</f>
        <v>2019,7,22,13,0</v>
      </c>
      <c r="H134" s="2" t="str">
        <f>G134</f>
        <v>2019,7,22,13,0</v>
      </c>
      <c r="I134" s="2">
        <f t="shared" si="47"/>
        <v>0.15</v>
      </c>
      <c r="K134" s="2">
        <v>5</v>
      </c>
      <c r="L134" s="2">
        <v>5</v>
      </c>
      <c r="M134" s="9">
        <f>M122</f>
        <v>1.57</v>
      </c>
      <c r="N134" s="9">
        <f>N122</f>
        <v>24.079912185668945</v>
      </c>
      <c r="O134" s="9">
        <f>O122</f>
        <v>4.4088115692138672</v>
      </c>
      <c r="P134" s="9">
        <f>P122</f>
        <v>4.2593278884887695</v>
      </c>
      <c r="Q134" s="9"/>
      <c r="R134" s="9"/>
      <c r="S134" s="9"/>
      <c r="T134" s="9"/>
      <c r="U134" s="6">
        <f>U122</f>
        <v>13.645560134881977</v>
      </c>
      <c r="Y134" s="51"/>
      <c r="Z134" s="7" t="s">
        <v>205</v>
      </c>
      <c r="AA134" s="12"/>
      <c r="AB134" s="12"/>
      <c r="AC134" s="12">
        <v>2</v>
      </c>
      <c r="AD134" s="12">
        <v>500</v>
      </c>
      <c r="AE134" s="12">
        <v>168</v>
      </c>
      <c r="AF134" s="45">
        <f t="shared" si="66"/>
        <v>1000</v>
      </c>
      <c r="AG134" s="39" t="s">
        <v>216</v>
      </c>
    </row>
    <row r="135" spans="1:36" hidden="1" x14ac:dyDescent="0.35">
      <c r="A135" s="10">
        <v>64.3</v>
      </c>
      <c r="B135" s="2">
        <v>3</v>
      </c>
      <c r="C135" s="2">
        <v>4</v>
      </c>
      <c r="D135" s="2">
        <v>1</v>
      </c>
      <c r="F135" s="2" t="str">
        <f>F134</f>
        <v>2019,7,22,13,0</v>
      </c>
      <c r="G135" s="2" t="str">
        <f>G134</f>
        <v>2019,7,22,13,0</v>
      </c>
      <c r="H135" s="7" t="s">
        <v>35</v>
      </c>
      <c r="L135" s="2">
        <v>5</v>
      </c>
      <c r="M135" s="9"/>
      <c r="N135" s="9"/>
      <c r="O135" s="9"/>
      <c r="P135" s="9"/>
      <c r="Q135" s="9"/>
      <c r="R135" s="9"/>
      <c r="S135" s="9"/>
      <c r="T135" s="9"/>
      <c r="W135" s="7">
        <f>'[2]9.2019'!$AB$30</f>
        <v>0.19957468439844775</v>
      </c>
      <c r="Y135" s="51"/>
      <c r="Z135" s="12" t="s">
        <v>205</v>
      </c>
      <c r="AA135" s="12"/>
      <c r="AB135" s="12"/>
      <c r="AC135" s="12">
        <v>2</v>
      </c>
      <c r="AD135" s="12">
        <v>500</v>
      </c>
      <c r="AE135" s="12">
        <v>168</v>
      </c>
      <c r="AF135" s="45">
        <f t="shared" si="66"/>
        <v>1000</v>
      </c>
      <c r="AG135" s="39" t="s">
        <v>216</v>
      </c>
    </row>
    <row r="136" spans="1:36" hidden="1" x14ac:dyDescent="0.35">
      <c r="A136" s="10">
        <v>64.599999999999994</v>
      </c>
      <c r="B136" s="2">
        <v>3</v>
      </c>
      <c r="C136" s="2">
        <v>4</v>
      </c>
      <c r="D136" s="2">
        <v>1</v>
      </c>
      <c r="F136" s="2" t="str">
        <f>F134</f>
        <v>2019,7,22,13,0</v>
      </c>
      <c r="G136" s="2" t="str">
        <f>G134</f>
        <v>2019,7,22,13,0</v>
      </c>
      <c r="H136" s="7" t="s">
        <v>36</v>
      </c>
      <c r="I136" s="2">
        <f t="shared" si="47"/>
        <v>0.33</v>
      </c>
      <c r="K136" s="2">
        <v>11</v>
      </c>
      <c r="L136" s="2">
        <v>5</v>
      </c>
      <c r="M136" s="9">
        <v>2.4065139293670654</v>
      </c>
      <c r="N136" s="9">
        <v>21.818048477172852</v>
      </c>
      <c r="O136" s="9">
        <v>4.4079208374023438</v>
      </c>
      <c r="P136" s="9">
        <v>5.4018521308898926</v>
      </c>
      <c r="Q136" s="9"/>
      <c r="R136" s="9"/>
      <c r="S136" s="9"/>
      <c r="T136" s="9"/>
      <c r="Y136" s="51"/>
      <c r="Z136" s="12" t="s">
        <v>205</v>
      </c>
      <c r="AA136" s="12"/>
      <c r="AB136" s="12"/>
      <c r="AC136" s="12">
        <v>2</v>
      </c>
      <c r="AD136" s="12">
        <v>500</v>
      </c>
      <c r="AE136" s="12">
        <v>168</v>
      </c>
      <c r="AF136" s="45">
        <f t="shared" si="66"/>
        <v>1000</v>
      </c>
      <c r="AG136" s="39" t="s">
        <v>216</v>
      </c>
      <c r="AH136" s="2" t="s">
        <v>32</v>
      </c>
      <c r="AJ136" s="4" t="s">
        <v>38</v>
      </c>
    </row>
    <row r="137" spans="1:36" hidden="1" x14ac:dyDescent="0.35">
      <c r="A137" s="10">
        <v>65</v>
      </c>
      <c r="B137" s="2">
        <v>3</v>
      </c>
      <c r="C137" s="2">
        <v>5</v>
      </c>
      <c r="D137" s="2">
        <v>1</v>
      </c>
      <c r="E137" s="2" t="s">
        <v>213</v>
      </c>
      <c r="F137" s="2" t="str">
        <f t="shared" si="67"/>
        <v>2019,7,22,13,0</v>
      </c>
      <c r="G137" s="2" t="str">
        <f>G134</f>
        <v>2019,7,22,13,0</v>
      </c>
      <c r="H137" s="2" t="str">
        <f>G137</f>
        <v>2019,7,22,13,0</v>
      </c>
      <c r="I137" s="2">
        <f t="shared" si="47"/>
        <v>0.153</v>
      </c>
      <c r="K137" s="2">
        <v>5.0999999999999996</v>
      </c>
      <c r="L137" s="2">
        <v>5</v>
      </c>
      <c r="M137" s="9">
        <f>M122</f>
        <v>1.57</v>
      </c>
      <c r="N137" s="9">
        <f>N122</f>
        <v>24.079912185668945</v>
      </c>
      <c r="O137" s="9">
        <f>O122</f>
        <v>4.4088115692138672</v>
      </c>
      <c r="P137" s="9">
        <f>P122</f>
        <v>4.2593278884887695</v>
      </c>
      <c r="Q137" s="9"/>
      <c r="R137" s="9"/>
      <c r="S137" s="9"/>
      <c r="T137" s="9"/>
      <c r="U137" s="6">
        <f>U122</f>
        <v>13.645560134881977</v>
      </c>
      <c r="Y137" s="51"/>
      <c r="Z137" s="7" t="s">
        <v>205</v>
      </c>
      <c r="AA137" s="12"/>
      <c r="AB137" s="12"/>
      <c r="AC137" s="12">
        <v>2</v>
      </c>
      <c r="AD137" s="12">
        <v>500</v>
      </c>
      <c r="AE137" s="12">
        <v>168</v>
      </c>
      <c r="AF137" s="45">
        <f t="shared" si="66"/>
        <v>1000</v>
      </c>
      <c r="AG137" s="39" t="s">
        <v>216</v>
      </c>
    </row>
    <row r="138" spans="1:36" hidden="1" x14ac:dyDescent="0.35">
      <c r="A138" s="10">
        <v>65.3</v>
      </c>
      <c r="B138" s="2">
        <v>3</v>
      </c>
      <c r="C138" s="2">
        <v>4</v>
      </c>
      <c r="D138" s="2">
        <v>1</v>
      </c>
      <c r="F138" s="2" t="str">
        <f t="shared" si="67"/>
        <v>2019,7,22,13,0</v>
      </c>
      <c r="G138" s="2" t="str">
        <f>G137</f>
        <v>2019,7,22,13,0</v>
      </c>
      <c r="H138" s="7" t="s">
        <v>35</v>
      </c>
      <c r="L138" s="2">
        <v>5</v>
      </c>
      <c r="M138" s="9"/>
      <c r="N138" s="9"/>
      <c r="O138" s="9"/>
      <c r="P138" s="9"/>
      <c r="Q138" s="9"/>
      <c r="R138" s="9"/>
      <c r="S138" s="9"/>
      <c r="T138" s="9"/>
      <c r="W138" s="7">
        <f>'[2]9.2019'!$AB$31</f>
        <v>7.7596326299591283</v>
      </c>
      <c r="Y138" s="51"/>
      <c r="Z138" s="12" t="s">
        <v>205</v>
      </c>
      <c r="AA138" s="12"/>
      <c r="AB138" s="12"/>
      <c r="AC138" s="12">
        <v>2</v>
      </c>
      <c r="AD138" s="12">
        <v>500</v>
      </c>
      <c r="AE138" s="12">
        <v>168</v>
      </c>
      <c r="AF138" s="45">
        <f t="shared" si="66"/>
        <v>1000</v>
      </c>
      <c r="AG138" s="39" t="s">
        <v>216</v>
      </c>
    </row>
    <row r="139" spans="1:36" hidden="1" x14ac:dyDescent="0.35">
      <c r="A139" s="10">
        <v>66</v>
      </c>
      <c r="B139" s="2">
        <v>3</v>
      </c>
      <c r="C139" s="2">
        <v>6</v>
      </c>
      <c r="D139" s="2">
        <v>1</v>
      </c>
      <c r="E139" s="2" t="s">
        <v>213</v>
      </c>
      <c r="F139" s="2" t="str">
        <f>F137</f>
        <v>2019,7,22,13,0</v>
      </c>
      <c r="G139" s="2" t="str">
        <f>G137</f>
        <v>2019,7,22,13,0</v>
      </c>
      <c r="H139" s="2" t="str">
        <f>G139</f>
        <v>2019,7,22,13,0</v>
      </c>
      <c r="I139" s="2">
        <f t="shared" si="47"/>
        <v>0.15</v>
      </c>
      <c r="K139" s="2">
        <v>5</v>
      </c>
      <c r="L139" s="2">
        <v>5</v>
      </c>
      <c r="M139" s="9">
        <f>M122</f>
        <v>1.57</v>
      </c>
      <c r="N139" s="9">
        <f>N122</f>
        <v>24.079912185668945</v>
      </c>
      <c r="O139" s="9">
        <f>O122</f>
        <v>4.4088115692138672</v>
      </c>
      <c r="P139" s="9">
        <f>P122</f>
        <v>4.2593278884887695</v>
      </c>
      <c r="Q139" s="9"/>
      <c r="R139" s="9"/>
      <c r="S139" s="9"/>
      <c r="T139" s="9"/>
      <c r="U139" s="6">
        <f>U122</f>
        <v>13.645560134881977</v>
      </c>
      <c r="Y139" s="51"/>
      <c r="Z139" s="7" t="s">
        <v>205</v>
      </c>
      <c r="AA139" s="12"/>
      <c r="AB139" s="12"/>
      <c r="AC139" s="12">
        <v>2</v>
      </c>
      <c r="AD139" s="12">
        <v>500</v>
      </c>
      <c r="AE139" s="12">
        <v>168</v>
      </c>
      <c r="AF139" s="45">
        <f t="shared" si="66"/>
        <v>1000</v>
      </c>
      <c r="AG139" s="39" t="s">
        <v>216</v>
      </c>
    </row>
    <row r="140" spans="1:36" hidden="1" x14ac:dyDescent="0.35">
      <c r="A140" s="10">
        <v>66.3</v>
      </c>
      <c r="B140" s="2">
        <v>3</v>
      </c>
      <c r="C140" s="2">
        <v>4</v>
      </c>
      <c r="D140" s="2">
        <v>1</v>
      </c>
      <c r="F140" s="2" t="str">
        <f>F139</f>
        <v>2019,7,22,13,0</v>
      </c>
      <c r="G140" s="2" t="str">
        <f>G139</f>
        <v>2019,7,22,13,0</v>
      </c>
      <c r="H140" s="7" t="s">
        <v>35</v>
      </c>
      <c r="L140" s="2">
        <v>5</v>
      </c>
      <c r="M140" s="9"/>
      <c r="N140" s="9"/>
      <c r="O140" s="9"/>
      <c r="P140" s="9"/>
      <c r="Q140" s="9"/>
      <c r="R140" s="9"/>
      <c r="S140" s="9"/>
      <c r="T140" s="9"/>
      <c r="W140" s="7">
        <f>'[2]9.2019'!$AB$34</f>
        <v>8.598187581378264</v>
      </c>
      <c r="Y140" s="51"/>
      <c r="Z140" s="12" t="s">
        <v>205</v>
      </c>
      <c r="AA140" s="12"/>
      <c r="AB140" s="12"/>
      <c r="AC140" s="12">
        <v>2</v>
      </c>
      <c r="AD140" s="12">
        <v>500</v>
      </c>
      <c r="AE140" s="12">
        <v>168</v>
      </c>
      <c r="AF140" s="45">
        <f t="shared" si="66"/>
        <v>1000</v>
      </c>
      <c r="AG140" s="39" t="s">
        <v>216</v>
      </c>
    </row>
    <row r="141" spans="1:36" hidden="1" x14ac:dyDescent="0.35">
      <c r="A141" s="10">
        <v>67</v>
      </c>
      <c r="B141" s="2">
        <v>3</v>
      </c>
      <c r="C141" s="2">
        <v>7</v>
      </c>
      <c r="D141" s="2">
        <v>1</v>
      </c>
      <c r="E141" s="2" t="s">
        <v>213</v>
      </c>
      <c r="F141" s="2" t="str">
        <f t="shared" ref="F141:G146" si="69">F139</f>
        <v>2019,7,22,13,0</v>
      </c>
      <c r="G141" s="2" t="str">
        <f t="shared" si="69"/>
        <v>2019,7,22,13,0</v>
      </c>
      <c r="H141" s="2" t="str">
        <f>G141</f>
        <v>2019,7,22,13,0</v>
      </c>
      <c r="I141" s="2">
        <f t="shared" si="47"/>
        <v>0.153</v>
      </c>
      <c r="K141" s="2">
        <v>5.0999999999999996</v>
      </c>
      <c r="L141" s="2">
        <v>5</v>
      </c>
      <c r="M141" s="9">
        <f>M122</f>
        <v>1.57</v>
      </c>
      <c r="N141" s="9">
        <f>N122</f>
        <v>24.079912185668945</v>
      </c>
      <c r="O141" s="9">
        <f>O122</f>
        <v>4.4088115692138672</v>
      </c>
      <c r="P141" s="9">
        <f>P122</f>
        <v>4.2593278884887695</v>
      </c>
      <c r="Q141" s="9"/>
      <c r="R141" s="9"/>
      <c r="S141" s="9"/>
      <c r="T141" s="9"/>
      <c r="U141" s="6">
        <f>U122</f>
        <v>13.645560134881977</v>
      </c>
      <c r="Y141" s="51"/>
      <c r="Z141" s="7" t="s">
        <v>205</v>
      </c>
      <c r="AA141" s="12"/>
      <c r="AB141" s="12"/>
      <c r="AC141" s="12">
        <v>2</v>
      </c>
      <c r="AD141" s="12">
        <v>500</v>
      </c>
      <c r="AE141" s="12">
        <v>168</v>
      </c>
      <c r="AF141" s="45">
        <f t="shared" si="66"/>
        <v>1000</v>
      </c>
      <c r="AG141" s="39" t="s">
        <v>216</v>
      </c>
    </row>
    <row r="142" spans="1:36" hidden="1" x14ac:dyDescent="0.35">
      <c r="A142" s="10">
        <v>67.099999999999994</v>
      </c>
      <c r="B142" s="2">
        <v>3</v>
      </c>
      <c r="C142" s="2">
        <v>7</v>
      </c>
      <c r="D142" s="2">
        <v>1</v>
      </c>
      <c r="F142" s="2" t="str">
        <f t="shared" si="69"/>
        <v>2019,7,22,13,0</v>
      </c>
      <c r="G142" s="2" t="str">
        <f t="shared" si="69"/>
        <v>2019,7,22,13,0</v>
      </c>
      <c r="H142" s="7" t="s">
        <v>39</v>
      </c>
      <c r="L142" s="2">
        <v>5</v>
      </c>
      <c r="M142" s="9"/>
      <c r="N142" s="9"/>
      <c r="O142" s="9"/>
      <c r="P142" s="9"/>
      <c r="Q142" s="9"/>
      <c r="R142" s="9"/>
      <c r="S142" s="9"/>
      <c r="T142" s="9"/>
      <c r="W142" s="7">
        <f>AVERAGE('[2]8.2019'!$AA$16:$AA$17)</f>
        <v>189.48044379249109</v>
      </c>
      <c r="Y142" s="51"/>
      <c r="Z142" s="12" t="s">
        <v>205</v>
      </c>
      <c r="AA142" s="12"/>
      <c r="AB142" s="12"/>
      <c r="AC142" s="12">
        <v>2</v>
      </c>
      <c r="AD142" s="12">
        <v>500</v>
      </c>
      <c r="AE142" s="12">
        <v>168</v>
      </c>
      <c r="AF142" s="45">
        <f t="shared" si="66"/>
        <v>1000</v>
      </c>
      <c r="AG142" s="39" t="s">
        <v>216</v>
      </c>
    </row>
    <row r="143" spans="1:36" hidden="1" x14ac:dyDescent="0.35">
      <c r="A143" s="11">
        <v>67.150000000000006</v>
      </c>
      <c r="B143" s="2">
        <v>3</v>
      </c>
      <c r="C143" s="2">
        <v>7</v>
      </c>
      <c r="D143" s="2">
        <v>1</v>
      </c>
      <c r="F143" s="2" t="str">
        <f t="shared" si="69"/>
        <v>2019,7,22,13,0</v>
      </c>
      <c r="G143" s="2" t="str">
        <f t="shared" si="69"/>
        <v>2019,7,22,13,0</v>
      </c>
      <c r="H143" s="7" t="s">
        <v>40</v>
      </c>
      <c r="L143" s="2">
        <v>5</v>
      </c>
      <c r="M143" s="9"/>
      <c r="N143" s="9"/>
      <c r="O143" s="9"/>
      <c r="P143" s="9"/>
      <c r="Q143" s="9"/>
      <c r="R143" s="9"/>
      <c r="S143" s="9"/>
      <c r="T143" s="9"/>
      <c r="W143" s="7">
        <f>AVERAGE('[2]8.2019'!$AA$18:$AA$19)</f>
        <v>153.26619127738081</v>
      </c>
      <c r="Y143" s="51"/>
      <c r="Z143" s="12" t="s">
        <v>205</v>
      </c>
      <c r="AA143" s="12"/>
      <c r="AB143" s="12"/>
      <c r="AC143" s="12">
        <v>2</v>
      </c>
      <c r="AD143" s="12">
        <v>500</v>
      </c>
      <c r="AE143" s="12">
        <v>168</v>
      </c>
      <c r="AF143" s="45">
        <f t="shared" si="66"/>
        <v>1000</v>
      </c>
      <c r="AG143" s="39" t="s">
        <v>216</v>
      </c>
    </row>
    <row r="144" spans="1:36" hidden="1" x14ac:dyDescent="0.35">
      <c r="A144" s="10">
        <v>67.2</v>
      </c>
      <c r="B144" s="2">
        <v>3</v>
      </c>
      <c r="C144" s="2">
        <v>7</v>
      </c>
      <c r="D144" s="2">
        <v>1</v>
      </c>
      <c r="F144" s="2" t="str">
        <f t="shared" si="69"/>
        <v>2019,7,22,13,0</v>
      </c>
      <c r="G144" s="2" t="str">
        <f t="shared" si="69"/>
        <v>2019,7,22,13,0</v>
      </c>
      <c r="H144" s="7" t="s">
        <v>34</v>
      </c>
      <c r="L144" s="2">
        <v>5</v>
      </c>
      <c r="M144" s="9"/>
      <c r="N144" s="9"/>
      <c r="O144" s="9"/>
      <c r="P144" s="9"/>
      <c r="Q144" s="9"/>
      <c r="R144" s="9"/>
      <c r="S144" s="9"/>
      <c r="T144" s="9"/>
      <c r="W144" s="22">
        <f>'[2]8.2019'!$AA$41</f>
        <v>-5.0835283219236373</v>
      </c>
      <c r="Y144" s="51"/>
      <c r="Z144" s="12" t="s">
        <v>205</v>
      </c>
      <c r="AA144" s="12"/>
      <c r="AB144" s="12"/>
      <c r="AC144" s="12">
        <v>2</v>
      </c>
      <c r="AD144" s="12">
        <v>500</v>
      </c>
      <c r="AE144" s="12">
        <v>168</v>
      </c>
      <c r="AF144" s="45">
        <f t="shared" si="66"/>
        <v>1000</v>
      </c>
      <c r="AG144" s="39" t="s">
        <v>216</v>
      </c>
    </row>
    <row r="145" spans="1:33" hidden="1" x14ac:dyDescent="0.35">
      <c r="A145" s="10">
        <v>67.3</v>
      </c>
      <c r="B145" s="2">
        <v>3</v>
      </c>
      <c r="C145" s="2">
        <v>7</v>
      </c>
      <c r="D145" s="2">
        <v>1</v>
      </c>
      <c r="F145" s="2" t="str">
        <f t="shared" si="69"/>
        <v>2019,7,22,13,0</v>
      </c>
      <c r="G145" s="2" t="str">
        <f t="shared" si="69"/>
        <v>2019,7,22,13,0</v>
      </c>
      <c r="H145" s="7" t="s">
        <v>41</v>
      </c>
      <c r="L145" s="2">
        <v>5</v>
      </c>
      <c r="M145" s="9"/>
      <c r="N145" s="9"/>
      <c r="O145" s="9"/>
      <c r="P145" s="9"/>
      <c r="Q145" s="9"/>
      <c r="R145" s="9"/>
      <c r="S145" s="9"/>
      <c r="T145" s="9"/>
      <c r="W145" s="7">
        <f>'[2]8.2019'!$AA$21</f>
        <v>7.7567401055627574</v>
      </c>
      <c r="Y145" s="51"/>
      <c r="Z145" s="12" t="s">
        <v>205</v>
      </c>
      <c r="AA145" s="12"/>
      <c r="AB145" s="12"/>
      <c r="AC145" s="12">
        <v>2</v>
      </c>
      <c r="AD145" s="12">
        <v>500</v>
      </c>
      <c r="AE145" s="12">
        <v>168</v>
      </c>
      <c r="AF145" s="45">
        <f t="shared" si="66"/>
        <v>1000</v>
      </c>
      <c r="AG145" s="39" t="s">
        <v>216</v>
      </c>
    </row>
    <row r="146" spans="1:33" hidden="1" x14ac:dyDescent="0.35">
      <c r="A146" s="10">
        <v>67.599999999999994</v>
      </c>
      <c r="B146" s="2">
        <v>3</v>
      </c>
      <c r="C146" s="2">
        <v>7</v>
      </c>
      <c r="D146" s="2">
        <v>1</v>
      </c>
      <c r="F146" s="2" t="str">
        <f t="shared" si="69"/>
        <v>2019,7,22,13,0</v>
      </c>
      <c r="G146" s="2" t="str">
        <f t="shared" si="69"/>
        <v>2019,7,22,13,0</v>
      </c>
      <c r="H146" s="7" t="s">
        <v>36</v>
      </c>
      <c r="L146" s="2">
        <v>5</v>
      </c>
      <c r="M146" s="9"/>
      <c r="N146" s="9"/>
      <c r="O146" s="9"/>
      <c r="P146" s="9"/>
      <c r="Q146" s="9"/>
      <c r="R146" s="9"/>
      <c r="S146" s="9"/>
      <c r="T146" s="9"/>
      <c r="W146" s="7">
        <f>'[2]8.2019'!$AA$22</f>
        <v>310.97575738982755</v>
      </c>
      <c r="Y146" s="51"/>
      <c r="Z146" s="12" t="s">
        <v>205</v>
      </c>
      <c r="AA146" s="12"/>
      <c r="AB146" s="12"/>
      <c r="AC146" s="12">
        <v>2</v>
      </c>
      <c r="AD146" s="12">
        <v>500</v>
      </c>
      <c r="AE146" s="12">
        <v>168</v>
      </c>
      <c r="AF146" s="45">
        <f t="shared" si="66"/>
        <v>1000</v>
      </c>
      <c r="AG146" s="39" t="s">
        <v>216</v>
      </c>
    </row>
    <row r="147" spans="1:33" hidden="1" x14ac:dyDescent="0.35">
      <c r="A147" s="10">
        <v>68</v>
      </c>
      <c r="B147" s="2">
        <v>3</v>
      </c>
      <c r="C147" s="2">
        <v>8</v>
      </c>
      <c r="D147" s="2">
        <v>1</v>
      </c>
      <c r="E147" s="2" t="s">
        <v>213</v>
      </c>
      <c r="F147" s="2" t="str">
        <f>F141</f>
        <v>2019,7,22,13,0</v>
      </c>
      <c r="G147" s="2" t="str">
        <f>G141</f>
        <v>2019,7,22,13,0</v>
      </c>
      <c r="H147" s="2" t="str">
        <f>G147</f>
        <v>2019,7,22,13,0</v>
      </c>
      <c r="I147" s="2">
        <f t="shared" si="47"/>
        <v>0.153</v>
      </c>
      <c r="K147" s="2">
        <v>5.0999999999999996</v>
      </c>
      <c r="L147" s="2">
        <v>5</v>
      </c>
      <c r="M147" s="9">
        <f>M122</f>
        <v>1.57</v>
      </c>
      <c r="N147" s="9">
        <f>N122</f>
        <v>24.079912185668945</v>
      </c>
      <c r="O147" s="9">
        <f>O122</f>
        <v>4.4088115692138672</v>
      </c>
      <c r="P147" s="9">
        <f>P122</f>
        <v>4.2593278884887695</v>
      </c>
      <c r="Q147" s="9"/>
      <c r="R147" s="9"/>
      <c r="S147" s="9"/>
      <c r="T147" s="9"/>
      <c r="U147" s="6">
        <f>U122</f>
        <v>13.645560134881977</v>
      </c>
      <c r="Y147" s="51"/>
      <c r="Z147" s="7" t="s">
        <v>205</v>
      </c>
      <c r="AA147" s="12"/>
      <c r="AB147" s="12"/>
      <c r="AC147" s="12">
        <v>2</v>
      </c>
      <c r="AD147" s="12">
        <v>500</v>
      </c>
      <c r="AE147" s="12">
        <v>168</v>
      </c>
      <c r="AF147" s="45">
        <f t="shared" si="66"/>
        <v>1000</v>
      </c>
      <c r="AG147" s="39" t="s">
        <v>216</v>
      </c>
    </row>
    <row r="148" spans="1:33" hidden="1" x14ac:dyDescent="0.35">
      <c r="A148" s="10">
        <v>68.099999999999994</v>
      </c>
      <c r="B148" s="2">
        <v>3</v>
      </c>
      <c r="C148" s="2">
        <v>7</v>
      </c>
      <c r="D148" s="2">
        <v>1</v>
      </c>
      <c r="F148" s="2" t="str">
        <f>F145</f>
        <v>2019,7,22,13,0</v>
      </c>
      <c r="G148" s="2" t="str">
        <f>G145</f>
        <v>2019,7,22,13,0</v>
      </c>
      <c r="H148" s="7" t="s">
        <v>39</v>
      </c>
      <c r="L148" s="2">
        <v>5</v>
      </c>
      <c r="M148" s="9"/>
      <c r="N148" s="9"/>
      <c r="O148" s="9"/>
      <c r="P148" s="9"/>
      <c r="Q148" s="9"/>
      <c r="R148" s="9"/>
      <c r="S148" s="9"/>
      <c r="T148" s="9"/>
      <c r="W148" s="7">
        <f>'[2]8.2019'!$AA$24</f>
        <v>326.44781208236913</v>
      </c>
      <c r="Y148" s="51"/>
      <c r="Z148" s="12" t="s">
        <v>205</v>
      </c>
      <c r="AA148" s="12"/>
      <c r="AB148" s="12"/>
      <c r="AC148" s="12">
        <v>2</v>
      </c>
      <c r="AD148" s="12">
        <v>500</v>
      </c>
      <c r="AE148" s="12">
        <v>168</v>
      </c>
      <c r="AF148" s="45">
        <f t="shared" si="66"/>
        <v>1000</v>
      </c>
      <c r="AG148" s="39" t="s">
        <v>216</v>
      </c>
    </row>
    <row r="149" spans="1:33" hidden="1" x14ac:dyDescent="0.35">
      <c r="A149" s="11">
        <v>68.150000000000006</v>
      </c>
      <c r="B149" s="2">
        <v>3</v>
      </c>
      <c r="C149" s="2">
        <v>7</v>
      </c>
      <c r="D149" s="2">
        <v>1</v>
      </c>
      <c r="F149" s="2" t="str">
        <f t="shared" ref="F149:G152" si="70">F147</f>
        <v>2019,7,22,13,0</v>
      </c>
      <c r="G149" s="2" t="str">
        <f t="shared" si="70"/>
        <v>2019,7,22,13,0</v>
      </c>
      <c r="H149" s="7" t="s">
        <v>40</v>
      </c>
      <c r="L149" s="2">
        <v>5</v>
      </c>
      <c r="M149" s="9"/>
      <c r="N149" s="9"/>
      <c r="O149" s="9"/>
      <c r="P149" s="9"/>
      <c r="Q149" s="9"/>
      <c r="R149" s="9"/>
      <c r="S149" s="9"/>
      <c r="T149" s="9"/>
      <c r="W149" s="7">
        <f>'[2]8.2019'!$AA$25</f>
        <v>219.82711172142089</v>
      </c>
      <c r="Y149" s="51"/>
      <c r="Z149" s="12" t="s">
        <v>205</v>
      </c>
      <c r="AA149" s="12"/>
      <c r="AB149" s="12"/>
      <c r="AC149" s="12">
        <v>2</v>
      </c>
      <c r="AD149" s="12">
        <v>500</v>
      </c>
      <c r="AE149" s="12">
        <v>168</v>
      </c>
      <c r="AF149" s="45">
        <f t="shared" si="66"/>
        <v>1000</v>
      </c>
      <c r="AG149" s="39" t="s">
        <v>216</v>
      </c>
    </row>
    <row r="150" spans="1:33" hidden="1" x14ac:dyDescent="0.35">
      <c r="A150" s="10">
        <v>68.2</v>
      </c>
      <c r="B150" s="2">
        <v>3</v>
      </c>
      <c r="C150" s="2">
        <v>7</v>
      </c>
      <c r="D150" s="2">
        <v>1</v>
      </c>
      <c r="F150" s="2" t="str">
        <f t="shared" si="70"/>
        <v>2019,7,22,13,0</v>
      </c>
      <c r="G150" s="2" t="str">
        <f t="shared" si="70"/>
        <v>2019,7,22,13,0</v>
      </c>
      <c r="H150" s="7" t="s">
        <v>34</v>
      </c>
      <c r="L150" s="2">
        <v>5</v>
      </c>
      <c r="M150" s="9"/>
      <c r="N150" s="9"/>
      <c r="O150" s="9"/>
      <c r="P150" s="9"/>
      <c r="Q150" s="9"/>
      <c r="R150" s="9"/>
      <c r="S150" s="9"/>
      <c r="T150" s="9"/>
      <c r="W150" s="7">
        <f>'[2]8.2019'!$AA$26</f>
        <v>232.13365680633643</v>
      </c>
      <c r="Y150" s="51"/>
      <c r="Z150" s="12" t="s">
        <v>205</v>
      </c>
      <c r="AA150" s="12"/>
      <c r="AB150" s="12"/>
      <c r="AC150" s="12">
        <v>2</v>
      </c>
      <c r="AD150" s="12">
        <v>500</v>
      </c>
      <c r="AE150" s="12">
        <v>168</v>
      </c>
      <c r="AF150" s="45">
        <f t="shared" si="66"/>
        <v>1000</v>
      </c>
      <c r="AG150" s="39" t="s">
        <v>216</v>
      </c>
    </row>
    <row r="151" spans="1:33" hidden="1" x14ac:dyDescent="0.35">
      <c r="A151" s="10">
        <v>68.3</v>
      </c>
      <c r="B151" s="2">
        <v>3</v>
      </c>
      <c r="C151" s="2">
        <v>7</v>
      </c>
      <c r="D151" s="2">
        <v>1</v>
      </c>
      <c r="F151" s="2" t="str">
        <f t="shared" si="70"/>
        <v>2019,7,22,13,0</v>
      </c>
      <c r="G151" s="2" t="str">
        <f t="shared" si="70"/>
        <v>2019,7,22,13,0</v>
      </c>
      <c r="H151" s="7" t="s">
        <v>41</v>
      </c>
      <c r="L151" s="2">
        <v>5</v>
      </c>
      <c r="M151" s="9"/>
      <c r="N151" s="9"/>
      <c r="O151" s="9"/>
      <c r="P151" s="9"/>
      <c r="Q151" s="9"/>
      <c r="R151" s="9"/>
      <c r="S151" s="9"/>
      <c r="T151" s="9"/>
      <c r="W151" s="7">
        <f>'[2]8.2019'!$AA$27</f>
        <v>182.806759053901</v>
      </c>
      <c r="Y151" s="51"/>
      <c r="Z151" s="12" t="s">
        <v>205</v>
      </c>
      <c r="AA151" s="12"/>
      <c r="AB151" s="12"/>
      <c r="AC151" s="12">
        <v>2</v>
      </c>
      <c r="AD151" s="12">
        <v>500</v>
      </c>
      <c r="AE151" s="12">
        <v>168</v>
      </c>
      <c r="AF151" s="45">
        <f t="shared" si="66"/>
        <v>1000</v>
      </c>
      <c r="AG151" s="39" t="s">
        <v>216</v>
      </c>
    </row>
    <row r="152" spans="1:33" hidden="1" x14ac:dyDescent="0.35">
      <c r="A152" s="10">
        <v>68.599999999999994</v>
      </c>
      <c r="B152" s="2">
        <v>3</v>
      </c>
      <c r="C152" s="2">
        <v>7</v>
      </c>
      <c r="D152" s="2">
        <v>1</v>
      </c>
      <c r="F152" s="2" t="str">
        <f t="shared" si="70"/>
        <v>2019,7,22,13,0</v>
      </c>
      <c r="G152" s="2" t="str">
        <f t="shared" si="70"/>
        <v>2019,7,22,13,0</v>
      </c>
      <c r="H152" s="7" t="s">
        <v>36</v>
      </c>
      <c r="L152" s="2">
        <v>5</v>
      </c>
      <c r="M152" s="9"/>
      <c r="N152" s="9"/>
      <c r="O152" s="9"/>
      <c r="P152" s="9"/>
      <c r="Q152" s="9"/>
      <c r="R152" s="9"/>
      <c r="S152" s="9"/>
      <c r="T152" s="9"/>
      <c r="W152" s="7">
        <f>'[2]8.2019'!$AA$28</f>
        <v>197.57003475008332</v>
      </c>
      <c r="Y152" s="51"/>
      <c r="Z152" s="12" t="s">
        <v>205</v>
      </c>
      <c r="AA152" s="12"/>
      <c r="AB152" s="12"/>
      <c r="AC152" s="12">
        <v>2</v>
      </c>
      <c r="AD152" s="12">
        <v>500</v>
      </c>
      <c r="AE152" s="12">
        <v>168</v>
      </c>
      <c r="AF152" s="45">
        <f t="shared" si="66"/>
        <v>1000</v>
      </c>
      <c r="AG152" s="39" t="s">
        <v>216</v>
      </c>
    </row>
    <row r="153" spans="1:33" hidden="1" x14ac:dyDescent="0.35">
      <c r="A153" s="10">
        <v>69</v>
      </c>
      <c r="B153" s="2">
        <v>3</v>
      </c>
      <c r="C153" s="2">
        <v>9</v>
      </c>
      <c r="D153" s="2">
        <v>1</v>
      </c>
      <c r="E153" s="2" t="s">
        <v>213</v>
      </c>
      <c r="F153" s="2" t="str">
        <f>F147</f>
        <v>2019,7,22,13,0</v>
      </c>
      <c r="G153" s="2" t="str">
        <f>G147</f>
        <v>2019,7,22,13,0</v>
      </c>
      <c r="H153" s="2" t="str">
        <f>G153</f>
        <v>2019,7,22,13,0</v>
      </c>
      <c r="I153" s="2">
        <f t="shared" si="47"/>
        <v>0.15</v>
      </c>
      <c r="K153" s="2">
        <v>5</v>
      </c>
      <c r="L153" s="2">
        <v>5</v>
      </c>
      <c r="M153" s="9">
        <f>M122</f>
        <v>1.57</v>
      </c>
      <c r="N153" s="9">
        <f>N122</f>
        <v>24.079912185668945</v>
      </c>
      <c r="O153" s="9">
        <f>O122</f>
        <v>4.4088115692138672</v>
      </c>
      <c r="P153" s="9">
        <f>P122</f>
        <v>4.2593278884887695</v>
      </c>
      <c r="Q153" s="9"/>
      <c r="R153" s="9"/>
      <c r="S153" s="9"/>
      <c r="T153" s="9"/>
      <c r="U153" s="6">
        <f>U122</f>
        <v>13.645560134881977</v>
      </c>
      <c r="Y153" s="51"/>
      <c r="Z153" s="2" t="str">
        <f>Z123</f>
        <v>500/2/168</v>
      </c>
      <c r="AA153" s="12"/>
      <c r="AB153" s="12"/>
      <c r="AC153" s="12">
        <v>2</v>
      </c>
      <c r="AD153" s="12">
        <v>500</v>
      </c>
      <c r="AE153" s="12">
        <v>168</v>
      </c>
      <c r="AF153" s="45">
        <f t="shared" si="66"/>
        <v>1000</v>
      </c>
      <c r="AG153" s="39" t="s">
        <v>216</v>
      </c>
    </row>
    <row r="154" spans="1:33" hidden="1" x14ac:dyDescent="0.35">
      <c r="A154" s="10">
        <v>69.099999999999994</v>
      </c>
      <c r="B154" s="2">
        <v>3</v>
      </c>
      <c r="C154" s="2">
        <v>7</v>
      </c>
      <c r="D154" s="2">
        <v>1</v>
      </c>
      <c r="F154" s="2" t="str">
        <f>F151</f>
        <v>2019,7,22,13,0</v>
      </c>
      <c r="G154" s="2" t="str">
        <f>G151</f>
        <v>2019,7,22,13,0</v>
      </c>
      <c r="H154" s="7" t="s">
        <v>39</v>
      </c>
      <c r="L154" s="2">
        <v>5</v>
      </c>
      <c r="M154" s="9"/>
      <c r="N154" s="9"/>
      <c r="O154" s="9"/>
      <c r="P154" s="9"/>
      <c r="Q154" s="9"/>
      <c r="R154" s="9"/>
      <c r="S154" s="9"/>
      <c r="T154" s="9"/>
      <c r="W154" s="7">
        <f>'[2]8.2019'!$AA$30</f>
        <v>371.26424782336619</v>
      </c>
      <c r="Y154" s="51"/>
      <c r="Z154" s="7" t="s">
        <v>205</v>
      </c>
      <c r="AA154" s="12"/>
      <c r="AB154" s="12"/>
      <c r="AC154" s="12">
        <v>2</v>
      </c>
      <c r="AD154" s="12">
        <v>500</v>
      </c>
      <c r="AE154" s="12">
        <v>168</v>
      </c>
      <c r="AF154" s="45">
        <f t="shared" si="66"/>
        <v>1000</v>
      </c>
      <c r="AG154" s="39" t="s">
        <v>216</v>
      </c>
    </row>
    <row r="155" spans="1:33" hidden="1" x14ac:dyDescent="0.35">
      <c r="A155" s="11">
        <v>69.150000000000006</v>
      </c>
      <c r="B155" s="2">
        <v>3</v>
      </c>
      <c r="C155" s="2">
        <v>7</v>
      </c>
      <c r="D155" s="2">
        <v>1</v>
      </c>
      <c r="F155" s="2" t="str">
        <f t="shared" ref="F155:G158" si="71">F153</f>
        <v>2019,7,22,13,0</v>
      </c>
      <c r="G155" s="2" t="str">
        <f t="shared" si="71"/>
        <v>2019,7,22,13,0</v>
      </c>
      <c r="H155" s="7" t="s">
        <v>40</v>
      </c>
      <c r="L155" s="2">
        <v>5</v>
      </c>
      <c r="M155" s="9"/>
      <c r="N155" s="9"/>
      <c r="O155" s="9"/>
      <c r="P155" s="9"/>
      <c r="Q155" s="9"/>
      <c r="R155" s="9"/>
      <c r="S155" s="9"/>
      <c r="T155" s="9"/>
      <c r="W155" s="7">
        <f>'[2]8.2019'!$AA$31</f>
        <v>155.06616572311935</v>
      </c>
      <c r="Y155" s="51"/>
      <c r="Z155" s="12" t="s">
        <v>205</v>
      </c>
      <c r="AA155" s="12"/>
      <c r="AB155" s="12"/>
      <c r="AC155" s="12">
        <v>2</v>
      </c>
      <c r="AD155" s="12">
        <v>500</v>
      </c>
      <c r="AE155" s="12">
        <v>168</v>
      </c>
      <c r="AF155" s="45">
        <f t="shared" si="66"/>
        <v>1000</v>
      </c>
      <c r="AG155" s="39" t="s">
        <v>216</v>
      </c>
    </row>
    <row r="156" spans="1:33" hidden="1" x14ac:dyDescent="0.35">
      <c r="A156" s="10">
        <v>69.2</v>
      </c>
      <c r="B156" s="2">
        <v>3</v>
      </c>
      <c r="C156" s="2">
        <v>7</v>
      </c>
      <c r="D156" s="2">
        <v>1</v>
      </c>
      <c r="F156" s="2" t="str">
        <f t="shared" si="71"/>
        <v>2019,7,22,13,0</v>
      </c>
      <c r="G156" s="2" t="str">
        <f t="shared" si="71"/>
        <v>2019,7,22,13,0</v>
      </c>
      <c r="H156" s="7" t="s">
        <v>34</v>
      </c>
      <c r="L156" s="2">
        <v>5</v>
      </c>
      <c r="M156" s="9"/>
      <c r="N156" s="9"/>
      <c r="O156" s="9"/>
      <c r="P156" s="9"/>
      <c r="Q156" s="9"/>
      <c r="R156" s="9"/>
      <c r="S156" s="9"/>
      <c r="T156" s="9"/>
      <c r="W156" s="7">
        <f>'[2]8.2019'!$AA$32</f>
        <v>116.1643939375263</v>
      </c>
      <c r="Y156" s="51"/>
      <c r="Z156" s="12" t="s">
        <v>205</v>
      </c>
      <c r="AA156" s="12"/>
      <c r="AB156" s="12"/>
      <c r="AC156" s="12">
        <v>2</v>
      </c>
      <c r="AD156" s="12">
        <v>500</v>
      </c>
      <c r="AE156" s="12">
        <v>168</v>
      </c>
      <c r="AF156" s="45">
        <f t="shared" si="66"/>
        <v>1000</v>
      </c>
      <c r="AG156" s="39" t="s">
        <v>216</v>
      </c>
    </row>
    <row r="157" spans="1:33" hidden="1" x14ac:dyDescent="0.35">
      <c r="A157" s="10">
        <v>69.3</v>
      </c>
      <c r="B157" s="2">
        <v>3</v>
      </c>
      <c r="C157" s="2">
        <v>7</v>
      </c>
      <c r="D157" s="2">
        <v>1</v>
      </c>
      <c r="F157" s="2" t="str">
        <f t="shared" si="71"/>
        <v>2019,7,22,13,0</v>
      </c>
      <c r="G157" s="2" t="str">
        <f t="shared" si="71"/>
        <v>2019,7,22,13,0</v>
      </c>
      <c r="H157" s="7" t="s">
        <v>41</v>
      </c>
      <c r="L157" s="2">
        <v>5</v>
      </c>
      <c r="M157" s="9"/>
      <c r="N157" s="9"/>
      <c r="O157" s="9"/>
      <c r="P157" s="9"/>
      <c r="Q157" s="9"/>
      <c r="R157" s="9"/>
      <c r="S157" s="9"/>
      <c r="T157" s="9"/>
      <c r="W157" s="7">
        <f>'[2]8.2019'!$AA$33</f>
        <v>76.054340315919063</v>
      </c>
      <c r="Y157" s="51"/>
      <c r="Z157" s="12" t="s">
        <v>205</v>
      </c>
      <c r="AA157" s="12"/>
      <c r="AB157" s="12"/>
      <c r="AC157" s="12">
        <v>2</v>
      </c>
      <c r="AD157" s="12">
        <v>500</v>
      </c>
      <c r="AE157" s="12">
        <v>168</v>
      </c>
      <c r="AF157" s="45">
        <f t="shared" si="66"/>
        <v>1000</v>
      </c>
      <c r="AG157" s="39" t="s">
        <v>216</v>
      </c>
    </row>
    <row r="158" spans="1:33" hidden="1" x14ac:dyDescent="0.35">
      <c r="A158" s="10">
        <v>69.599999999999994</v>
      </c>
      <c r="B158" s="2">
        <v>3</v>
      </c>
      <c r="C158" s="2">
        <v>7</v>
      </c>
      <c r="D158" s="2">
        <v>1</v>
      </c>
      <c r="F158" s="2" t="str">
        <f t="shared" si="71"/>
        <v>2019,7,22,13,0</v>
      </c>
      <c r="G158" s="2" t="str">
        <f t="shared" si="71"/>
        <v>2019,7,22,13,0</v>
      </c>
      <c r="H158" s="7" t="s">
        <v>36</v>
      </c>
      <c r="L158" s="2">
        <v>5</v>
      </c>
      <c r="M158" s="9"/>
      <c r="N158" s="9"/>
      <c r="O158" s="9"/>
      <c r="P158" s="9"/>
      <c r="Q158" s="9"/>
      <c r="R158" s="9"/>
      <c r="S158" s="9"/>
      <c r="T158" s="9"/>
      <c r="W158" s="7">
        <f>'[2]8.2019'!$AA$34</f>
        <v>105.20008189767262</v>
      </c>
      <c r="Y158" s="51"/>
      <c r="Z158" s="12" t="s">
        <v>205</v>
      </c>
      <c r="AA158" s="12"/>
      <c r="AB158" s="12"/>
      <c r="AC158" s="12">
        <v>2</v>
      </c>
      <c r="AD158" s="12">
        <v>500</v>
      </c>
      <c r="AE158" s="12">
        <v>168</v>
      </c>
      <c r="AF158" s="45">
        <f t="shared" si="66"/>
        <v>1000</v>
      </c>
      <c r="AG158" s="39" t="s">
        <v>216</v>
      </c>
    </row>
    <row r="159" spans="1:33" hidden="1" x14ac:dyDescent="0.35">
      <c r="A159" s="57">
        <v>61.7</v>
      </c>
      <c r="B159" s="2">
        <v>3</v>
      </c>
      <c r="C159" s="2">
        <v>1</v>
      </c>
      <c r="D159" s="2">
        <v>1</v>
      </c>
      <c r="E159" s="2" t="s">
        <v>214</v>
      </c>
      <c r="F159" s="2" t="str">
        <f>F153</f>
        <v>2019,7,22,13,0</v>
      </c>
      <c r="G159" s="2" t="str">
        <f>G153</f>
        <v>2019,7,22,13,0</v>
      </c>
      <c r="H159" s="7" t="s">
        <v>20</v>
      </c>
      <c r="I159" s="2">
        <f t="shared" si="47"/>
        <v>0.38100000000000001</v>
      </c>
      <c r="J159" s="2">
        <f>K123</f>
        <v>4.9000000000000004</v>
      </c>
      <c r="K159" s="2">
        <v>12.7</v>
      </c>
      <c r="L159" s="2">
        <v>5</v>
      </c>
      <c r="M159" s="9">
        <v>2.1281650066375732</v>
      </c>
      <c r="N159" s="9">
        <v>22.744728088378906</v>
      </c>
      <c r="O159" s="9">
        <v>4.7475218772888184</v>
      </c>
      <c r="P159" s="9">
        <v>5.482628345489502</v>
      </c>
      <c r="Q159" s="65">
        <f>(K159*0.15*M159/100-J159*0.15*M123/100)</f>
        <v>2.9002043376445769E-2</v>
      </c>
      <c r="R159" s="65">
        <f t="shared" ref="R159:R164" si="72">AF159/1000*14/1000*L159</f>
        <v>7.0000000000000007E-2</v>
      </c>
      <c r="S159" s="65">
        <f t="shared" ref="S159:S164" si="73">Q159/R159</f>
        <v>0.41431490537779664</v>
      </c>
      <c r="T159" s="65">
        <f t="shared" ref="T159:T164" si="74">AF159*14/1000*L159/J159/7</f>
        <v>2.0408163265306123</v>
      </c>
      <c r="U159" s="9">
        <f>'[1]15122019'!$Y$36</f>
        <v>20.459597851879607</v>
      </c>
      <c r="W159" s="2">
        <f>AVERAGE('[2]8.2019'!$AA$38:$AA$39)</f>
        <v>-30.577903812597839</v>
      </c>
      <c r="Y159" s="52">
        <f>(K159-K123)/K123/7</f>
        <v>0.22740524781341104</v>
      </c>
      <c r="Z159" s="2" t="str">
        <f>Z128</f>
        <v>500/2/168</v>
      </c>
      <c r="AA159" s="47">
        <v>4</v>
      </c>
      <c r="AB159" s="47">
        <v>1</v>
      </c>
      <c r="AC159" s="12">
        <v>2</v>
      </c>
      <c r="AD159" s="12">
        <v>500</v>
      </c>
      <c r="AE159" s="12">
        <v>168</v>
      </c>
      <c r="AF159" s="45">
        <f t="shared" si="66"/>
        <v>1000</v>
      </c>
      <c r="AG159" s="39" t="s">
        <v>216</v>
      </c>
    </row>
    <row r="160" spans="1:33" hidden="1" x14ac:dyDescent="0.35">
      <c r="A160" s="2">
        <v>62.7</v>
      </c>
      <c r="B160" s="2">
        <v>3</v>
      </c>
      <c r="C160" s="2">
        <v>2</v>
      </c>
      <c r="D160" s="2">
        <v>1</v>
      </c>
      <c r="E160" s="2" t="s">
        <v>214</v>
      </c>
      <c r="F160" s="2" t="str">
        <f t="shared" ref="F160:F168" si="75">F159</f>
        <v>2019,7,22,13,0</v>
      </c>
      <c r="G160" s="2" t="str">
        <f t="shared" ref="G160:G167" si="76">G159</f>
        <v>2019,7,22,13,0</v>
      </c>
      <c r="H160" s="2" t="str">
        <f>H159</f>
        <v>2019,7,29,22,0</v>
      </c>
      <c r="I160" s="2">
        <f t="shared" si="47"/>
        <v>0.39300000000000002</v>
      </c>
      <c r="J160" s="2">
        <f>K128</f>
        <v>4.9000000000000004</v>
      </c>
      <c r="K160" s="2">
        <v>13.1</v>
      </c>
      <c r="L160" s="2">
        <v>5</v>
      </c>
      <c r="M160" s="9">
        <v>2.0500011444091797</v>
      </c>
      <c r="N160" s="9">
        <v>24.122835159301758</v>
      </c>
      <c r="O160" s="9">
        <v>4.4437093734741211</v>
      </c>
      <c r="P160" s="9">
        <v>5.5816922187805176</v>
      </c>
      <c r="Q160" s="65">
        <f>(K160*0.15*M160/100-J160*0.15*M128/100)</f>
        <v>2.8743022487640379E-2</v>
      </c>
      <c r="R160" s="65">
        <f t="shared" si="72"/>
        <v>7.0000000000000007E-2</v>
      </c>
      <c r="S160" s="65">
        <f t="shared" si="73"/>
        <v>0.4106146069662911</v>
      </c>
      <c r="T160" s="65">
        <f t="shared" si="74"/>
        <v>2.0408163265306123</v>
      </c>
      <c r="W160" s="2">
        <f>'[2]8.2019'!$AA$40</f>
        <v>-64.969049254453552</v>
      </c>
      <c r="Y160" s="52">
        <f>(K160-K128)/K128/7</f>
        <v>0.23906705539358594</v>
      </c>
      <c r="Z160" s="2" t="str">
        <f>Z132</f>
        <v>500/2/168</v>
      </c>
      <c r="AA160" s="47">
        <v>2</v>
      </c>
      <c r="AB160" s="47">
        <v>1</v>
      </c>
      <c r="AC160" s="12">
        <v>2</v>
      </c>
      <c r="AD160" s="12">
        <v>500</v>
      </c>
      <c r="AE160" s="12">
        <v>168</v>
      </c>
      <c r="AF160" s="45">
        <f t="shared" si="66"/>
        <v>1000</v>
      </c>
      <c r="AG160" s="39" t="s">
        <v>216</v>
      </c>
    </row>
    <row r="161" spans="1:34" hidden="1" x14ac:dyDescent="0.35">
      <c r="A161" s="57">
        <v>63.7</v>
      </c>
      <c r="B161" s="2">
        <v>3</v>
      </c>
      <c r="C161" s="2">
        <v>3</v>
      </c>
      <c r="D161" s="2">
        <v>1</v>
      </c>
      <c r="E161" s="2" t="s">
        <v>214</v>
      </c>
      <c r="F161" s="2" t="str">
        <f t="shared" si="75"/>
        <v>2019,7,22,13,0</v>
      </c>
      <c r="G161" s="2" t="str">
        <f t="shared" si="76"/>
        <v>2019,7,22,13,0</v>
      </c>
      <c r="H161" s="2" t="str">
        <f t="shared" ref="H161:H168" si="77">H160</f>
        <v>2019,7,29,22,0</v>
      </c>
      <c r="I161" s="2">
        <f t="shared" si="47"/>
        <v>0.34200000000000003</v>
      </c>
      <c r="J161" s="2">
        <f>K132</f>
        <v>5.0999999999999996</v>
      </c>
      <c r="K161" s="2">
        <v>11.4</v>
      </c>
      <c r="L161" s="2">
        <v>5</v>
      </c>
      <c r="M161" s="9">
        <v>2.1986243724822998</v>
      </c>
      <c r="N161" s="9">
        <v>24.719881057739258</v>
      </c>
      <c r="O161" s="9">
        <v>4.6246447563171387</v>
      </c>
      <c r="P161" s="9">
        <v>5.3185539245605469</v>
      </c>
      <c r="Q161" s="65">
        <f>(K161*0.15*M161/100-J161*0.15*M132/100)</f>
        <v>2.5585976769447322E-2</v>
      </c>
      <c r="R161" s="65">
        <f t="shared" si="72"/>
        <v>7.0000000000000007E-2</v>
      </c>
      <c r="S161" s="65">
        <f t="shared" si="73"/>
        <v>0.3655139538492474</v>
      </c>
      <c r="T161" s="65">
        <f>AF161*14/1000*L161/J161/7</f>
        <v>1.9607843137254903</v>
      </c>
      <c r="W161" s="2">
        <f>'[2]9.2019'!$AB$55</f>
        <v>4.5742993276455479</v>
      </c>
      <c r="Y161" s="52">
        <f>(K161-K132)/K132/7</f>
        <v>0.17647058823529416</v>
      </c>
      <c r="Z161" s="2" t="str">
        <f>Z134</f>
        <v>500/2/168</v>
      </c>
      <c r="AA161" s="47">
        <v>1</v>
      </c>
      <c r="AB161" s="47">
        <v>1</v>
      </c>
      <c r="AC161" s="12">
        <v>2</v>
      </c>
      <c r="AD161" s="12">
        <v>500</v>
      </c>
      <c r="AE161" s="12">
        <v>168</v>
      </c>
      <c r="AF161" s="45">
        <f t="shared" si="66"/>
        <v>1000</v>
      </c>
      <c r="AG161" s="39" t="s">
        <v>216</v>
      </c>
    </row>
    <row r="162" spans="1:34" hidden="1" x14ac:dyDescent="0.35">
      <c r="A162" s="57">
        <v>64.7</v>
      </c>
      <c r="B162" s="2">
        <v>3</v>
      </c>
      <c r="C162" s="2">
        <v>4</v>
      </c>
      <c r="D162" s="2">
        <v>1</v>
      </c>
      <c r="E162" s="2" t="s">
        <v>214</v>
      </c>
      <c r="F162" s="2" t="str">
        <f t="shared" si="75"/>
        <v>2019,7,22,13,0</v>
      </c>
      <c r="G162" s="2" t="str">
        <f t="shared" si="76"/>
        <v>2019,7,22,13,0</v>
      </c>
      <c r="H162" s="2" t="str">
        <f t="shared" si="77"/>
        <v>2019,7,29,22,0</v>
      </c>
      <c r="I162" s="2">
        <f t="shared" si="47"/>
        <v>0.41400000000000003</v>
      </c>
      <c r="J162" s="2">
        <f>K134</f>
        <v>5</v>
      </c>
      <c r="K162" s="2">
        <v>13.8</v>
      </c>
      <c r="L162" s="2">
        <v>5</v>
      </c>
      <c r="M162" s="9">
        <v>2.2660930156707764</v>
      </c>
      <c r="N162" s="9">
        <v>23.152400970458984</v>
      </c>
      <c r="O162" s="9">
        <v>4.5816164016723633</v>
      </c>
      <c r="P162" s="9">
        <v>4.8247323036193848</v>
      </c>
      <c r="Q162" s="65">
        <f>(K162*0.15*M162/100-J162*0.15*M134/100)</f>
        <v>3.513312542438507E-2</v>
      </c>
      <c r="R162" s="65">
        <f t="shared" si="72"/>
        <v>7.0000000000000007E-2</v>
      </c>
      <c r="S162" s="65">
        <f t="shared" si="73"/>
        <v>0.50190179177692951</v>
      </c>
      <c r="T162" s="65">
        <f t="shared" si="74"/>
        <v>2</v>
      </c>
      <c r="W162" s="6">
        <f>'[2]9.2019'!$AB$56</f>
        <v>20.897619603066534</v>
      </c>
      <c r="Y162" s="52">
        <f>(K162-K134)/K134/7</f>
        <v>0.25142857142857145</v>
      </c>
      <c r="Z162" s="2" t="str">
        <f>Z137</f>
        <v>500/2/168</v>
      </c>
      <c r="AA162" s="47">
        <v>1</v>
      </c>
      <c r="AB162" s="47">
        <v>1</v>
      </c>
      <c r="AC162" s="12">
        <v>2</v>
      </c>
      <c r="AD162" s="12">
        <v>500</v>
      </c>
      <c r="AE162" s="12">
        <v>168</v>
      </c>
      <c r="AF162" s="45">
        <f t="shared" si="66"/>
        <v>1000</v>
      </c>
      <c r="AG162" s="39" t="s">
        <v>216</v>
      </c>
    </row>
    <row r="163" spans="1:34" hidden="1" x14ac:dyDescent="0.35">
      <c r="A163" s="57">
        <v>65.7</v>
      </c>
      <c r="B163" s="2">
        <v>3</v>
      </c>
      <c r="C163" s="2">
        <v>5</v>
      </c>
      <c r="D163" s="2">
        <v>1</v>
      </c>
      <c r="E163" s="2" t="s">
        <v>214</v>
      </c>
      <c r="F163" s="2" t="str">
        <f t="shared" si="75"/>
        <v>2019,7,22,13,0</v>
      </c>
      <c r="G163" s="2" t="str">
        <f t="shared" si="76"/>
        <v>2019,7,22,13,0</v>
      </c>
      <c r="H163" s="2" t="str">
        <f t="shared" si="77"/>
        <v>2019,7,29,22,0</v>
      </c>
      <c r="I163" s="2">
        <f t="shared" si="47"/>
        <v>0.32700000000000001</v>
      </c>
      <c r="J163" s="2">
        <f>K137</f>
        <v>5.0999999999999996</v>
      </c>
      <c r="K163" s="2">
        <v>10.9</v>
      </c>
      <c r="L163" s="2">
        <v>5</v>
      </c>
      <c r="M163" s="9">
        <v>2.4213900566101074</v>
      </c>
      <c r="N163" s="9">
        <v>25.237030029296875</v>
      </c>
      <c r="O163" s="9">
        <v>4.7363834381103516</v>
      </c>
      <c r="P163" s="9">
        <v>5.356013298034668</v>
      </c>
      <c r="Q163" s="65">
        <f>(K163*0.15*M163/100-J163*0.15*M137/100)</f>
        <v>2.757922742557526E-2</v>
      </c>
      <c r="R163" s="65">
        <f t="shared" si="72"/>
        <v>7.0000000000000007E-2</v>
      </c>
      <c r="S163" s="65">
        <f t="shared" si="73"/>
        <v>0.39398896322250371</v>
      </c>
      <c r="T163" s="65">
        <f t="shared" si="74"/>
        <v>1.9607843137254903</v>
      </c>
      <c r="W163" s="2">
        <f>'[2]9.2019'!$AB$57</f>
        <v>-0.22788752743136342</v>
      </c>
      <c r="Y163" s="52">
        <f>(K163-K137)/K137/7</f>
        <v>0.16246498599439779</v>
      </c>
      <c r="Z163" s="2" t="str">
        <f>Z139</f>
        <v>500/2/168</v>
      </c>
      <c r="AA163" s="47">
        <v>1</v>
      </c>
      <c r="AB163" s="47">
        <v>0</v>
      </c>
      <c r="AC163" s="12">
        <v>2</v>
      </c>
      <c r="AD163" s="12">
        <v>500</v>
      </c>
      <c r="AE163" s="12">
        <v>168</v>
      </c>
      <c r="AF163" s="45">
        <f t="shared" si="66"/>
        <v>1000</v>
      </c>
      <c r="AG163" s="39" t="s">
        <v>216</v>
      </c>
    </row>
    <row r="164" spans="1:34" hidden="1" x14ac:dyDescent="0.35">
      <c r="A164" s="57">
        <v>66.7</v>
      </c>
      <c r="B164" s="2">
        <v>3</v>
      </c>
      <c r="C164" s="2">
        <v>6</v>
      </c>
      <c r="D164" s="2">
        <v>1</v>
      </c>
      <c r="E164" s="2" t="s">
        <v>214</v>
      </c>
      <c r="F164" s="2" t="str">
        <f t="shared" si="75"/>
        <v>2019,7,22,13,0</v>
      </c>
      <c r="G164" s="2" t="str">
        <f t="shared" si="76"/>
        <v>2019,7,22,13,0</v>
      </c>
      <c r="H164" s="2" t="str">
        <f t="shared" si="77"/>
        <v>2019,7,29,22,0</v>
      </c>
      <c r="I164" s="2">
        <f t="shared" si="47"/>
        <v>0.40200000000000002</v>
      </c>
      <c r="J164" s="2">
        <f>K139</f>
        <v>5</v>
      </c>
      <c r="K164" s="2">
        <v>13.4</v>
      </c>
      <c r="L164" s="2">
        <v>5</v>
      </c>
      <c r="M164" s="9">
        <v>2.251107931137085</v>
      </c>
      <c r="N164" s="9">
        <v>23.029439926147461</v>
      </c>
      <c r="O164" s="9">
        <v>4.3539724349975586</v>
      </c>
      <c r="P164" s="9">
        <v>5.289304256439209</v>
      </c>
      <c r="Q164" s="65">
        <f>(K164*0.15*M164/100-J164*0.15*M139/100)</f>
        <v>3.3472269415855405E-2</v>
      </c>
      <c r="R164" s="65">
        <f t="shared" si="72"/>
        <v>7.0000000000000007E-2</v>
      </c>
      <c r="S164" s="65">
        <f t="shared" si="73"/>
        <v>0.47817527736936288</v>
      </c>
      <c r="T164" s="65">
        <f t="shared" si="74"/>
        <v>2</v>
      </c>
      <c r="W164" s="2">
        <f>'[2]9.2019'!$AB$35</f>
        <v>4.979217520979935</v>
      </c>
      <c r="Y164" s="52">
        <f>(K164-K139)/K139/7</f>
        <v>0.24000000000000002</v>
      </c>
      <c r="Z164" s="2" t="str">
        <f>Z141</f>
        <v>500/2/168</v>
      </c>
      <c r="AA164" s="47">
        <v>0</v>
      </c>
      <c r="AB164" s="47">
        <v>0</v>
      </c>
      <c r="AC164" s="12">
        <v>2</v>
      </c>
      <c r="AD164" s="12">
        <v>500</v>
      </c>
      <c r="AE164" s="12">
        <v>168</v>
      </c>
      <c r="AF164" s="45">
        <f t="shared" si="66"/>
        <v>1000</v>
      </c>
      <c r="AG164" s="39" t="s">
        <v>216</v>
      </c>
    </row>
    <row r="165" spans="1:34" hidden="1" x14ac:dyDescent="0.35">
      <c r="A165" s="57">
        <v>67.7</v>
      </c>
      <c r="B165" s="2">
        <v>3</v>
      </c>
      <c r="C165" s="2">
        <v>7</v>
      </c>
      <c r="D165" s="2">
        <v>1</v>
      </c>
      <c r="E165" s="2" t="s">
        <v>214</v>
      </c>
      <c r="F165" s="2" t="str">
        <f t="shared" si="75"/>
        <v>2019,7,22,13,0</v>
      </c>
      <c r="G165" s="2" t="str">
        <f t="shared" si="76"/>
        <v>2019,7,22,13,0</v>
      </c>
      <c r="H165" s="2" t="str">
        <f t="shared" si="77"/>
        <v>2019,7,29,22,0</v>
      </c>
      <c r="I165" s="2">
        <f t="shared" si="47"/>
        <v>0.40200000000000002</v>
      </c>
      <c r="J165" s="2">
        <f>K139</f>
        <v>5</v>
      </c>
      <c r="K165" s="2">
        <v>13.4</v>
      </c>
      <c r="L165" s="2">
        <v>5</v>
      </c>
      <c r="M165" s="9"/>
      <c r="N165" s="9"/>
      <c r="O165" s="9"/>
      <c r="P165" s="9"/>
      <c r="Q165" s="65"/>
      <c r="R165" s="65"/>
      <c r="S165" s="65"/>
      <c r="T165" s="65"/>
      <c r="W165" s="2">
        <f>'[2]8.2019'!$AA$23</f>
        <v>244.87226240188411</v>
      </c>
      <c r="Y165" s="52">
        <f>(K165-K141)/K141/7</f>
        <v>0.23249299719887959</v>
      </c>
      <c r="Z165" s="2" t="str">
        <f>Z147</f>
        <v>500/2/168</v>
      </c>
      <c r="AA165" s="47">
        <v>0</v>
      </c>
      <c r="AB165" s="47">
        <v>0</v>
      </c>
      <c r="AC165" s="12">
        <v>2</v>
      </c>
      <c r="AD165" s="12">
        <v>500</v>
      </c>
      <c r="AE165" s="12">
        <v>168</v>
      </c>
      <c r="AF165" s="45">
        <f t="shared" si="66"/>
        <v>1000</v>
      </c>
      <c r="AG165" s="39" t="s">
        <v>216</v>
      </c>
    </row>
    <row r="166" spans="1:34" hidden="1" x14ac:dyDescent="0.35">
      <c r="A166" s="57">
        <v>68.7</v>
      </c>
      <c r="B166" s="2">
        <v>3</v>
      </c>
      <c r="C166" s="2">
        <v>8</v>
      </c>
      <c r="D166" s="2">
        <v>1</v>
      </c>
      <c r="E166" s="2" t="s">
        <v>214</v>
      </c>
      <c r="F166" s="2" t="str">
        <f t="shared" si="75"/>
        <v>2019,7,22,13,0</v>
      </c>
      <c r="G166" s="2" t="str">
        <f t="shared" si="76"/>
        <v>2019,7,22,13,0</v>
      </c>
      <c r="H166" s="2" t="str">
        <f t="shared" si="77"/>
        <v>2019,7,29,22,0</v>
      </c>
      <c r="I166" s="2">
        <f t="shared" si="47"/>
        <v>0.47699999999999998</v>
      </c>
      <c r="J166" s="2">
        <f>K147</f>
        <v>5.0999999999999996</v>
      </c>
      <c r="K166" s="2">
        <v>15.9</v>
      </c>
      <c r="L166" s="2">
        <v>5</v>
      </c>
      <c r="M166" s="9"/>
      <c r="N166" s="9"/>
      <c r="O166" s="9"/>
      <c r="P166" s="9"/>
      <c r="Q166" s="65"/>
      <c r="R166" s="65"/>
      <c r="S166" s="65"/>
      <c r="T166" s="65"/>
      <c r="W166" s="2">
        <f>'[2]8.2019'!$AA$29</f>
        <v>131.62243286773781</v>
      </c>
      <c r="Y166" s="52">
        <f>(K166-K147)/K147/7</f>
        <v>0.30252100840336144</v>
      </c>
      <c r="Z166" s="2" t="str">
        <f>Z153</f>
        <v>500/2/168</v>
      </c>
      <c r="AA166" s="47">
        <v>0</v>
      </c>
      <c r="AB166" s="47">
        <v>0</v>
      </c>
      <c r="AC166" s="12">
        <v>2</v>
      </c>
      <c r="AD166" s="12">
        <v>500</v>
      </c>
      <c r="AE166" s="12">
        <v>168</v>
      </c>
      <c r="AF166" s="45">
        <f t="shared" si="66"/>
        <v>1000</v>
      </c>
      <c r="AG166" s="39" t="s">
        <v>216</v>
      </c>
    </row>
    <row r="167" spans="1:34" hidden="1" x14ac:dyDescent="0.35">
      <c r="A167" s="10">
        <v>69.7</v>
      </c>
      <c r="B167" s="2">
        <v>3</v>
      </c>
      <c r="C167" s="2">
        <v>9</v>
      </c>
      <c r="D167" s="2">
        <v>1</v>
      </c>
      <c r="E167" s="2" t="s">
        <v>214</v>
      </c>
      <c r="F167" s="2" t="str">
        <f t="shared" si="75"/>
        <v>2019,7,22,13,0</v>
      </c>
      <c r="G167" s="2" t="str">
        <f t="shared" si="76"/>
        <v>2019,7,22,13,0</v>
      </c>
      <c r="H167" s="2" t="str">
        <f t="shared" si="77"/>
        <v>2019,7,29,22,0</v>
      </c>
      <c r="I167" s="2">
        <f t="shared" si="47"/>
        <v>0.30599999999999999</v>
      </c>
      <c r="J167" s="2">
        <f>K153</f>
        <v>5</v>
      </c>
      <c r="K167" s="2">
        <v>10.199999999999999</v>
      </c>
      <c r="L167" s="2">
        <v>5</v>
      </c>
      <c r="M167" s="9"/>
      <c r="N167" s="9"/>
      <c r="O167" s="9"/>
      <c r="P167" s="9"/>
      <c r="Q167" s="65"/>
      <c r="R167" s="65"/>
      <c r="S167" s="65"/>
      <c r="T167" s="65"/>
      <c r="W167" s="2">
        <f>'[2]8.2019'!$AA$35</f>
        <v>108.42420323380402</v>
      </c>
      <c r="Y167" s="52">
        <f>(K167-K153)/K153/7</f>
        <v>0.14857142857142855</v>
      </c>
      <c r="Z167" s="2" t="str">
        <f t="shared" ref="Z167:Z175" si="78">Z159</f>
        <v>500/2/168</v>
      </c>
      <c r="AA167" s="47">
        <v>0</v>
      </c>
      <c r="AB167" s="47">
        <v>0</v>
      </c>
      <c r="AC167" s="12">
        <v>2</v>
      </c>
      <c r="AD167" s="12">
        <v>500</v>
      </c>
      <c r="AE167" s="12">
        <v>168</v>
      </c>
      <c r="AF167" s="45">
        <f t="shared" si="66"/>
        <v>1000</v>
      </c>
      <c r="AG167" s="39" t="s">
        <v>216</v>
      </c>
    </row>
    <row r="168" spans="1:34" hidden="1" x14ac:dyDescent="0.35">
      <c r="A168" s="10">
        <v>71</v>
      </c>
      <c r="B168" s="2">
        <v>3</v>
      </c>
      <c r="C168" s="2">
        <v>1</v>
      </c>
      <c r="D168" s="2">
        <v>2</v>
      </c>
      <c r="E168" s="2" t="s">
        <v>213</v>
      </c>
      <c r="F168" s="2" t="str">
        <f t="shared" si="75"/>
        <v>2019,7,22,13,0</v>
      </c>
      <c r="G168" s="7" t="s">
        <v>20</v>
      </c>
      <c r="H168" s="2" t="str">
        <f t="shared" si="77"/>
        <v>2019,7,29,22,0</v>
      </c>
      <c r="I168" s="2">
        <f t="shared" si="47"/>
        <v>0.14700000000000002</v>
      </c>
      <c r="K168" s="2">
        <v>4.9000000000000004</v>
      </c>
      <c r="L168" s="2">
        <v>5</v>
      </c>
      <c r="M168" s="9">
        <f>M159</f>
        <v>2.1281650066375732</v>
      </c>
      <c r="N168" s="9">
        <f>N159</f>
        <v>22.744728088378906</v>
      </c>
      <c r="O168" s="9">
        <f>O159</f>
        <v>4.7475218772888184</v>
      </c>
      <c r="P168" s="9">
        <f>P159</f>
        <v>5.482628345489502</v>
      </c>
      <c r="Q168" s="9"/>
      <c r="R168" s="9"/>
      <c r="S168" s="9"/>
      <c r="T168" s="9"/>
      <c r="U168" s="6">
        <f>U159</f>
        <v>20.459597851879607</v>
      </c>
      <c r="Y168" s="51"/>
      <c r="Z168" s="2" t="str">
        <f t="shared" si="78"/>
        <v>500/2/168</v>
      </c>
      <c r="AA168" s="12"/>
      <c r="AB168" s="12"/>
      <c r="AC168" s="12">
        <v>2</v>
      </c>
      <c r="AD168" s="12">
        <v>500</v>
      </c>
      <c r="AE168" s="12">
        <v>168</v>
      </c>
      <c r="AF168" s="45">
        <f t="shared" si="66"/>
        <v>1000</v>
      </c>
      <c r="AG168" s="39" t="s">
        <v>216</v>
      </c>
    </row>
    <row r="169" spans="1:34" hidden="1" x14ac:dyDescent="0.35">
      <c r="A169" s="10">
        <v>71.099999999999994</v>
      </c>
      <c r="B169" s="2">
        <v>3</v>
      </c>
      <c r="C169" s="2">
        <v>1</v>
      </c>
      <c r="D169" s="2">
        <v>2</v>
      </c>
      <c r="F169" s="2" t="str">
        <f t="shared" ref="F169:F178" si="79">F168</f>
        <v>2019,7,22,13,0</v>
      </c>
      <c r="G169" s="2" t="str">
        <f>G168</f>
        <v>2019,7,29,22,0</v>
      </c>
      <c r="H169" s="7" t="s">
        <v>69</v>
      </c>
      <c r="I169" s="2">
        <f t="shared" si="47"/>
        <v>0.159</v>
      </c>
      <c r="K169" s="2">
        <v>5.3</v>
      </c>
      <c r="L169" s="2">
        <v>5</v>
      </c>
      <c r="M169" s="9"/>
      <c r="N169" s="9"/>
      <c r="O169" s="9"/>
      <c r="P169" s="9"/>
      <c r="Q169" s="9"/>
      <c r="R169" s="9"/>
      <c r="S169" s="9"/>
      <c r="T169" s="9"/>
      <c r="Y169" s="51"/>
      <c r="Z169" s="2" t="str">
        <f t="shared" si="78"/>
        <v>500/2/168</v>
      </c>
      <c r="AA169" s="12"/>
      <c r="AB169" s="12"/>
      <c r="AC169" s="12">
        <v>2</v>
      </c>
      <c r="AD169" s="12">
        <v>500</v>
      </c>
      <c r="AE169" s="12">
        <v>168</v>
      </c>
      <c r="AF169" s="45">
        <f t="shared" si="66"/>
        <v>1000</v>
      </c>
      <c r="AG169" s="39" t="s">
        <v>216</v>
      </c>
    </row>
    <row r="170" spans="1:34" hidden="1" x14ac:dyDescent="0.35">
      <c r="A170" s="10">
        <v>71.2</v>
      </c>
      <c r="B170" s="2">
        <v>3</v>
      </c>
      <c r="C170" s="2">
        <v>1</v>
      </c>
      <c r="D170" s="2">
        <v>2</v>
      </c>
      <c r="F170" s="2" t="str">
        <f t="shared" si="79"/>
        <v>2019,7,22,13,0</v>
      </c>
      <c r="G170" s="2" t="str">
        <f t="shared" ref="G170:G181" si="80">G169</f>
        <v>2019,7,29,22,0</v>
      </c>
      <c r="H170" s="7" t="s">
        <v>70</v>
      </c>
      <c r="I170" s="2">
        <f t="shared" si="47"/>
        <v>0.17700000000000002</v>
      </c>
      <c r="K170" s="2">
        <v>5.9</v>
      </c>
      <c r="L170" s="2">
        <v>5</v>
      </c>
      <c r="M170" s="9"/>
      <c r="N170" s="9"/>
      <c r="O170" s="9"/>
      <c r="P170" s="9"/>
      <c r="Q170" s="9"/>
      <c r="R170" s="9"/>
      <c r="S170" s="9"/>
      <c r="T170" s="9"/>
      <c r="Y170" s="51"/>
      <c r="Z170" s="2" t="str">
        <f t="shared" si="78"/>
        <v>500/2/168</v>
      </c>
      <c r="AA170" s="12"/>
      <c r="AB170" s="12"/>
      <c r="AC170" s="12">
        <v>2</v>
      </c>
      <c r="AD170" s="12">
        <v>500</v>
      </c>
      <c r="AE170" s="12">
        <v>168</v>
      </c>
      <c r="AF170" s="45">
        <f t="shared" si="66"/>
        <v>1000</v>
      </c>
      <c r="AG170" s="39" t="s">
        <v>216</v>
      </c>
    </row>
    <row r="171" spans="1:34" hidden="1" x14ac:dyDescent="0.35">
      <c r="A171" s="10">
        <v>71.3</v>
      </c>
      <c r="B171" s="2">
        <v>3</v>
      </c>
      <c r="C171" s="2">
        <v>1</v>
      </c>
      <c r="D171" s="2">
        <v>2</v>
      </c>
      <c r="F171" s="2" t="str">
        <f t="shared" si="79"/>
        <v>2019,7,22,13,0</v>
      </c>
      <c r="G171" s="2" t="str">
        <f t="shared" si="80"/>
        <v>2019,7,29,22,0</v>
      </c>
      <c r="H171" s="7" t="s">
        <v>71</v>
      </c>
      <c r="I171" s="2">
        <f t="shared" si="47"/>
        <v>0.24</v>
      </c>
      <c r="K171" s="2">
        <v>8</v>
      </c>
      <c r="L171" s="2">
        <v>5</v>
      </c>
      <c r="M171" s="9"/>
      <c r="N171" s="9"/>
      <c r="O171" s="9"/>
      <c r="P171" s="9"/>
      <c r="Q171" s="9"/>
      <c r="R171" s="9"/>
      <c r="S171" s="9"/>
      <c r="T171" s="9"/>
      <c r="W171" s="2">
        <f>AVERAGE('[2]9.2019'!$AB$17:$AB$18)</f>
        <v>8.6216912525091587</v>
      </c>
      <c r="Y171" s="51"/>
      <c r="Z171" s="2" t="str">
        <f t="shared" si="78"/>
        <v>500/2/168</v>
      </c>
      <c r="AA171" s="12"/>
      <c r="AB171" s="12"/>
      <c r="AC171" s="12">
        <v>2</v>
      </c>
      <c r="AD171" s="12">
        <v>500</v>
      </c>
      <c r="AE171" s="12">
        <v>168</v>
      </c>
      <c r="AF171" s="45">
        <f t="shared" si="66"/>
        <v>1000</v>
      </c>
      <c r="AG171" s="39" t="s">
        <v>216</v>
      </c>
    </row>
    <row r="172" spans="1:34" hidden="1" x14ac:dyDescent="0.35">
      <c r="A172" s="10">
        <v>71.599999999999994</v>
      </c>
      <c r="B172" s="2">
        <v>3</v>
      </c>
      <c r="C172" s="2">
        <v>1</v>
      </c>
      <c r="D172" s="2">
        <v>2</v>
      </c>
      <c r="F172" s="2" t="str">
        <f t="shared" si="79"/>
        <v>2019,7,22,13,0</v>
      </c>
      <c r="G172" s="2" t="str">
        <f t="shared" si="80"/>
        <v>2019,7,29,22,0</v>
      </c>
      <c r="H172" s="7" t="s">
        <v>72</v>
      </c>
      <c r="I172" s="2">
        <f t="shared" si="47"/>
        <v>0.34499999999999997</v>
      </c>
      <c r="K172" s="2">
        <v>11.5</v>
      </c>
      <c r="L172" s="2">
        <v>5</v>
      </c>
      <c r="M172" s="9">
        <v>2.6000409126281738</v>
      </c>
      <c r="N172" s="9">
        <v>22.513666152954102</v>
      </c>
      <c r="O172" s="9">
        <v>4.7025551795959473</v>
      </c>
      <c r="P172" s="9">
        <v>4.9672260284423828</v>
      </c>
      <c r="Q172" s="9"/>
      <c r="R172" s="9"/>
      <c r="S172" s="9"/>
      <c r="T172" s="9"/>
      <c r="Y172" s="51"/>
      <c r="Z172" s="2" t="str">
        <f t="shared" si="78"/>
        <v>500/2/168</v>
      </c>
      <c r="AA172" s="12"/>
      <c r="AB172" s="12"/>
      <c r="AC172" s="12">
        <v>2</v>
      </c>
      <c r="AD172" s="12">
        <v>500</v>
      </c>
      <c r="AE172" s="12">
        <v>168</v>
      </c>
      <c r="AF172" s="45">
        <f t="shared" si="66"/>
        <v>1000</v>
      </c>
      <c r="AG172" s="39" t="s">
        <v>216</v>
      </c>
      <c r="AH172" s="2" t="s">
        <v>32</v>
      </c>
    </row>
    <row r="173" spans="1:34" hidden="1" x14ac:dyDescent="0.35">
      <c r="A173" s="10">
        <v>72</v>
      </c>
      <c r="B173" s="2">
        <v>3</v>
      </c>
      <c r="C173" s="2">
        <v>2</v>
      </c>
      <c r="D173" s="2">
        <v>2</v>
      </c>
      <c r="E173" s="2" t="s">
        <v>213</v>
      </c>
      <c r="F173" s="2" t="str">
        <f t="shared" si="79"/>
        <v>2019,7,22,13,0</v>
      </c>
      <c r="G173" s="2" t="str">
        <f t="shared" si="80"/>
        <v>2019,7,29,22,0</v>
      </c>
      <c r="H173" s="2" t="str">
        <f>H168</f>
        <v>2019,7,29,22,0</v>
      </c>
      <c r="I173" s="2">
        <f t="shared" si="47"/>
        <v>0.15</v>
      </c>
      <c r="K173" s="2">
        <v>5</v>
      </c>
      <c r="L173" s="2">
        <v>5</v>
      </c>
      <c r="M173" s="9">
        <f>M160</f>
        <v>2.0500011444091797</v>
      </c>
      <c r="N173" s="9">
        <f>N160</f>
        <v>24.122835159301758</v>
      </c>
      <c r="O173" s="9">
        <f>O160</f>
        <v>4.4437093734741211</v>
      </c>
      <c r="P173" s="9">
        <f>P160</f>
        <v>5.5816922187805176</v>
      </c>
      <c r="Q173" s="9"/>
      <c r="R173" s="9"/>
      <c r="S173" s="9"/>
      <c r="T173" s="9"/>
      <c r="Y173" s="51"/>
      <c r="Z173" s="2" t="str">
        <f t="shared" si="78"/>
        <v>500/2/168</v>
      </c>
      <c r="AA173" s="12"/>
      <c r="AB173" s="12"/>
      <c r="AC173" s="12">
        <v>2</v>
      </c>
      <c r="AD173" s="12">
        <v>500</v>
      </c>
      <c r="AE173" s="12">
        <v>168</v>
      </c>
      <c r="AF173" s="45">
        <f t="shared" si="66"/>
        <v>1000</v>
      </c>
      <c r="AG173" s="39" t="s">
        <v>216</v>
      </c>
    </row>
    <row r="174" spans="1:34" hidden="1" x14ac:dyDescent="0.35">
      <c r="A174" s="10">
        <v>72.2</v>
      </c>
      <c r="B174" s="2">
        <v>3</v>
      </c>
      <c r="C174" s="2">
        <v>2</v>
      </c>
      <c r="D174" s="2">
        <v>2</v>
      </c>
      <c r="F174" s="2" t="str">
        <f t="shared" si="79"/>
        <v>2019,7,22,13,0</v>
      </c>
      <c r="G174" s="2" t="str">
        <f t="shared" si="80"/>
        <v>2019,7,29,22,0</v>
      </c>
      <c r="H174" s="7" t="s">
        <v>70</v>
      </c>
      <c r="I174" s="2">
        <f t="shared" si="47"/>
        <v>0.19500000000000001</v>
      </c>
      <c r="K174" s="2">
        <v>6.5</v>
      </c>
      <c r="L174" s="2">
        <v>5</v>
      </c>
      <c r="M174" s="9">
        <v>2.5079762935638428</v>
      </c>
      <c r="N174" s="9">
        <v>22.91419792175293</v>
      </c>
      <c r="O174" s="9">
        <v>4.3583059310913086</v>
      </c>
      <c r="P174" s="9">
        <v>5.1492743492126465</v>
      </c>
      <c r="Q174" s="9"/>
      <c r="R174" s="9"/>
      <c r="S174" s="9"/>
      <c r="T174" s="9"/>
      <c r="Y174" s="51"/>
      <c r="Z174" s="2" t="str">
        <f t="shared" si="78"/>
        <v>500/2/168</v>
      </c>
      <c r="AA174" s="12"/>
      <c r="AB174" s="12"/>
      <c r="AC174" s="12">
        <v>2</v>
      </c>
      <c r="AD174" s="12">
        <v>500</v>
      </c>
      <c r="AE174" s="12">
        <v>168</v>
      </c>
      <c r="AF174" s="45">
        <f t="shared" si="66"/>
        <v>1000</v>
      </c>
      <c r="AG174" s="39" t="s">
        <v>216</v>
      </c>
      <c r="AH174" s="2" t="s">
        <v>32</v>
      </c>
    </row>
    <row r="175" spans="1:34" hidden="1" x14ac:dyDescent="0.35">
      <c r="A175" s="10">
        <v>72.3</v>
      </c>
      <c r="B175" s="2">
        <v>3</v>
      </c>
      <c r="C175" s="2">
        <v>2</v>
      </c>
      <c r="D175" s="2">
        <v>2</v>
      </c>
      <c r="F175" s="2" t="str">
        <f t="shared" si="79"/>
        <v>2019,7,22,13,0</v>
      </c>
      <c r="G175" s="2" t="str">
        <f t="shared" si="80"/>
        <v>2019,7,29,22,0</v>
      </c>
      <c r="H175" s="7" t="s">
        <v>82</v>
      </c>
      <c r="L175" s="2">
        <v>5</v>
      </c>
      <c r="M175" s="9"/>
      <c r="N175" s="9"/>
      <c r="O175" s="9"/>
      <c r="P175" s="9"/>
      <c r="Q175" s="9"/>
      <c r="R175" s="9"/>
      <c r="S175" s="9"/>
      <c r="T175" s="9"/>
      <c r="W175" s="2">
        <f>'[2]9.2019'!$AB$58</f>
        <v>5.1621315124805678</v>
      </c>
      <c r="Y175" s="51"/>
      <c r="Z175" s="2" t="str">
        <f t="shared" si="78"/>
        <v>500/2/168</v>
      </c>
      <c r="AA175" s="12"/>
      <c r="AB175" s="12"/>
      <c r="AC175" s="12">
        <v>2</v>
      </c>
      <c r="AD175" s="12">
        <v>500</v>
      </c>
      <c r="AE175" s="12">
        <v>168</v>
      </c>
      <c r="AF175" s="45">
        <f t="shared" si="66"/>
        <v>1000</v>
      </c>
      <c r="AG175" s="39" t="s">
        <v>216</v>
      </c>
    </row>
    <row r="176" spans="1:34" hidden="1" x14ac:dyDescent="0.35">
      <c r="A176" s="56">
        <v>72.599999999999994</v>
      </c>
      <c r="B176" s="2">
        <v>3</v>
      </c>
      <c r="C176" s="2">
        <v>2</v>
      </c>
      <c r="D176" s="2">
        <v>2</v>
      </c>
      <c r="F176" s="2" t="str">
        <f>F174</f>
        <v>2019,7,22,13,0</v>
      </c>
      <c r="G176" s="2" t="str">
        <f>G174</f>
        <v>2019,7,29,22,0</v>
      </c>
      <c r="H176" s="7" t="s">
        <v>72</v>
      </c>
      <c r="I176" s="2">
        <f t="shared" si="47"/>
        <v>0.33599999999999997</v>
      </c>
      <c r="K176" s="2">
        <v>11.2</v>
      </c>
      <c r="L176" s="2">
        <v>5</v>
      </c>
      <c r="M176" s="9"/>
      <c r="N176" s="9"/>
      <c r="O176" s="9"/>
      <c r="P176" s="9"/>
      <c r="Q176" s="9"/>
      <c r="R176" s="9"/>
      <c r="S176" s="9"/>
      <c r="T176" s="9"/>
      <c r="Y176" s="51"/>
      <c r="Z176" s="2" t="str">
        <f t="shared" ref="Z176:Z181" si="81">Z167</f>
        <v>500/2/168</v>
      </c>
      <c r="AA176" s="12"/>
      <c r="AB176" s="12"/>
      <c r="AC176" s="12">
        <v>2</v>
      </c>
      <c r="AD176" s="12">
        <v>500</v>
      </c>
      <c r="AE176" s="12">
        <v>168</v>
      </c>
      <c r="AF176" s="45">
        <f t="shared" si="66"/>
        <v>1000</v>
      </c>
      <c r="AG176" s="39" t="s">
        <v>216</v>
      </c>
    </row>
    <row r="177" spans="1:34" hidden="1" x14ac:dyDescent="0.35">
      <c r="A177" s="10">
        <v>73</v>
      </c>
      <c r="B177" s="2">
        <v>3</v>
      </c>
      <c r="C177" s="2">
        <v>3</v>
      </c>
      <c r="D177" s="2">
        <v>2</v>
      </c>
      <c r="E177" s="2" t="s">
        <v>213</v>
      </c>
      <c r="F177" s="2" t="str">
        <f t="shared" si="79"/>
        <v>2019,7,22,13,0</v>
      </c>
      <c r="G177" s="2" t="str">
        <f t="shared" si="80"/>
        <v>2019,7,29,22,0</v>
      </c>
      <c r="H177" s="2" t="str">
        <f>H173</f>
        <v>2019,7,29,22,0</v>
      </c>
      <c r="I177" s="2">
        <f t="shared" si="47"/>
        <v>0.153</v>
      </c>
      <c r="K177" s="2">
        <v>5.0999999999999996</v>
      </c>
      <c r="L177" s="2">
        <v>5</v>
      </c>
      <c r="M177" s="9">
        <f>M161</f>
        <v>2.1986243724822998</v>
      </c>
      <c r="N177" s="9">
        <f>N161</f>
        <v>24.719881057739258</v>
      </c>
      <c r="O177" s="9">
        <f>O161</f>
        <v>4.6246447563171387</v>
      </c>
      <c r="P177" s="9">
        <f>P161</f>
        <v>5.3185539245605469</v>
      </c>
      <c r="Q177" s="9"/>
      <c r="R177" s="9"/>
      <c r="S177" s="9"/>
      <c r="T177" s="9"/>
      <c r="Y177" s="51"/>
      <c r="Z177" s="2" t="str">
        <f t="shared" si="81"/>
        <v>500/2/168</v>
      </c>
      <c r="AA177" s="12"/>
      <c r="AB177" s="12"/>
      <c r="AC177" s="12">
        <v>2</v>
      </c>
      <c r="AD177" s="12">
        <v>500</v>
      </c>
      <c r="AE177" s="12">
        <v>168</v>
      </c>
      <c r="AF177" s="45">
        <f t="shared" si="66"/>
        <v>1000</v>
      </c>
      <c r="AG177" s="39" t="s">
        <v>216</v>
      </c>
    </row>
    <row r="178" spans="1:34" hidden="1" x14ac:dyDescent="0.35">
      <c r="A178" s="10">
        <v>73.3</v>
      </c>
      <c r="B178" s="2">
        <v>3</v>
      </c>
      <c r="C178" s="2">
        <v>3</v>
      </c>
      <c r="D178" s="2">
        <v>2</v>
      </c>
      <c r="F178" s="2" t="str">
        <f t="shared" si="79"/>
        <v>2019,7,22,13,0</v>
      </c>
      <c r="G178" s="2" t="str">
        <f t="shared" si="80"/>
        <v>2019,7,29,22,0</v>
      </c>
      <c r="H178" s="7" t="s">
        <v>71</v>
      </c>
      <c r="I178" s="2">
        <f t="shared" si="47"/>
        <v>0.27599999999999997</v>
      </c>
      <c r="K178" s="2">
        <v>9.1999999999999993</v>
      </c>
      <c r="L178" s="2">
        <v>5</v>
      </c>
      <c r="M178" s="9">
        <v>2.9645421504974365</v>
      </c>
      <c r="N178" s="9">
        <v>24.686637878417969</v>
      </c>
      <c r="O178" s="9">
        <v>4.2800440788269043</v>
      </c>
      <c r="P178" s="9">
        <v>4.6343727111816406</v>
      </c>
      <c r="Q178" s="9"/>
      <c r="R178" s="9"/>
      <c r="S178" s="9"/>
      <c r="T178" s="9"/>
      <c r="W178" s="2">
        <f>'[2]9.2019'!$AB$21</f>
        <v>14.369906018435652</v>
      </c>
      <c r="Y178" s="51"/>
      <c r="Z178" s="2" t="str">
        <f t="shared" si="81"/>
        <v>500/2/168</v>
      </c>
      <c r="AA178" s="12"/>
      <c r="AB178" s="12"/>
      <c r="AC178" s="12">
        <v>2</v>
      </c>
      <c r="AD178" s="12">
        <v>500</v>
      </c>
      <c r="AE178" s="12">
        <v>168</v>
      </c>
      <c r="AF178" s="45">
        <f t="shared" si="66"/>
        <v>1000</v>
      </c>
      <c r="AG178" s="39" t="s">
        <v>216</v>
      </c>
      <c r="AH178" s="2" t="s">
        <v>32</v>
      </c>
    </row>
    <row r="179" spans="1:34" hidden="1" x14ac:dyDescent="0.35">
      <c r="A179" s="10">
        <v>74</v>
      </c>
      <c r="B179" s="2">
        <v>3</v>
      </c>
      <c r="C179" s="2">
        <v>4</v>
      </c>
      <c r="D179" s="2">
        <v>2</v>
      </c>
      <c r="E179" s="2" t="s">
        <v>213</v>
      </c>
      <c r="F179" s="2" t="str">
        <f>F177</f>
        <v>2019,7,22,13,0</v>
      </c>
      <c r="G179" s="2" t="str">
        <f t="shared" si="80"/>
        <v>2019,7,29,22,0</v>
      </c>
      <c r="H179" s="2" t="str">
        <f>H177</f>
        <v>2019,7,29,22,0</v>
      </c>
      <c r="I179" s="2">
        <f t="shared" si="47"/>
        <v>0.15</v>
      </c>
      <c r="K179" s="2">
        <v>5</v>
      </c>
      <c r="L179" s="2">
        <v>5</v>
      </c>
      <c r="M179" s="9">
        <f>M162</f>
        <v>2.2660930156707764</v>
      </c>
      <c r="N179" s="9">
        <f>N162</f>
        <v>23.152400970458984</v>
      </c>
      <c r="O179" s="9">
        <f>O162</f>
        <v>4.5816164016723633</v>
      </c>
      <c r="P179" s="9">
        <f>P162</f>
        <v>4.8247323036193848</v>
      </c>
      <c r="Q179" s="9"/>
      <c r="R179" s="9"/>
      <c r="S179" s="9"/>
      <c r="T179" s="9"/>
      <c r="Y179" s="51"/>
      <c r="Z179" s="2" t="str">
        <f t="shared" si="81"/>
        <v>500/2/168</v>
      </c>
      <c r="AA179" s="12"/>
      <c r="AB179" s="12"/>
      <c r="AC179" s="12">
        <v>2</v>
      </c>
      <c r="AD179" s="12">
        <v>500</v>
      </c>
      <c r="AE179" s="12">
        <v>168</v>
      </c>
      <c r="AF179" s="45">
        <f t="shared" si="66"/>
        <v>1000</v>
      </c>
      <c r="AG179" s="39" t="s">
        <v>216</v>
      </c>
    </row>
    <row r="180" spans="1:34" hidden="1" x14ac:dyDescent="0.35">
      <c r="A180" s="10">
        <v>74.099999999999994</v>
      </c>
      <c r="B180" s="2">
        <v>3</v>
      </c>
      <c r="C180" s="2">
        <v>4</v>
      </c>
      <c r="D180" s="2">
        <v>2</v>
      </c>
      <c r="F180" s="2" t="str">
        <f>F178</f>
        <v>2019,7,22,13,0</v>
      </c>
      <c r="G180" s="2" t="str">
        <f t="shared" si="80"/>
        <v>2019,7,29,22,0</v>
      </c>
      <c r="H180" s="7" t="s">
        <v>80</v>
      </c>
      <c r="L180" s="2">
        <v>5</v>
      </c>
      <c r="M180" s="9"/>
      <c r="N180" s="9"/>
      <c r="O180" s="9"/>
      <c r="P180" s="9"/>
      <c r="Q180" s="9"/>
      <c r="R180" s="9"/>
      <c r="S180" s="9"/>
      <c r="T180" s="9"/>
      <c r="W180" s="2">
        <f>'[2]9.2019'!$AB$32</f>
        <v>265.0854903969431</v>
      </c>
      <c r="Y180" s="51"/>
      <c r="Z180" s="2" t="str">
        <f t="shared" si="81"/>
        <v>500/2/168</v>
      </c>
      <c r="AA180" s="12"/>
      <c r="AB180" s="12"/>
      <c r="AC180" s="12">
        <v>2</v>
      </c>
      <c r="AD180" s="12">
        <v>500</v>
      </c>
      <c r="AE180" s="12">
        <v>168</v>
      </c>
      <c r="AF180" s="45">
        <f t="shared" si="66"/>
        <v>1000</v>
      </c>
      <c r="AG180" s="39" t="s">
        <v>216</v>
      </c>
    </row>
    <row r="181" spans="1:34" hidden="1" x14ac:dyDescent="0.35">
      <c r="A181" s="10">
        <v>74.2</v>
      </c>
      <c r="B181" s="2">
        <v>3</v>
      </c>
      <c r="C181" s="2">
        <v>4</v>
      </c>
      <c r="D181" s="2">
        <v>2</v>
      </c>
      <c r="F181" s="2" t="str">
        <f>F179</f>
        <v>2019,7,22,13,0</v>
      </c>
      <c r="G181" s="2" t="str">
        <f t="shared" si="80"/>
        <v>2019,7,29,22,0</v>
      </c>
      <c r="H181" s="7" t="s">
        <v>70</v>
      </c>
      <c r="L181" s="2">
        <v>5</v>
      </c>
      <c r="M181" s="9"/>
      <c r="N181" s="9"/>
      <c r="O181" s="9"/>
      <c r="P181" s="9"/>
      <c r="Q181" s="9"/>
      <c r="R181" s="9"/>
      <c r="S181" s="9"/>
      <c r="T181" s="9"/>
      <c r="W181" s="21">
        <f>'[2]8.2019'!$AB$54</f>
        <v>32.795646634836913</v>
      </c>
      <c r="Y181" s="51"/>
      <c r="Z181" s="2" t="str">
        <f t="shared" si="81"/>
        <v>500/2/168</v>
      </c>
      <c r="AA181" s="12"/>
      <c r="AB181" s="12"/>
      <c r="AC181" s="12">
        <v>2</v>
      </c>
      <c r="AD181" s="12">
        <v>500</v>
      </c>
      <c r="AE181" s="12">
        <v>168</v>
      </c>
      <c r="AF181" s="45">
        <f t="shared" si="66"/>
        <v>1000</v>
      </c>
      <c r="AG181" s="39" t="s">
        <v>216</v>
      </c>
    </row>
    <row r="182" spans="1:34" hidden="1" x14ac:dyDescent="0.35">
      <c r="A182" s="10">
        <v>74.3</v>
      </c>
      <c r="B182" s="2">
        <v>3</v>
      </c>
      <c r="C182" s="2">
        <v>4</v>
      </c>
      <c r="D182" s="2">
        <v>2</v>
      </c>
      <c r="F182" s="2" t="str">
        <f>F178</f>
        <v>2019,7,22,13,0</v>
      </c>
      <c r="G182" s="2" t="str">
        <f>G179</f>
        <v>2019,7,29,22,0</v>
      </c>
      <c r="H182" s="7" t="s">
        <v>71</v>
      </c>
      <c r="I182" s="2">
        <f t="shared" si="47"/>
        <v>0.25800000000000001</v>
      </c>
      <c r="K182" s="2">
        <v>8.6</v>
      </c>
      <c r="L182" s="2">
        <v>5</v>
      </c>
      <c r="M182" s="9"/>
      <c r="N182" s="9"/>
      <c r="O182" s="9"/>
      <c r="P182" s="9"/>
      <c r="Q182" s="9"/>
      <c r="R182" s="9"/>
      <c r="S182" s="9"/>
      <c r="T182" s="9"/>
      <c r="W182" s="21">
        <f>'[2]8.2019'!$AB$55</f>
        <v>-58.699836872231657</v>
      </c>
      <c r="Y182" s="51"/>
      <c r="Z182" s="2" t="str">
        <f>Z171</f>
        <v>500/2/168</v>
      </c>
      <c r="AA182" s="12"/>
      <c r="AB182" s="12"/>
      <c r="AC182" s="12">
        <v>2</v>
      </c>
      <c r="AD182" s="12">
        <v>500</v>
      </c>
      <c r="AE182" s="12">
        <v>168</v>
      </c>
      <c r="AF182" s="45">
        <f t="shared" si="66"/>
        <v>1000</v>
      </c>
      <c r="AG182" s="39" t="s">
        <v>216</v>
      </c>
    </row>
    <row r="183" spans="1:34" hidden="1" x14ac:dyDescent="0.35">
      <c r="A183" s="10">
        <v>74.599999999999994</v>
      </c>
      <c r="B183" s="2">
        <v>3</v>
      </c>
      <c r="C183" s="2">
        <v>4</v>
      </c>
      <c r="D183" s="2">
        <v>2</v>
      </c>
      <c r="F183" s="2" t="str">
        <f>F179</f>
        <v>2019,7,22,13,0</v>
      </c>
      <c r="G183" s="2" t="str">
        <f>G180</f>
        <v>2019,7,29,22,0</v>
      </c>
      <c r="H183" s="7" t="s">
        <v>72</v>
      </c>
      <c r="L183" s="2">
        <v>5</v>
      </c>
      <c r="M183" s="9"/>
      <c r="N183" s="9"/>
      <c r="O183" s="9"/>
      <c r="P183" s="9"/>
      <c r="Q183" s="9"/>
      <c r="R183" s="9"/>
      <c r="S183" s="9"/>
      <c r="T183" s="9"/>
      <c r="W183" s="21">
        <f>'[2]8.2019'!$AB$56</f>
        <v>-36.080796351760682</v>
      </c>
      <c r="Y183" s="51"/>
      <c r="Z183" s="2" t="str">
        <f>Z172</f>
        <v>500/2/168</v>
      </c>
      <c r="AA183" s="12"/>
      <c r="AB183" s="12"/>
      <c r="AC183" s="12">
        <v>2</v>
      </c>
      <c r="AD183" s="12">
        <v>500</v>
      </c>
      <c r="AE183" s="12">
        <v>168</v>
      </c>
      <c r="AF183" s="45">
        <f t="shared" si="66"/>
        <v>1000</v>
      </c>
      <c r="AG183" s="39" t="s">
        <v>216</v>
      </c>
    </row>
    <row r="184" spans="1:34" hidden="1" x14ac:dyDescent="0.35">
      <c r="A184" s="6">
        <v>74.650000000000006</v>
      </c>
      <c r="B184" s="2">
        <v>3</v>
      </c>
      <c r="C184" s="2">
        <v>4</v>
      </c>
      <c r="D184" s="2">
        <v>2</v>
      </c>
      <c r="F184" s="2" t="str">
        <f>F180</f>
        <v>2019,7,22,13,0</v>
      </c>
      <c r="G184" s="2" t="str">
        <f>G181</f>
        <v>2019,7,29,22,0</v>
      </c>
      <c r="H184" s="7" t="s">
        <v>79</v>
      </c>
      <c r="L184" s="2">
        <v>5</v>
      </c>
      <c r="M184" s="9"/>
      <c r="N184" s="9"/>
      <c r="O184" s="9"/>
      <c r="P184" s="9"/>
      <c r="Q184" s="9"/>
      <c r="R184" s="9"/>
      <c r="S184" s="9"/>
      <c r="T184" s="9"/>
      <c r="W184" s="21">
        <f>'[2]8.2019'!$AB$57</f>
        <v>-24.552056994140003</v>
      </c>
      <c r="Y184" s="51"/>
      <c r="Z184" s="2" t="str">
        <f>Z173</f>
        <v>500/2/168</v>
      </c>
      <c r="AA184" s="12"/>
      <c r="AB184" s="12"/>
      <c r="AC184" s="12">
        <v>2</v>
      </c>
      <c r="AD184" s="12">
        <v>500</v>
      </c>
      <c r="AE184" s="12">
        <v>168</v>
      </c>
      <c r="AF184" s="45">
        <f t="shared" si="66"/>
        <v>1000</v>
      </c>
      <c r="AG184" s="39" t="s">
        <v>216</v>
      </c>
    </row>
    <row r="185" spans="1:34" hidden="1" x14ac:dyDescent="0.35">
      <c r="A185" s="10">
        <v>75</v>
      </c>
      <c r="B185" s="2">
        <v>3</v>
      </c>
      <c r="C185" s="2">
        <v>5</v>
      </c>
      <c r="D185" s="2">
        <v>2</v>
      </c>
      <c r="E185" s="2" t="s">
        <v>213</v>
      </c>
      <c r="F185" s="2" t="str">
        <f>F179</f>
        <v>2019,7,22,13,0</v>
      </c>
      <c r="G185" s="2" t="str">
        <f>G182</f>
        <v>2019,7,29,22,0</v>
      </c>
      <c r="H185" s="2" t="str">
        <f>H179</f>
        <v>2019,7,29,22,0</v>
      </c>
      <c r="I185" s="2">
        <f t="shared" si="47"/>
        <v>0.15</v>
      </c>
      <c r="K185" s="2">
        <v>5</v>
      </c>
      <c r="L185" s="2">
        <v>5</v>
      </c>
      <c r="M185" s="9">
        <f>M163</f>
        <v>2.4213900566101074</v>
      </c>
      <c r="N185" s="9">
        <f>N163</f>
        <v>25.237030029296875</v>
      </c>
      <c r="O185" s="9">
        <f>O163</f>
        <v>4.7363834381103516</v>
      </c>
      <c r="P185" s="9">
        <f>P163</f>
        <v>5.356013298034668</v>
      </c>
      <c r="Q185" s="9"/>
      <c r="R185" s="9"/>
      <c r="S185" s="9"/>
      <c r="T185" s="9"/>
      <c r="W185" s="2">
        <f>AVERAGE('[2]8.2019'!$AA$58:$AA$59)</f>
        <v>299.14041215186103</v>
      </c>
      <c r="Y185" s="51"/>
      <c r="Z185" s="2" t="str">
        <f>Z172</f>
        <v>500/2/168</v>
      </c>
      <c r="AA185" s="12"/>
      <c r="AB185" s="12"/>
      <c r="AC185" s="12">
        <v>2</v>
      </c>
      <c r="AD185" s="12">
        <v>500</v>
      </c>
      <c r="AE185" s="12">
        <v>168</v>
      </c>
      <c r="AF185" s="45">
        <f t="shared" si="66"/>
        <v>1000</v>
      </c>
      <c r="AG185" s="39" t="s">
        <v>216</v>
      </c>
    </row>
    <row r="186" spans="1:34" hidden="1" x14ac:dyDescent="0.35">
      <c r="A186" s="10">
        <v>75.099999999999994</v>
      </c>
      <c r="B186" s="2">
        <v>3</v>
      </c>
      <c r="C186" s="2">
        <v>5</v>
      </c>
      <c r="D186" s="2">
        <v>2</v>
      </c>
      <c r="F186" s="2" t="str">
        <f>F182</f>
        <v>2019,7,22,13,0</v>
      </c>
      <c r="G186" s="2" t="str">
        <f>G185</f>
        <v>2019,7,29,22,0</v>
      </c>
      <c r="H186" s="7" t="s">
        <v>69</v>
      </c>
      <c r="I186" s="2">
        <f t="shared" si="47"/>
        <v>0.18</v>
      </c>
      <c r="K186" s="2">
        <v>6</v>
      </c>
      <c r="L186" s="2">
        <v>5</v>
      </c>
      <c r="M186" s="9">
        <v>3.3273608684539795</v>
      </c>
      <c r="N186" s="9">
        <v>23.421789169311523</v>
      </c>
      <c r="O186" s="9">
        <v>5.0899014472961426</v>
      </c>
      <c r="P186" s="9">
        <v>4.7275547981262207</v>
      </c>
      <c r="Q186" s="9"/>
      <c r="R186" s="9"/>
      <c r="S186" s="9"/>
      <c r="T186" s="9"/>
      <c r="W186" s="6">
        <f>'[2]8.2019'!$AA$57</f>
        <v>-24.552056994140003</v>
      </c>
      <c r="Y186" s="51"/>
      <c r="Z186" s="2" t="str">
        <f>Z173</f>
        <v>500/2/168</v>
      </c>
      <c r="AA186" s="12"/>
      <c r="AB186" s="12"/>
      <c r="AC186" s="12">
        <v>2</v>
      </c>
      <c r="AD186" s="12">
        <v>500</v>
      </c>
      <c r="AE186" s="12">
        <v>168</v>
      </c>
      <c r="AF186" s="45">
        <f t="shared" si="66"/>
        <v>1000</v>
      </c>
      <c r="AG186" s="39" t="s">
        <v>216</v>
      </c>
      <c r="AH186" s="2" t="s">
        <v>32</v>
      </c>
    </row>
    <row r="187" spans="1:34" hidden="1" x14ac:dyDescent="0.35">
      <c r="A187" s="10">
        <v>75.2</v>
      </c>
      <c r="B187" s="2">
        <v>3</v>
      </c>
      <c r="C187" s="2">
        <v>5</v>
      </c>
      <c r="D187" s="2">
        <v>2</v>
      </c>
      <c r="F187" s="2" t="str">
        <f>F185</f>
        <v>2019,7,22,13,0</v>
      </c>
      <c r="G187" s="2" t="str">
        <f>G186</f>
        <v>2019,7,29,22,0</v>
      </c>
      <c r="H187" s="7" t="s">
        <v>70</v>
      </c>
      <c r="I187" s="2">
        <f t="shared" si="47"/>
        <v>0.19799999999999998</v>
      </c>
      <c r="K187" s="2">
        <v>6.6</v>
      </c>
      <c r="L187" s="2">
        <v>5</v>
      </c>
      <c r="M187" s="9"/>
      <c r="N187" s="9"/>
      <c r="O187" s="9"/>
      <c r="P187" s="9"/>
      <c r="Q187" s="9"/>
      <c r="R187" s="9"/>
      <c r="S187" s="9"/>
      <c r="T187" s="9"/>
      <c r="W187" s="2">
        <f>'[2]9.2019'!$AB$33</f>
        <v>113.26887629127344</v>
      </c>
      <c r="Y187" s="51"/>
      <c r="Z187" s="2" t="str">
        <f>Z174</f>
        <v>500/2/168</v>
      </c>
      <c r="AA187" s="12"/>
      <c r="AB187" s="12"/>
      <c r="AC187" s="12">
        <v>2</v>
      </c>
      <c r="AD187" s="12">
        <v>500</v>
      </c>
      <c r="AE187" s="12">
        <v>168</v>
      </c>
      <c r="AF187" s="45">
        <f t="shared" ref="AF187:AF242" si="82">AD187*AC187</f>
        <v>1000</v>
      </c>
      <c r="AG187" s="39" t="s">
        <v>216</v>
      </c>
    </row>
    <row r="188" spans="1:34" hidden="1" x14ac:dyDescent="0.35">
      <c r="A188" s="10">
        <v>75.3</v>
      </c>
      <c r="B188" s="2">
        <v>3</v>
      </c>
      <c r="C188" s="2">
        <v>5</v>
      </c>
      <c r="D188" s="2">
        <v>2</v>
      </c>
      <c r="F188" s="2" t="str">
        <f>F186</f>
        <v>2019,7,22,13,0</v>
      </c>
      <c r="G188" s="2" t="str">
        <f>G187</f>
        <v>2019,7,29,22,0</v>
      </c>
      <c r="H188" s="7" t="s">
        <v>71</v>
      </c>
      <c r="I188" s="2">
        <f t="shared" si="47"/>
        <v>0.26099999999999995</v>
      </c>
      <c r="K188" s="2">
        <v>8.6999999999999993</v>
      </c>
      <c r="L188" s="2">
        <v>5</v>
      </c>
      <c r="M188" s="9"/>
      <c r="N188" s="9"/>
      <c r="O188" s="9"/>
      <c r="P188" s="9"/>
      <c r="Q188" s="9"/>
      <c r="R188" s="9"/>
      <c r="S188" s="9"/>
      <c r="T188" s="9"/>
      <c r="W188" s="2">
        <f>'[2]9.2019'!$AB$23</f>
        <v>13.244711598314074</v>
      </c>
      <c r="Y188" s="51"/>
      <c r="Z188" s="2" t="str">
        <f>Z176</f>
        <v>500/2/168</v>
      </c>
      <c r="AA188" s="12"/>
      <c r="AB188" s="12"/>
      <c r="AC188" s="12">
        <v>2</v>
      </c>
      <c r="AD188" s="12">
        <v>500</v>
      </c>
      <c r="AE188" s="12">
        <v>168</v>
      </c>
      <c r="AF188" s="45">
        <f t="shared" si="82"/>
        <v>1000</v>
      </c>
      <c r="AG188" s="39" t="s">
        <v>216</v>
      </c>
    </row>
    <row r="189" spans="1:34" hidden="1" x14ac:dyDescent="0.35">
      <c r="A189" s="10">
        <v>75.599999999999994</v>
      </c>
      <c r="B189" s="2">
        <v>3</v>
      </c>
      <c r="C189" s="2">
        <v>5</v>
      </c>
      <c r="D189" s="2">
        <v>2</v>
      </c>
      <c r="F189" s="2" t="str">
        <f>F187</f>
        <v>2019,7,22,13,0</v>
      </c>
      <c r="G189" s="2" t="str">
        <f>G185</f>
        <v>2019,7,29,22,0</v>
      </c>
      <c r="H189" s="7" t="s">
        <v>72</v>
      </c>
      <c r="I189" s="2">
        <f t="shared" si="47"/>
        <v>0.318</v>
      </c>
      <c r="K189" s="2">
        <v>10.6</v>
      </c>
      <c r="L189" s="2">
        <v>5</v>
      </c>
      <c r="M189" s="9"/>
      <c r="N189" s="9"/>
      <c r="O189" s="9"/>
      <c r="P189" s="9"/>
      <c r="Q189" s="9"/>
      <c r="R189" s="9"/>
      <c r="S189" s="9"/>
      <c r="T189" s="9"/>
      <c r="W189" s="2">
        <f>'[2]9.2019'!$AB$24</f>
        <v>22.016429114421193</v>
      </c>
      <c r="Y189" s="51"/>
      <c r="Z189" s="2" t="str">
        <f>Z177</f>
        <v>500/2/168</v>
      </c>
      <c r="AA189" s="12"/>
      <c r="AB189" s="12"/>
      <c r="AC189" s="12">
        <v>2</v>
      </c>
      <c r="AD189" s="12">
        <v>500</v>
      </c>
      <c r="AE189" s="12">
        <v>168</v>
      </c>
      <c r="AF189" s="45">
        <f t="shared" si="82"/>
        <v>1000</v>
      </c>
      <c r="AG189" s="39" t="s">
        <v>216</v>
      </c>
    </row>
    <row r="190" spans="1:34" hidden="1" x14ac:dyDescent="0.35">
      <c r="A190" s="6">
        <v>75.650000000000006</v>
      </c>
      <c r="B190" s="2">
        <v>3</v>
      </c>
      <c r="C190" s="2">
        <v>5</v>
      </c>
      <c r="D190" s="2">
        <v>2</v>
      </c>
      <c r="F190" s="2" t="str">
        <f>F188</f>
        <v>2019,7,22,13,0</v>
      </c>
      <c r="G190" s="2" t="str">
        <f>G186</f>
        <v>2019,7,29,22,0</v>
      </c>
      <c r="H190" s="7" t="s">
        <v>79</v>
      </c>
      <c r="L190" s="2">
        <v>5</v>
      </c>
      <c r="M190" s="9"/>
      <c r="N190" s="9"/>
      <c r="O190" s="9"/>
      <c r="P190" s="9"/>
      <c r="Q190" s="9"/>
      <c r="R190" s="9"/>
      <c r="S190" s="9"/>
      <c r="T190" s="9"/>
      <c r="W190" s="2">
        <f>'[2]9.2019'!$AB$25</f>
        <v>21.784362611594986</v>
      </c>
      <c r="Y190" s="51"/>
      <c r="Z190" s="2" t="str">
        <f>Z178</f>
        <v>500/2/168</v>
      </c>
      <c r="AA190" s="12"/>
      <c r="AB190" s="12"/>
      <c r="AC190" s="12">
        <v>2</v>
      </c>
      <c r="AD190" s="12">
        <v>500</v>
      </c>
      <c r="AE190" s="12">
        <v>168</v>
      </c>
      <c r="AF190" s="45">
        <f t="shared" si="82"/>
        <v>1000</v>
      </c>
      <c r="AG190" s="39" t="s">
        <v>216</v>
      </c>
    </row>
    <row r="191" spans="1:34" hidden="1" x14ac:dyDescent="0.35">
      <c r="A191" s="10">
        <v>76</v>
      </c>
      <c r="B191" s="2">
        <v>3</v>
      </c>
      <c r="C191" s="2">
        <v>6</v>
      </c>
      <c r="D191" s="2">
        <v>2</v>
      </c>
      <c r="E191" s="2" t="s">
        <v>213</v>
      </c>
      <c r="F191" s="2" t="str">
        <f>F188</f>
        <v>2019,7,22,13,0</v>
      </c>
      <c r="G191" s="2" t="str">
        <f>G185</f>
        <v>2019,7,29,22,0</v>
      </c>
      <c r="H191" s="2" t="str">
        <f>H185</f>
        <v>2019,7,29,22,0</v>
      </c>
      <c r="I191" s="2">
        <f t="shared" si="47"/>
        <v>0.153</v>
      </c>
      <c r="K191" s="2">
        <v>5.0999999999999996</v>
      </c>
      <c r="L191" s="2">
        <v>5</v>
      </c>
      <c r="M191" s="9">
        <f>M164</f>
        <v>2.251107931137085</v>
      </c>
      <c r="N191" s="9">
        <f>N164</f>
        <v>23.029439926147461</v>
      </c>
      <c r="O191" s="9">
        <f>O164</f>
        <v>4.3539724349975586</v>
      </c>
      <c r="P191" s="9">
        <f>P164</f>
        <v>5.289304256439209</v>
      </c>
      <c r="Q191" s="9"/>
      <c r="R191" s="9"/>
      <c r="S191" s="9"/>
      <c r="T191" s="9"/>
      <c r="Y191" s="51"/>
      <c r="Z191" s="2" t="str">
        <f>Z174</f>
        <v>500/2/168</v>
      </c>
      <c r="AA191" s="12"/>
      <c r="AB191" s="12"/>
      <c r="AC191" s="12">
        <v>2</v>
      </c>
      <c r="AD191" s="12">
        <v>500</v>
      </c>
      <c r="AE191" s="12">
        <v>168</v>
      </c>
      <c r="AF191" s="45">
        <f t="shared" si="82"/>
        <v>1000</v>
      </c>
      <c r="AG191" s="39" t="s">
        <v>216</v>
      </c>
    </row>
    <row r="192" spans="1:34" hidden="1" x14ac:dyDescent="0.35">
      <c r="A192" s="10">
        <v>76.099999999999994</v>
      </c>
      <c r="B192" s="2">
        <v>3</v>
      </c>
      <c r="C192" s="2">
        <v>6</v>
      </c>
      <c r="D192" s="2">
        <v>2</v>
      </c>
      <c r="F192" s="2" t="str">
        <f>F189</f>
        <v>2019,7,22,13,0</v>
      </c>
      <c r="G192" s="2" t="str">
        <f>G186</f>
        <v>2019,7,29,22,0</v>
      </c>
      <c r="H192" s="7" t="s">
        <v>69</v>
      </c>
      <c r="L192" s="2">
        <v>5</v>
      </c>
      <c r="M192" s="9"/>
      <c r="N192" s="9"/>
      <c r="O192" s="9"/>
      <c r="P192" s="9"/>
      <c r="Q192" s="9"/>
      <c r="R192" s="9"/>
      <c r="S192" s="9"/>
      <c r="T192" s="9"/>
      <c r="W192" s="2">
        <f>'[2]9.2019'!$AB$49</f>
        <v>178.73813889074893</v>
      </c>
      <c r="Y192" s="51"/>
      <c r="Z192" s="2" t="str">
        <f>Z176</f>
        <v>500/2/168</v>
      </c>
      <c r="AA192" s="12"/>
      <c r="AB192" s="12"/>
      <c r="AC192" s="12">
        <v>2</v>
      </c>
      <c r="AD192" s="12">
        <v>500</v>
      </c>
      <c r="AE192" s="12">
        <v>168</v>
      </c>
      <c r="AF192" s="45">
        <f t="shared" si="82"/>
        <v>1000</v>
      </c>
      <c r="AG192" s="39" t="s">
        <v>216</v>
      </c>
    </row>
    <row r="193" spans="1:34" hidden="1" x14ac:dyDescent="0.35">
      <c r="A193" s="10">
        <v>76.2</v>
      </c>
      <c r="B193" s="2">
        <v>3</v>
      </c>
      <c r="C193" s="2">
        <v>6</v>
      </c>
      <c r="D193" s="2">
        <v>2</v>
      </c>
      <c r="F193" s="2" t="str">
        <f>F190</f>
        <v>2019,7,22,13,0</v>
      </c>
      <c r="G193" s="2" t="str">
        <f>G187</f>
        <v>2019,7,29,22,0</v>
      </c>
      <c r="H193" s="7" t="s">
        <v>70</v>
      </c>
      <c r="L193" s="2">
        <v>5</v>
      </c>
      <c r="M193" s="9"/>
      <c r="N193" s="9"/>
      <c r="O193" s="9"/>
      <c r="P193" s="9"/>
      <c r="Q193" s="9"/>
      <c r="R193" s="9"/>
      <c r="S193" s="9"/>
      <c r="T193" s="9"/>
      <c r="W193" s="6">
        <f>'[2]9.2019'!$AB$50</f>
        <v>47.536906321758522</v>
      </c>
      <c r="Y193" s="51"/>
      <c r="Z193" s="2" t="str">
        <f>Z177</f>
        <v>500/2/168</v>
      </c>
      <c r="AA193" s="12"/>
      <c r="AB193" s="12"/>
      <c r="AC193" s="12">
        <v>2</v>
      </c>
      <c r="AD193" s="12">
        <v>500</v>
      </c>
      <c r="AE193" s="12">
        <v>168</v>
      </c>
      <c r="AF193" s="45">
        <f t="shared" si="82"/>
        <v>1000</v>
      </c>
      <c r="AG193" s="39" t="s">
        <v>216</v>
      </c>
    </row>
    <row r="194" spans="1:34" hidden="1" x14ac:dyDescent="0.35">
      <c r="A194" s="10">
        <v>76.3</v>
      </c>
      <c r="B194" s="2">
        <v>3</v>
      </c>
      <c r="C194" s="2">
        <v>6</v>
      </c>
      <c r="D194" s="2">
        <v>2</v>
      </c>
      <c r="F194" s="2" t="str">
        <f>F189</f>
        <v>2019,7,22,13,0</v>
      </c>
      <c r="G194" s="2" t="str">
        <f>G186</f>
        <v>2019,7,29,22,0</v>
      </c>
      <c r="H194" s="7" t="s">
        <v>71</v>
      </c>
      <c r="I194" s="2">
        <f t="shared" si="47"/>
        <v>0.27</v>
      </c>
      <c r="K194" s="2">
        <v>9</v>
      </c>
      <c r="L194" s="2">
        <v>5</v>
      </c>
      <c r="M194" s="9"/>
      <c r="N194" s="9"/>
      <c r="O194" s="9"/>
      <c r="P194" s="9"/>
      <c r="Q194" s="9"/>
      <c r="R194" s="9"/>
      <c r="S194" s="9"/>
      <c r="T194" s="9"/>
      <c r="W194" s="2">
        <f>'[2]9.2019'!$AB$27</f>
        <v>1.7406796298287714</v>
      </c>
      <c r="Y194" s="51"/>
      <c r="Z194" s="2" t="str">
        <f>Z176</f>
        <v>500/2/168</v>
      </c>
      <c r="AA194" s="12"/>
      <c r="AB194" s="12"/>
      <c r="AC194" s="12">
        <v>2</v>
      </c>
      <c r="AD194" s="12">
        <v>500</v>
      </c>
      <c r="AE194" s="12">
        <v>168</v>
      </c>
      <c r="AF194" s="45">
        <f t="shared" si="82"/>
        <v>1000</v>
      </c>
      <c r="AG194" s="39" t="s">
        <v>216</v>
      </c>
    </row>
    <row r="195" spans="1:34" hidden="1" x14ac:dyDescent="0.35">
      <c r="A195" s="10">
        <v>77</v>
      </c>
      <c r="B195" s="2">
        <v>3</v>
      </c>
      <c r="C195" s="2">
        <v>7</v>
      </c>
      <c r="D195" s="2">
        <v>2</v>
      </c>
      <c r="E195" s="2" t="s">
        <v>213</v>
      </c>
      <c r="F195" s="2" t="str">
        <f>F191</f>
        <v>2019,7,22,13,0</v>
      </c>
      <c r="G195" s="2" t="str">
        <f>G191</f>
        <v>2019,7,29,22,0</v>
      </c>
      <c r="H195" s="2" t="str">
        <f>H191</f>
        <v>2019,7,29,22,0</v>
      </c>
      <c r="I195" s="2">
        <f t="shared" si="47"/>
        <v>0.40200000000000002</v>
      </c>
      <c r="K195" s="2">
        <v>13.4</v>
      </c>
      <c r="L195" s="2">
        <v>5</v>
      </c>
      <c r="M195" s="9"/>
      <c r="N195" s="9"/>
      <c r="O195" s="9"/>
      <c r="P195" s="9"/>
      <c r="Q195" s="9"/>
      <c r="R195" s="9"/>
      <c r="S195" s="9"/>
      <c r="T195" s="9"/>
      <c r="Y195" s="51"/>
      <c r="Z195" s="2" t="str">
        <f>Z166</f>
        <v>500/2/168</v>
      </c>
      <c r="AA195" s="12"/>
      <c r="AB195" s="12"/>
      <c r="AC195" s="12">
        <v>2</v>
      </c>
      <c r="AD195" s="12">
        <v>500</v>
      </c>
      <c r="AE195" s="12">
        <v>168</v>
      </c>
      <c r="AF195" s="45">
        <f t="shared" si="82"/>
        <v>1000</v>
      </c>
      <c r="AG195" s="39" t="s">
        <v>216</v>
      </c>
    </row>
    <row r="196" spans="1:34" hidden="1" x14ac:dyDescent="0.35">
      <c r="A196" s="10">
        <v>77.3</v>
      </c>
      <c r="B196" s="2">
        <v>3</v>
      </c>
      <c r="C196" s="2">
        <v>7</v>
      </c>
      <c r="D196" s="2">
        <v>2</v>
      </c>
      <c r="F196" s="2" t="str">
        <f>F192</f>
        <v>2019,7,22,13,0</v>
      </c>
      <c r="G196" s="2" t="str">
        <f>G192</f>
        <v>2019,7,29,22,0</v>
      </c>
      <c r="H196" s="7" t="s">
        <v>71</v>
      </c>
      <c r="L196" s="2">
        <v>5</v>
      </c>
      <c r="M196" s="9"/>
      <c r="N196" s="9"/>
      <c r="O196" s="9"/>
      <c r="P196" s="9"/>
      <c r="Q196" s="9"/>
      <c r="R196" s="9"/>
      <c r="S196" s="9"/>
      <c r="T196" s="9"/>
      <c r="W196" s="21">
        <f>'[2]9.2019'!$AB$59</f>
        <v>48.038470235156289</v>
      </c>
      <c r="Y196" s="51"/>
      <c r="Z196" s="2" t="str">
        <f>Z167</f>
        <v>500/2/168</v>
      </c>
      <c r="AA196" s="12"/>
      <c r="AB196" s="12"/>
      <c r="AC196" s="12">
        <v>2</v>
      </c>
      <c r="AD196" s="12">
        <v>500</v>
      </c>
      <c r="AE196" s="12">
        <v>168</v>
      </c>
      <c r="AF196" s="45">
        <f t="shared" si="82"/>
        <v>1000</v>
      </c>
      <c r="AG196" s="39" t="s">
        <v>216</v>
      </c>
    </row>
    <row r="197" spans="1:34" hidden="1" x14ac:dyDescent="0.35">
      <c r="A197" s="10">
        <v>78</v>
      </c>
      <c r="B197" s="2">
        <v>3</v>
      </c>
      <c r="C197" s="2">
        <v>8</v>
      </c>
      <c r="D197" s="2">
        <v>2</v>
      </c>
      <c r="E197" s="2" t="s">
        <v>213</v>
      </c>
      <c r="F197" s="2" t="str">
        <f>F195</f>
        <v>2019,7,22,13,0</v>
      </c>
      <c r="G197" s="2" t="str">
        <f>G195</f>
        <v>2019,7,29,22,0</v>
      </c>
      <c r="H197" s="2" t="str">
        <f>H195</f>
        <v>2019,7,29,22,0</v>
      </c>
      <c r="I197" s="2">
        <f t="shared" si="47"/>
        <v>0.47699999999999998</v>
      </c>
      <c r="K197" s="2">
        <v>15.9</v>
      </c>
      <c r="L197" s="2">
        <v>5</v>
      </c>
      <c r="M197" s="9"/>
      <c r="N197" s="9"/>
      <c r="O197" s="9"/>
      <c r="P197" s="9"/>
      <c r="Q197" s="9"/>
      <c r="R197" s="9"/>
      <c r="S197" s="9"/>
      <c r="T197" s="9"/>
      <c r="Y197" s="51"/>
      <c r="Z197" s="2" t="str">
        <f>Z167</f>
        <v>500/2/168</v>
      </c>
      <c r="AA197" s="12"/>
      <c r="AB197" s="12"/>
      <c r="AC197" s="12">
        <v>2</v>
      </c>
      <c r="AD197" s="12">
        <v>500</v>
      </c>
      <c r="AE197" s="12">
        <v>168</v>
      </c>
      <c r="AF197" s="45">
        <f t="shared" si="82"/>
        <v>1000</v>
      </c>
      <c r="AG197" s="39" t="s">
        <v>216</v>
      </c>
    </row>
    <row r="198" spans="1:34" hidden="1" x14ac:dyDescent="0.35">
      <c r="A198" s="10">
        <v>78.3</v>
      </c>
      <c r="B198" s="2">
        <v>3</v>
      </c>
      <c r="C198" s="2">
        <v>8</v>
      </c>
      <c r="D198" s="2">
        <v>2</v>
      </c>
      <c r="F198" s="2" t="str">
        <f t="shared" ref="F198:G201" si="83">F196</f>
        <v>2019,7,22,13,0</v>
      </c>
      <c r="G198" s="2" t="str">
        <f t="shared" si="83"/>
        <v>2019,7,29,22,0</v>
      </c>
      <c r="H198" s="7" t="s">
        <v>71</v>
      </c>
      <c r="L198" s="2">
        <v>5</v>
      </c>
      <c r="M198" s="9"/>
      <c r="N198" s="9"/>
      <c r="O198" s="9"/>
      <c r="P198" s="9"/>
      <c r="Q198" s="9"/>
      <c r="R198" s="9"/>
      <c r="S198" s="9"/>
      <c r="T198" s="9"/>
      <c r="W198" s="2">
        <f>'[2]9.2019'!$AB$61</f>
        <v>-7.4922676143373188</v>
      </c>
      <c r="Y198" s="51"/>
      <c r="Z198" s="2" t="str">
        <f>Z168</f>
        <v>500/2/168</v>
      </c>
      <c r="AA198" s="12"/>
      <c r="AB198" s="12"/>
      <c r="AC198" s="12">
        <v>2</v>
      </c>
      <c r="AD198" s="12">
        <v>500</v>
      </c>
      <c r="AE198" s="12">
        <v>168</v>
      </c>
      <c r="AF198" s="45">
        <f t="shared" si="82"/>
        <v>1000</v>
      </c>
      <c r="AG198" s="39" t="s">
        <v>216</v>
      </c>
    </row>
    <row r="199" spans="1:34" hidden="1" x14ac:dyDescent="0.35">
      <c r="A199" s="10">
        <v>79</v>
      </c>
      <c r="B199" s="2">
        <v>3</v>
      </c>
      <c r="C199" s="2">
        <v>9</v>
      </c>
      <c r="D199" s="2">
        <v>2</v>
      </c>
      <c r="E199" s="2" t="s">
        <v>213</v>
      </c>
      <c r="F199" s="2" t="str">
        <f t="shared" si="83"/>
        <v>2019,7,22,13,0</v>
      </c>
      <c r="G199" s="2" t="str">
        <f t="shared" si="83"/>
        <v>2019,7,29,22,0</v>
      </c>
      <c r="H199" s="2" t="str">
        <f>H197</f>
        <v>2019,7,29,22,0</v>
      </c>
      <c r="I199" s="2">
        <f t="shared" ref="I199:I314" si="84">$K199/$L199*0.15</f>
        <v>0.30599999999999999</v>
      </c>
      <c r="K199" s="2">
        <v>10.199999999999999</v>
      </c>
      <c r="L199" s="2">
        <v>5</v>
      </c>
      <c r="M199" s="9"/>
      <c r="N199" s="9"/>
      <c r="O199" s="9"/>
      <c r="P199" s="9"/>
      <c r="Q199" s="9"/>
      <c r="R199" s="9"/>
      <c r="S199" s="9"/>
      <c r="T199" s="9"/>
      <c r="Y199" s="51"/>
      <c r="Z199" s="2" t="str">
        <f>Z168</f>
        <v>500/2/168</v>
      </c>
      <c r="AA199" s="12"/>
      <c r="AB199" s="12"/>
      <c r="AC199" s="12">
        <v>2</v>
      </c>
      <c r="AD199" s="12">
        <v>500</v>
      </c>
      <c r="AE199" s="12">
        <v>168</v>
      </c>
      <c r="AF199" s="45">
        <f t="shared" si="82"/>
        <v>1000</v>
      </c>
      <c r="AG199" s="39" t="s">
        <v>216</v>
      </c>
    </row>
    <row r="200" spans="1:34" hidden="1" x14ac:dyDescent="0.35">
      <c r="A200" s="10">
        <v>79.3</v>
      </c>
      <c r="B200" s="2">
        <v>3</v>
      </c>
      <c r="C200" s="2">
        <v>9</v>
      </c>
      <c r="D200" s="2">
        <v>2</v>
      </c>
      <c r="F200" s="2" t="str">
        <f t="shared" si="83"/>
        <v>2019,7,22,13,0</v>
      </c>
      <c r="G200" s="2" t="str">
        <f t="shared" si="83"/>
        <v>2019,7,29,22,0</v>
      </c>
      <c r="H200" s="7" t="s">
        <v>71</v>
      </c>
      <c r="L200" s="2">
        <v>5</v>
      </c>
      <c r="M200" s="9"/>
      <c r="N200" s="9"/>
      <c r="O200" s="9"/>
      <c r="P200" s="9"/>
      <c r="Q200" s="9"/>
      <c r="R200" s="9"/>
      <c r="S200" s="9"/>
      <c r="T200" s="9"/>
      <c r="W200" s="2">
        <f>'[2]9.2019'!$AB$63</f>
        <v>1.2338544098202533</v>
      </c>
      <c r="Y200" s="51"/>
      <c r="Z200" s="2" t="str">
        <f>Z169</f>
        <v>500/2/168</v>
      </c>
      <c r="AA200" s="12"/>
      <c r="AB200" s="12"/>
      <c r="AC200" s="12">
        <v>2</v>
      </c>
      <c r="AD200" s="12">
        <v>500</v>
      </c>
      <c r="AE200" s="12">
        <v>168</v>
      </c>
      <c r="AF200" s="45">
        <f t="shared" si="82"/>
        <v>1000</v>
      </c>
      <c r="AG200" s="39" t="s">
        <v>216</v>
      </c>
    </row>
    <row r="201" spans="1:34" hidden="1" x14ac:dyDescent="0.35">
      <c r="A201" s="2">
        <v>71.7</v>
      </c>
      <c r="B201" s="2">
        <v>3</v>
      </c>
      <c r="C201" s="2">
        <v>1</v>
      </c>
      <c r="D201" s="2">
        <v>2</v>
      </c>
      <c r="E201" s="2" t="s">
        <v>214</v>
      </c>
      <c r="F201" s="2" t="str">
        <f t="shared" si="83"/>
        <v>2019,7,22,13,0</v>
      </c>
      <c r="G201" s="2" t="str">
        <f t="shared" si="83"/>
        <v>2019,7,29,22,0</v>
      </c>
      <c r="H201" s="7" t="s">
        <v>21</v>
      </c>
      <c r="I201" s="2">
        <f t="shared" si="84"/>
        <v>0.35699999999999998</v>
      </c>
      <c r="J201" s="2">
        <f>K168</f>
        <v>4.9000000000000004</v>
      </c>
      <c r="K201" s="2">
        <v>11.9</v>
      </c>
      <c r="L201" s="2">
        <v>5</v>
      </c>
      <c r="M201" s="9">
        <v>2.3934566974639893</v>
      </c>
      <c r="N201" s="9">
        <v>24.083913803100586</v>
      </c>
      <c r="O201" s="9">
        <v>4.656125545501709</v>
      </c>
      <c r="P201" s="9">
        <v>5.2898755073547363</v>
      </c>
      <c r="Q201" s="65">
        <f>(K201*0.15*M201/100-J201*0.15*M168/100)</f>
        <v>2.7081189250946044E-2</v>
      </c>
      <c r="R201" s="65">
        <f t="shared" ref="R201:R206" si="85">AF201/1000*14/1000*L201</f>
        <v>7.0000000000000007E-2</v>
      </c>
      <c r="S201" s="65">
        <f t="shared" ref="S201:S206" si="86">Q201/R201</f>
        <v>0.38687413215637201</v>
      </c>
      <c r="T201" s="65">
        <f t="shared" ref="T201:T206" si="87">AF201*14/1000*L201/J201/7</f>
        <v>2.0408163265306123</v>
      </c>
      <c r="U201" s="9">
        <f>'[1]15122019'!$AB$36</f>
        <v>23.047333583114774</v>
      </c>
      <c r="W201" s="2">
        <f>'[2]9.2019'!$AB$19</f>
        <v>-2.2940022200136676</v>
      </c>
      <c r="Y201" s="52">
        <f>(K201-K168)/K168/7</f>
        <v>0.2040816326530612</v>
      </c>
      <c r="Z201" s="2" t="str">
        <f>Z173</f>
        <v>500/2/168</v>
      </c>
      <c r="AA201" s="47">
        <v>4</v>
      </c>
      <c r="AB201" s="47">
        <v>1</v>
      </c>
      <c r="AC201" s="12">
        <v>2</v>
      </c>
      <c r="AD201" s="12">
        <v>500</v>
      </c>
      <c r="AE201" s="12">
        <v>168</v>
      </c>
      <c r="AF201" s="45">
        <f t="shared" si="82"/>
        <v>1000</v>
      </c>
      <c r="AG201" s="39" t="s">
        <v>216</v>
      </c>
    </row>
    <row r="202" spans="1:34" hidden="1" x14ac:dyDescent="0.35">
      <c r="A202" s="2">
        <v>72.7</v>
      </c>
      <c r="B202" s="2">
        <v>3</v>
      </c>
      <c r="C202" s="2">
        <v>2</v>
      </c>
      <c r="D202" s="2">
        <v>2</v>
      </c>
      <c r="E202" s="2" t="s">
        <v>214</v>
      </c>
      <c r="F202" s="2" t="str">
        <f t="shared" ref="F202:F214" si="88">F201</f>
        <v>2019,7,22,13,0</v>
      </c>
      <c r="G202" s="2" t="str">
        <f t="shared" ref="G202:G209" si="89">G201</f>
        <v>2019,7,29,22,0</v>
      </c>
      <c r="H202" s="2" t="str">
        <f t="shared" ref="H202:H210" si="90">H201</f>
        <v>2019,8,5,17,0</v>
      </c>
      <c r="I202" s="2">
        <f t="shared" si="84"/>
        <v>0.34200000000000003</v>
      </c>
      <c r="J202" s="2">
        <f>K173</f>
        <v>5</v>
      </c>
      <c r="K202" s="2">
        <v>11.4</v>
      </c>
      <c r="L202" s="2">
        <v>5</v>
      </c>
      <c r="M202" s="9">
        <v>2.2555737495422363</v>
      </c>
      <c r="N202" s="9">
        <v>26.097446441650391</v>
      </c>
      <c r="O202" s="9">
        <v>4.6885924339294434</v>
      </c>
      <c r="P202" s="9">
        <v>5.2256679534912109</v>
      </c>
      <c r="Q202" s="65">
        <f>(K202*0.15*M202/100-J202*0.15*M173/100)</f>
        <v>2.3195302534103394E-2</v>
      </c>
      <c r="R202" s="65">
        <f t="shared" si="85"/>
        <v>7.0000000000000007E-2</v>
      </c>
      <c r="S202" s="65">
        <f t="shared" si="86"/>
        <v>0.33136146477290562</v>
      </c>
      <c r="T202" s="65">
        <f t="shared" si="87"/>
        <v>2</v>
      </c>
      <c r="W202" s="2">
        <f>'[2]9.2019'!$AB$20</f>
        <v>3.9051492164310657</v>
      </c>
      <c r="Y202" s="52">
        <f>(K202-K173)/K173/7</f>
        <v>0.18285714285714286</v>
      </c>
      <c r="Z202" s="2" t="str">
        <f>Z177</f>
        <v>500/2/168</v>
      </c>
      <c r="AA202" s="47">
        <v>2</v>
      </c>
      <c r="AB202" s="47">
        <v>1</v>
      </c>
      <c r="AC202" s="12">
        <v>2</v>
      </c>
      <c r="AD202" s="12">
        <v>500</v>
      </c>
      <c r="AE202" s="12">
        <v>168</v>
      </c>
      <c r="AF202" s="45">
        <f t="shared" si="82"/>
        <v>1000</v>
      </c>
      <c r="AG202" s="39" t="s">
        <v>216</v>
      </c>
    </row>
    <row r="203" spans="1:34" hidden="1" x14ac:dyDescent="0.35">
      <c r="A203" s="2">
        <v>73.7</v>
      </c>
      <c r="B203" s="2">
        <v>3</v>
      </c>
      <c r="C203" s="2">
        <v>3</v>
      </c>
      <c r="D203" s="2">
        <v>2</v>
      </c>
      <c r="E203" s="2" t="s">
        <v>214</v>
      </c>
      <c r="F203" s="2" t="str">
        <f t="shared" si="88"/>
        <v>2019,7,22,13,0</v>
      </c>
      <c r="G203" s="2" t="str">
        <f t="shared" si="89"/>
        <v>2019,7,29,22,0</v>
      </c>
      <c r="H203" s="2" t="str">
        <f t="shared" si="90"/>
        <v>2019,8,5,17,0</v>
      </c>
      <c r="I203" s="2">
        <f t="shared" si="84"/>
        <v>0.35400000000000004</v>
      </c>
      <c r="J203" s="2">
        <f>K177</f>
        <v>5.0999999999999996</v>
      </c>
      <c r="K203" s="2">
        <v>11.8</v>
      </c>
      <c r="L203" s="2">
        <v>5</v>
      </c>
      <c r="M203" s="9">
        <v>2.7570242881774902</v>
      </c>
      <c r="N203" s="9">
        <v>25.291585922241211</v>
      </c>
      <c r="O203" s="9">
        <v>4.5638446807861328</v>
      </c>
      <c r="P203" s="9">
        <v>5.9950814247131348</v>
      </c>
      <c r="Q203" s="65">
        <f>(K203*0.15*M203/100-J203*0.15*M177/100)</f>
        <v>3.197985345125199E-2</v>
      </c>
      <c r="R203" s="65">
        <f t="shared" si="85"/>
        <v>7.0000000000000007E-2</v>
      </c>
      <c r="S203" s="65">
        <f t="shared" si="86"/>
        <v>0.45685504930359983</v>
      </c>
      <c r="T203" s="65">
        <f t="shared" si="87"/>
        <v>1.9607843137254903</v>
      </c>
      <c r="W203" s="2">
        <f>'[2]9.2019'!$AB$22</f>
        <v>27.649189510817482</v>
      </c>
      <c r="Y203" s="52">
        <f>(K203-K177)/K177/7</f>
        <v>0.18767507002801123</v>
      </c>
      <c r="Z203" s="2" t="str">
        <f>Z179</f>
        <v>500/2/168</v>
      </c>
      <c r="AA203" s="47">
        <v>1</v>
      </c>
      <c r="AB203" s="47">
        <v>1</v>
      </c>
      <c r="AC203" s="12">
        <v>2</v>
      </c>
      <c r="AD203" s="12">
        <v>500</v>
      </c>
      <c r="AE203" s="12">
        <v>168</v>
      </c>
      <c r="AF203" s="45">
        <f t="shared" si="82"/>
        <v>1000</v>
      </c>
      <c r="AG203" s="39" t="s">
        <v>216</v>
      </c>
    </row>
    <row r="204" spans="1:34" hidden="1" x14ac:dyDescent="0.35">
      <c r="A204" s="2">
        <v>74.7</v>
      </c>
      <c r="B204" s="2">
        <v>3</v>
      </c>
      <c r="C204" s="2">
        <v>4</v>
      </c>
      <c r="D204" s="2">
        <v>2</v>
      </c>
      <c r="E204" s="2" t="s">
        <v>214</v>
      </c>
      <c r="F204" s="2" t="str">
        <f t="shared" si="88"/>
        <v>2019,7,22,13,0</v>
      </c>
      <c r="G204" s="2" t="str">
        <f t="shared" si="89"/>
        <v>2019,7,29,22,0</v>
      </c>
      <c r="H204" s="2" t="str">
        <f t="shared" si="90"/>
        <v>2019,8,5,17,0</v>
      </c>
      <c r="I204" s="2">
        <f t="shared" si="84"/>
        <v>0.34499999999999997</v>
      </c>
      <c r="J204" s="2">
        <f>K179</f>
        <v>5</v>
      </c>
      <c r="K204" s="2">
        <v>11.5</v>
      </c>
      <c r="L204" s="2">
        <v>5</v>
      </c>
      <c r="M204" s="9">
        <v>2.5719387531280518</v>
      </c>
      <c r="N204" s="9">
        <v>23.133934020996094</v>
      </c>
      <c r="O204" s="9">
        <v>4.7482328414916992</v>
      </c>
      <c r="P204" s="9">
        <v>5.080955982208252</v>
      </c>
      <c r="Q204" s="65">
        <f>(K204*0.15*M204/100-J204*0.15*M179/100)</f>
        <v>2.7370245873928063E-2</v>
      </c>
      <c r="R204" s="65">
        <f t="shared" si="85"/>
        <v>7.0000000000000007E-2</v>
      </c>
      <c r="S204" s="65">
        <f t="shared" si="86"/>
        <v>0.39100351248468657</v>
      </c>
      <c r="T204" s="65">
        <f t="shared" si="87"/>
        <v>2</v>
      </c>
      <c r="W204" s="20">
        <f>AVERAGE('[2]8.2019'!$AA$58:$AA$59)</f>
        <v>299.14041215186103</v>
      </c>
      <c r="Y204" s="52">
        <f>(K204-K179)/K179/7</f>
        <v>0.18571428571428572</v>
      </c>
      <c r="Z204" s="2" t="str">
        <f>Z185</f>
        <v>500/2/168</v>
      </c>
      <c r="AA204" s="47">
        <v>1</v>
      </c>
      <c r="AB204" s="47">
        <v>0</v>
      </c>
      <c r="AC204" s="12">
        <v>2</v>
      </c>
      <c r="AD204" s="12">
        <v>500</v>
      </c>
      <c r="AE204" s="12">
        <v>168</v>
      </c>
      <c r="AF204" s="45">
        <f t="shared" si="82"/>
        <v>1000</v>
      </c>
      <c r="AG204" s="39" t="s">
        <v>216</v>
      </c>
      <c r="AH204" s="2" t="s">
        <v>84</v>
      </c>
    </row>
    <row r="205" spans="1:34" hidden="1" x14ac:dyDescent="0.35">
      <c r="A205" s="2">
        <v>75.7</v>
      </c>
      <c r="B205" s="2">
        <v>3</v>
      </c>
      <c r="C205" s="2">
        <v>5</v>
      </c>
      <c r="D205" s="2">
        <v>2</v>
      </c>
      <c r="E205" s="2" t="s">
        <v>214</v>
      </c>
      <c r="F205" s="2" t="str">
        <f t="shared" si="88"/>
        <v>2019,7,22,13,0</v>
      </c>
      <c r="G205" s="2" t="str">
        <f t="shared" si="89"/>
        <v>2019,7,29,22,0</v>
      </c>
      <c r="H205" s="2" t="str">
        <f t="shared" si="90"/>
        <v>2019,8,5,17,0</v>
      </c>
      <c r="I205" s="2">
        <f t="shared" si="84"/>
        <v>0.32099999999999995</v>
      </c>
      <c r="J205" s="2">
        <f>K185</f>
        <v>5</v>
      </c>
      <c r="K205" s="2">
        <v>10.7</v>
      </c>
      <c r="L205" s="2">
        <v>5</v>
      </c>
      <c r="M205" s="9">
        <v>2.9472558498382568</v>
      </c>
      <c r="N205" s="9">
        <v>26.336132049560547</v>
      </c>
      <c r="O205" s="9">
        <v>4.8046889305114746</v>
      </c>
      <c r="P205" s="9">
        <v>5.3291006088256836</v>
      </c>
      <c r="Q205" s="65">
        <f>(K205*0.15*M205/100-J205*0.15*M185/100)</f>
        <v>2.9143030965328214E-2</v>
      </c>
      <c r="R205" s="65">
        <f t="shared" si="85"/>
        <v>7.0000000000000007E-2</v>
      </c>
      <c r="S205" s="65">
        <f t="shared" si="86"/>
        <v>0.41632901379040299</v>
      </c>
      <c r="T205" s="65">
        <f t="shared" si="87"/>
        <v>2</v>
      </c>
      <c r="W205" s="2">
        <f>'[2]9.2019'!$AB$26</f>
        <v>9.1113567723022566</v>
      </c>
      <c r="Y205" s="52">
        <f>(K205-K185)/K185/7</f>
        <v>0.16285714285714284</v>
      </c>
      <c r="Z205" s="2" t="str">
        <f>Z191</f>
        <v>500/2/168</v>
      </c>
      <c r="AA205" s="47">
        <v>4</v>
      </c>
      <c r="AB205" s="47">
        <v>1</v>
      </c>
      <c r="AC205" s="12">
        <v>2</v>
      </c>
      <c r="AD205" s="12">
        <v>500</v>
      </c>
      <c r="AE205" s="12">
        <v>168</v>
      </c>
      <c r="AF205" s="45">
        <f t="shared" si="82"/>
        <v>1000</v>
      </c>
      <c r="AG205" s="39" t="s">
        <v>216</v>
      </c>
    </row>
    <row r="206" spans="1:34" hidden="1" x14ac:dyDescent="0.35">
      <c r="A206" s="2">
        <v>76.7</v>
      </c>
      <c r="B206" s="2">
        <v>3</v>
      </c>
      <c r="C206" s="2">
        <v>6</v>
      </c>
      <c r="D206" s="2">
        <v>2</v>
      </c>
      <c r="E206" s="2" t="s">
        <v>214</v>
      </c>
      <c r="F206" s="2" t="str">
        <f t="shared" si="88"/>
        <v>2019,7,22,13,0</v>
      </c>
      <c r="G206" s="2" t="str">
        <f t="shared" si="89"/>
        <v>2019,7,29,22,0</v>
      </c>
      <c r="H206" s="2" t="str">
        <f t="shared" si="90"/>
        <v>2019,8,5,17,0</v>
      </c>
      <c r="I206" s="2">
        <f t="shared" si="84"/>
        <v>0.44400000000000001</v>
      </c>
      <c r="J206" s="2">
        <f>K191</f>
        <v>5.0999999999999996</v>
      </c>
      <c r="K206" s="2">
        <v>14.8</v>
      </c>
      <c r="L206" s="2">
        <v>5</v>
      </c>
      <c r="M206" s="9">
        <v>2.0306706428527832</v>
      </c>
      <c r="N206" s="9">
        <v>22.435049057006836</v>
      </c>
      <c r="O206" s="9">
        <v>4.55084228515625</v>
      </c>
      <c r="P206" s="9">
        <v>5.1868395805358887</v>
      </c>
      <c r="Q206" s="65">
        <f>(K206*0.15*M206/100-J206*0.15*M191/100)</f>
        <v>2.7859912598133092E-2</v>
      </c>
      <c r="R206" s="65">
        <f t="shared" si="85"/>
        <v>7.0000000000000007E-2</v>
      </c>
      <c r="S206" s="65">
        <f t="shared" si="86"/>
        <v>0.39799875140190127</v>
      </c>
      <c r="T206" s="65">
        <f t="shared" si="87"/>
        <v>1.9607843137254903</v>
      </c>
      <c r="W206" s="2">
        <f>'[2]9.2019'!$AB$29</f>
        <v>-1.9791896460125276</v>
      </c>
      <c r="Y206" s="52">
        <f>(K206-K191)/K191/7</f>
        <v>0.27170868347338939</v>
      </c>
      <c r="Z206" s="2" t="str">
        <f>Z195</f>
        <v>500/2/168</v>
      </c>
      <c r="AA206" s="47">
        <v>1</v>
      </c>
      <c r="AB206" s="47">
        <v>0</v>
      </c>
      <c r="AC206" s="12">
        <v>2</v>
      </c>
      <c r="AD206" s="12">
        <v>500</v>
      </c>
      <c r="AE206" s="12">
        <v>168</v>
      </c>
      <c r="AF206" s="45">
        <f t="shared" si="82"/>
        <v>1000</v>
      </c>
      <c r="AG206" s="39" t="s">
        <v>216</v>
      </c>
    </row>
    <row r="207" spans="1:34" hidden="1" x14ac:dyDescent="0.35">
      <c r="A207" s="2">
        <v>77.7</v>
      </c>
      <c r="B207" s="2">
        <v>3</v>
      </c>
      <c r="C207" s="2">
        <v>7</v>
      </c>
      <c r="D207" s="2">
        <v>2</v>
      </c>
      <c r="E207" s="2" t="s">
        <v>214</v>
      </c>
      <c r="F207" s="2" t="str">
        <f t="shared" si="88"/>
        <v>2019,7,22,13,0</v>
      </c>
      <c r="G207" s="2" t="str">
        <f t="shared" si="89"/>
        <v>2019,7,29,22,0</v>
      </c>
      <c r="H207" s="2" t="str">
        <f t="shared" si="90"/>
        <v>2019,8,5,17,0</v>
      </c>
      <c r="I207" s="2">
        <f t="shared" si="84"/>
        <v>0.68699999999999994</v>
      </c>
      <c r="K207" s="2">
        <v>22.9</v>
      </c>
      <c r="L207" s="2">
        <v>5</v>
      </c>
      <c r="M207" s="16">
        <v>1.8378891944885254</v>
      </c>
      <c r="N207" s="16">
        <v>20.87208366394043</v>
      </c>
      <c r="O207" s="16">
        <v>4.2788982391357422</v>
      </c>
      <c r="P207" s="16">
        <v>2.7199702262878418</v>
      </c>
      <c r="Q207" s="16"/>
      <c r="R207" s="16"/>
      <c r="S207" s="16"/>
      <c r="T207" s="16"/>
      <c r="W207" s="2">
        <f>'[2]9.2019'!$AB$60</f>
        <v>-13.351223061993723</v>
      </c>
      <c r="Z207" s="2" t="str">
        <f>Z197</f>
        <v>500/2/168</v>
      </c>
      <c r="AA207" s="47">
        <v>0</v>
      </c>
      <c r="AB207" s="47">
        <v>0</v>
      </c>
      <c r="AC207" s="12">
        <v>2</v>
      </c>
      <c r="AD207" s="12">
        <v>500</v>
      </c>
      <c r="AE207" s="12">
        <v>168</v>
      </c>
      <c r="AF207" s="45">
        <f t="shared" si="82"/>
        <v>1000</v>
      </c>
      <c r="AG207" s="39" t="s">
        <v>216</v>
      </c>
      <c r="AH207" s="2" t="s">
        <v>248</v>
      </c>
    </row>
    <row r="208" spans="1:34" hidden="1" x14ac:dyDescent="0.35">
      <c r="A208" s="2">
        <v>78.7</v>
      </c>
      <c r="B208" s="2">
        <v>3</v>
      </c>
      <c r="C208" s="2">
        <v>8</v>
      </c>
      <c r="D208" s="2">
        <v>2</v>
      </c>
      <c r="E208" s="2" t="s">
        <v>214</v>
      </c>
      <c r="F208" s="2" t="str">
        <f t="shared" si="88"/>
        <v>2019,7,22,13,0</v>
      </c>
      <c r="G208" s="2" t="str">
        <f t="shared" si="89"/>
        <v>2019,7,29,22,0</v>
      </c>
      <c r="H208" s="2" t="str">
        <f t="shared" si="90"/>
        <v>2019,8,5,17,0</v>
      </c>
      <c r="I208" s="2">
        <f t="shared" si="84"/>
        <v>0.66</v>
      </c>
      <c r="K208" s="2">
        <v>22</v>
      </c>
      <c r="L208" s="2">
        <v>5</v>
      </c>
      <c r="M208" s="16">
        <v>2.022796630859375</v>
      </c>
      <c r="N208" s="16">
        <v>23.293069839477539</v>
      </c>
      <c r="O208" s="16">
        <v>4.3784327507019043</v>
      </c>
      <c r="P208" s="16">
        <v>2.9352061748504639</v>
      </c>
      <c r="Q208" s="16"/>
      <c r="R208" s="16"/>
      <c r="S208" s="16"/>
      <c r="T208" s="16"/>
      <c r="W208" s="2">
        <f>'[2]9.2019'!$AB$62</f>
        <v>-4.7676361467955504</v>
      </c>
      <c r="Z208" s="2" t="str">
        <f>Z199</f>
        <v>500/2/168</v>
      </c>
      <c r="AA208" s="47">
        <v>0</v>
      </c>
      <c r="AB208" s="47">
        <v>0</v>
      </c>
      <c r="AC208" s="12">
        <v>2</v>
      </c>
      <c r="AD208" s="12">
        <v>500</v>
      </c>
      <c r="AE208" s="12">
        <v>168</v>
      </c>
      <c r="AF208" s="45">
        <f t="shared" si="82"/>
        <v>1000</v>
      </c>
      <c r="AG208" s="39" t="s">
        <v>216</v>
      </c>
      <c r="AH208" s="2" t="s">
        <v>248</v>
      </c>
    </row>
    <row r="209" spans="1:37" hidden="1" x14ac:dyDescent="0.35">
      <c r="A209" s="2">
        <v>79.7</v>
      </c>
      <c r="B209" s="2">
        <v>3</v>
      </c>
      <c r="C209" s="2">
        <v>9</v>
      </c>
      <c r="D209" s="2">
        <v>2</v>
      </c>
      <c r="E209" s="2" t="s">
        <v>214</v>
      </c>
      <c r="F209" s="2" t="str">
        <f t="shared" si="88"/>
        <v>2019,7,22,13,0</v>
      </c>
      <c r="G209" s="2" t="str">
        <f t="shared" si="89"/>
        <v>2019,7,29,22,0</v>
      </c>
      <c r="H209" s="2" t="str">
        <f t="shared" si="90"/>
        <v>2019,8,5,17,0</v>
      </c>
      <c r="I209" s="2">
        <f t="shared" si="84"/>
        <v>0.44999999999999996</v>
      </c>
      <c r="K209" s="2">
        <v>15</v>
      </c>
      <c r="L209" s="2">
        <v>5</v>
      </c>
      <c r="M209" s="16">
        <v>3.2410812377929688</v>
      </c>
      <c r="N209" s="16">
        <v>25.289434432983398</v>
      </c>
      <c r="O209" s="16">
        <v>4.5193257331848145</v>
      </c>
      <c r="P209" s="16">
        <v>2.6737275123596191</v>
      </c>
      <c r="Q209" s="16"/>
      <c r="R209" s="16"/>
      <c r="S209" s="16"/>
      <c r="T209" s="16"/>
      <c r="W209" s="2">
        <f>'[2]9.2019'!$AB$64</f>
        <v>-0.89619938119962517</v>
      </c>
      <c r="Z209" s="2" t="str">
        <f t="shared" ref="Z209:Z214" si="91">Z201</f>
        <v>500/2/168</v>
      </c>
      <c r="AA209" s="47">
        <v>0</v>
      </c>
      <c r="AB209" s="47">
        <v>0</v>
      </c>
      <c r="AC209" s="12">
        <v>2</v>
      </c>
      <c r="AD209" s="12">
        <v>500</v>
      </c>
      <c r="AE209" s="12">
        <v>168</v>
      </c>
      <c r="AF209" s="45">
        <f t="shared" si="82"/>
        <v>1000</v>
      </c>
      <c r="AG209" s="39" t="s">
        <v>216</v>
      </c>
      <c r="AH209" s="2" t="s">
        <v>248</v>
      </c>
    </row>
    <row r="210" spans="1:37" hidden="1" x14ac:dyDescent="0.35">
      <c r="A210" s="10">
        <v>81</v>
      </c>
      <c r="B210" s="2">
        <v>3</v>
      </c>
      <c r="C210" s="2">
        <v>1</v>
      </c>
      <c r="D210" s="2">
        <v>3</v>
      </c>
      <c r="E210" s="2" t="s">
        <v>213</v>
      </c>
      <c r="F210" s="2" t="str">
        <f t="shared" si="88"/>
        <v>2019,7,22,13,0</v>
      </c>
      <c r="G210" s="7" t="s">
        <v>21</v>
      </c>
      <c r="H210" s="2" t="str">
        <f t="shared" si="90"/>
        <v>2019,8,5,17,0</v>
      </c>
      <c r="I210" s="2">
        <f t="shared" si="84"/>
        <v>0.15</v>
      </c>
      <c r="K210" s="2">
        <v>5</v>
      </c>
      <c r="L210" s="2">
        <v>5</v>
      </c>
      <c r="M210" s="9">
        <f>M201</f>
        <v>2.3934566974639893</v>
      </c>
      <c r="N210" s="9">
        <f>N201</f>
        <v>24.083913803100586</v>
      </c>
      <c r="O210" s="9">
        <f>O201</f>
        <v>4.656125545501709</v>
      </c>
      <c r="P210" s="9">
        <f>P201</f>
        <v>5.2898755073547363</v>
      </c>
      <c r="Q210" s="9"/>
      <c r="R210" s="9"/>
      <c r="S210" s="9"/>
      <c r="T210" s="9"/>
      <c r="U210" s="6">
        <f>U201</f>
        <v>23.047333583114774</v>
      </c>
      <c r="Y210" s="51"/>
      <c r="Z210" s="2" t="str">
        <f t="shared" si="91"/>
        <v>500/2/168</v>
      </c>
      <c r="AA210" s="12"/>
      <c r="AB210" s="12"/>
      <c r="AC210" s="12">
        <v>2</v>
      </c>
      <c r="AD210" s="12">
        <v>500</v>
      </c>
      <c r="AE210" s="12">
        <v>168</v>
      </c>
      <c r="AF210" s="45">
        <f t="shared" si="82"/>
        <v>1000</v>
      </c>
      <c r="AG210" s="39" t="s">
        <v>216</v>
      </c>
    </row>
    <row r="211" spans="1:37" hidden="1" x14ac:dyDescent="0.35">
      <c r="A211" s="10">
        <v>81.099999999999994</v>
      </c>
      <c r="B211" s="2">
        <v>3</v>
      </c>
      <c r="C211" s="2">
        <v>1</v>
      </c>
      <c r="D211" s="2">
        <v>3</v>
      </c>
      <c r="F211" s="2" t="str">
        <f t="shared" si="88"/>
        <v>2019,7,22,13,0</v>
      </c>
      <c r="G211" s="12" t="str">
        <f>G210</f>
        <v>2019,8,5,17,0</v>
      </c>
      <c r="H211" s="7" t="s">
        <v>51</v>
      </c>
      <c r="I211" s="2">
        <f t="shared" si="84"/>
        <v>0.17700000000000002</v>
      </c>
      <c r="K211" s="2">
        <v>5.9</v>
      </c>
      <c r="L211" s="2">
        <v>5</v>
      </c>
      <c r="M211" s="9"/>
      <c r="N211" s="9"/>
      <c r="O211" s="9"/>
      <c r="P211" s="9"/>
      <c r="Q211" s="9"/>
      <c r="R211" s="9"/>
      <c r="S211" s="9"/>
      <c r="T211" s="9"/>
      <c r="U211" s="6"/>
      <c r="W211" s="2">
        <f>'[2]8.2019'!$AA$42</f>
        <v>45.105107923657044</v>
      </c>
      <c r="Y211" s="51"/>
      <c r="Z211" s="2" t="str">
        <f t="shared" si="91"/>
        <v>500/2/168</v>
      </c>
      <c r="AA211" s="12"/>
      <c r="AB211" s="12"/>
      <c r="AC211" s="12">
        <v>2</v>
      </c>
      <c r="AD211" s="12">
        <v>500</v>
      </c>
      <c r="AE211" s="12">
        <v>168</v>
      </c>
      <c r="AF211" s="45">
        <f t="shared" si="82"/>
        <v>1000</v>
      </c>
      <c r="AG211" s="39" t="s">
        <v>216</v>
      </c>
    </row>
    <row r="212" spans="1:37" hidden="1" x14ac:dyDescent="0.35">
      <c r="A212" s="10">
        <v>81.2</v>
      </c>
      <c r="B212" s="2">
        <v>3</v>
      </c>
      <c r="C212" s="2">
        <v>1</v>
      </c>
      <c r="D212" s="2">
        <v>3</v>
      </c>
      <c r="F212" s="2" t="str">
        <f t="shared" si="88"/>
        <v>2019,7,22,13,0</v>
      </c>
      <c r="G212" s="12" t="str">
        <f>G211</f>
        <v>2019,8,5,17,0</v>
      </c>
      <c r="H212" s="7" t="s">
        <v>52</v>
      </c>
      <c r="I212" s="2">
        <f t="shared" si="84"/>
        <v>0.20700000000000002</v>
      </c>
      <c r="K212" s="2">
        <v>6.9</v>
      </c>
      <c r="L212" s="2">
        <v>5</v>
      </c>
      <c r="M212" s="9"/>
      <c r="N212" s="9"/>
      <c r="O212" s="9"/>
      <c r="P212" s="9"/>
      <c r="Q212" s="9"/>
      <c r="R212" s="9"/>
      <c r="S212" s="9"/>
      <c r="T212" s="9"/>
      <c r="U212" s="6"/>
      <c r="W212" s="2">
        <f>'[2]8.2019'!$AA$43</f>
        <v>-26.272630410025869</v>
      </c>
      <c r="Y212" s="51"/>
      <c r="Z212" s="2" t="str">
        <f t="shared" si="91"/>
        <v>500/2/168</v>
      </c>
      <c r="AA212" s="12"/>
      <c r="AB212" s="12"/>
      <c r="AC212" s="12">
        <v>2</v>
      </c>
      <c r="AD212" s="12">
        <v>500</v>
      </c>
      <c r="AE212" s="12">
        <v>168</v>
      </c>
      <c r="AF212" s="45">
        <f t="shared" si="82"/>
        <v>1000</v>
      </c>
      <c r="AG212" s="39" t="s">
        <v>216</v>
      </c>
    </row>
    <row r="213" spans="1:37" hidden="1" x14ac:dyDescent="0.35">
      <c r="A213" s="10">
        <v>81.3</v>
      </c>
      <c r="B213" s="2">
        <v>3</v>
      </c>
      <c r="C213" s="2">
        <v>1</v>
      </c>
      <c r="D213" s="2">
        <v>3</v>
      </c>
      <c r="F213" s="2" t="str">
        <f t="shared" si="88"/>
        <v>2019,7,22,13,0</v>
      </c>
      <c r="G213" s="12" t="str">
        <f>G212</f>
        <v>2019,8,5,17,0</v>
      </c>
      <c r="H213" s="7" t="s">
        <v>53</v>
      </c>
      <c r="I213" s="2">
        <f t="shared" si="84"/>
        <v>0.27</v>
      </c>
      <c r="K213" s="2">
        <v>9</v>
      </c>
      <c r="L213" s="2">
        <v>5</v>
      </c>
      <c r="M213" s="16">
        <v>2.2249579429626465</v>
      </c>
      <c r="N213" s="16">
        <v>16.04180908203125</v>
      </c>
      <c r="O213" s="16">
        <v>3.4414196014404297</v>
      </c>
      <c r="P213" s="16">
        <v>2.3313436508178711</v>
      </c>
      <c r="Q213" s="16"/>
      <c r="R213" s="16"/>
      <c r="S213" s="16"/>
      <c r="T213" s="16"/>
      <c r="U213" s="6"/>
      <c r="W213" s="2">
        <f>'[2]8.2019'!$AA$44</f>
        <v>390.14025133225823</v>
      </c>
      <c r="Y213" s="51"/>
      <c r="Z213" s="2" t="str">
        <f t="shared" si="91"/>
        <v>500/2/168</v>
      </c>
      <c r="AA213" s="12"/>
      <c r="AB213" s="12"/>
      <c r="AC213" s="12">
        <v>2</v>
      </c>
      <c r="AD213" s="12">
        <v>500</v>
      </c>
      <c r="AE213" s="12">
        <v>168</v>
      </c>
      <c r="AF213" s="45">
        <f t="shared" si="82"/>
        <v>1000</v>
      </c>
      <c r="AG213" s="39" t="s">
        <v>216</v>
      </c>
      <c r="AH213" s="2" t="s">
        <v>32</v>
      </c>
    </row>
    <row r="214" spans="1:37" hidden="1" x14ac:dyDescent="0.35">
      <c r="A214" s="10">
        <v>81.599999999999994</v>
      </c>
      <c r="B214" s="2">
        <v>3</v>
      </c>
      <c r="C214" s="2">
        <v>1</v>
      </c>
      <c r="D214" s="2">
        <v>3</v>
      </c>
      <c r="F214" s="2" t="str">
        <f t="shared" si="88"/>
        <v>2019,7,22,13,0</v>
      </c>
      <c r="G214" s="12" t="str">
        <f>G213</f>
        <v>2019,8,5,17,0</v>
      </c>
      <c r="H214" s="7" t="s">
        <v>54</v>
      </c>
      <c r="I214" s="2">
        <f t="shared" si="84"/>
        <v>0.36899999999999999</v>
      </c>
      <c r="K214" s="2">
        <v>12.3</v>
      </c>
      <c r="L214" s="2">
        <v>5</v>
      </c>
      <c r="M214" s="9"/>
      <c r="N214" s="9"/>
      <c r="O214" s="9"/>
      <c r="P214" s="9"/>
      <c r="Q214" s="9"/>
      <c r="R214" s="9"/>
      <c r="S214" s="9"/>
      <c r="T214" s="9"/>
      <c r="U214" s="6"/>
      <c r="W214" s="21">
        <f>'[2]8.2019'!$AB$45</f>
        <v>-74.009911537903065</v>
      </c>
      <c r="Y214" s="51"/>
      <c r="Z214" s="2" t="str">
        <f t="shared" si="91"/>
        <v>500/2/168</v>
      </c>
      <c r="AA214" s="12"/>
      <c r="AB214" s="12"/>
      <c r="AC214" s="12">
        <v>2</v>
      </c>
      <c r="AD214" s="12">
        <v>500</v>
      </c>
      <c r="AE214" s="12">
        <v>168</v>
      </c>
      <c r="AF214" s="45">
        <f t="shared" si="82"/>
        <v>1000</v>
      </c>
      <c r="AG214" s="39" t="s">
        <v>216</v>
      </c>
    </row>
    <row r="215" spans="1:37" hidden="1" x14ac:dyDescent="0.35">
      <c r="A215" s="10">
        <v>82</v>
      </c>
      <c r="B215" s="2">
        <v>3</v>
      </c>
      <c r="C215" s="2">
        <v>2</v>
      </c>
      <c r="D215" s="2">
        <v>3</v>
      </c>
      <c r="E215" s="2" t="s">
        <v>213</v>
      </c>
      <c r="F215" s="2" t="str">
        <f>F210</f>
        <v>2019,7,22,13,0</v>
      </c>
      <c r="G215" s="2" t="str">
        <f>G210</f>
        <v>2019,8,5,17,0</v>
      </c>
      <c r="H215" s="2" t="str">
        <f>H210</f>
        <v>2019,8,5,17,0</v>
      </c>
      <c r="I215" s="2">
        <f t="shared" si="84"/>
        <v>0.15</v>
      </c>
      <c r="K215" s="2">
        <v>5</v>
      </c>
      <c r="L215" s="2">
        <v>5</v>
      </c>
      <c r="M215" s="9">
        <f>M202</f>
        <v>2.2555737495422363</v>
      </c>
      <c r="N215" s="9">
        <f>N202</f>
        <v>26.097446441650391</v>
      </c>
      <c r="O215" s="9">
        <f>O202</f>
        <v>4.6885924339294434</v>
      </c>
      <c r="P215" s="9">
        <f>P202</f>
        <v>5.2256679534912109</v>
      </c>
      <c r="Q215" s="9"/>
      <c r="R215" s="9"/>
      <c r="S215" s="9"/>
      <c r="T215" s="9"/>
      <c r="Y215" s="51"/>
      <c r="Z215" s="2" t="str">
        <f>Z203</f>
        <v>500/2/168</v>
      </c>
      <c r="AA215" s="12"/>
      <c r="AB215" s="12"/>
      <c r="AC215" s="12">
        <v>2</v>
      </c>
      <c r="AD215" s="12">
        <v>500</v>
      </c>
      <c r="AE215" s="12">
        <v>168</v>
      </c>
      <c r="AF215" s="45">
        <f t="shared" si="82"/>
        <v>1000</v>
      </c>
      <c r="AG215" s="39" t="s">
        <v>216</v>
      </c>
    </row>
    <row r="216" spans="1:37" hidden="1" x14ac:dyDescent="0.35">
      <c r="A216" s="10">
        <v>82.1</v>
      </c>
      <c r="B216" s="2">
        <v>3</v>
      </c>
      <c r="C216" s="2">
        <v>2</v>
      </c>
      <c r="D216" s="2">
        <v>3</v>
      </c>
      <c r="F216" s="2" t="str">
        <f>F211</f>
        <v>2019,7,22,13,0</v>
      </c>
      <c r="G216" s="2" t="str">
        <f>G211</f>
        <v>2019,8,5,17,0</v>
      </c>
      <c r="H216" s="7" t="s">
        <v>51</v>
      </c>
      <c r="L216" s="2">
        <v>5</v>
      </c>
      <c r="M216" s="9"/>
      <c r="N216" s="9"/>
      <c r="O216" s="9"/>
      <c r="P216" s="9"/>
      <c r="Q216" s="9"/>
      <c r="R216" s="9"/>
      <c r="S216" s="9"/>
      <c r="T216" s="9"/>
      <c r="W216" s="21">
        <f>'[2]8.2019'!$AB$46</f>
        <v>99.205014425631447</v>
      </c>
      <c r="Y216" s="51"/>
      <c r="Z216" s="2" t="str">
        <f>Z204</f>
        <v>500/2/168</v>
      </c>
      <c r="AA216" s="12"/>
      <c r="AB216" s="12"/>
      <c r="AC216" s="12">
        <v>2</v>
      </c>
      <c r="AD216" s="12">
        <v>500</v>
      </c>
      <c r="AE216" s="12">
        <v>168</v>
      </c>
      <c r="AF216" s="45">
        <f t="shared" si="82"/>
        <v>1000</v>
      </c>
      <c r="AG216" s="39" t="s">
        <v>216</v>
      </c>
    </row>
    <row r="217" spans="1:37" x14ac:dyDescent="0.35">
      <c r="A217" s="10">
        <v>82.2</v>
      </c>
      <c r="B217" s="2">
        <v>3</v>
      </c>
      <c r="C217" s="2">
        <v>2</v>
      </c>
      <c r="D217" s="2">
        <v>3</v>
      </c>
      <c r="F217" s="2" t="str">
        <f>F211</f>
        <v>2019,7,22,13,0</v>
      </c>
      <c r="G217" s="2" t="str">
        <f>G211</f>
        <v>2019,8,5,17,0</v>
      </c>
      <c r="H217" s="7" t="s">
        <v>52</v>
      </c>
      <c r="I217" s="2">
        <f t="shared" si="84"/>
        <v>0.12299999999999998</v>
      </c>
      <c r="K217" s="2">
        <v>4.0999999999999996</v>
      </c>
      <c r="L217" s="2">
        <v>5</v>
      </c>
      <c r="M217" s="9"/>
      <c r="N217" s="9"/>
      <c r="O217" s="9"/>
      <c r="P217" s="9"/>
      <c r="Q217" s="9"/>
      <c r="R217" s="9"/>
      <c r="S217" s="9"/>
      <c r="T217" s="9"/>
      <c r="Y217" s="51"/>
      <c r="Z217" s="2" t="str">
        <f>Z204</f>
        <v>500/2/168</v>
      </c>
      <c r="AA217" s="12"/>
      <c r="AB217" s="12"/>
      <c r="AC217" s="12">
        <v>2</v>
      </c>
      <c r="AD217" s="12">
        <v>500</v>
      </c>
      <c r="AE217" s="12">
        <v>168</v>
      </c>
      <c r="AF217" s="45">
        <f t="shared" si="82"/>
        <v>1000</v>
      </c>
      <c r="AG217" s="12" t="s">
        <v>217</v>
      </c>
      <c r="AH217" s="46" t="s">
        <v>12</v>
      </c>
      <c r="AI217" s="46"/>
    </row>
    <row r="218" spans="1:37" x14ac:dyDescent="0.35">
      <c r="A218" s="10">
        <v>82.6</v>
      </c>
      <c r="B218" s="2">
        <v>3</v>
      </c>
      <c r="C218" s="2">
        <v>2</v>
      </c>
      <c r="D218" s="2">
        <v>3</v>
      </c>
      <c r="F218" s="2" t="str">
        <f>F212</f>
        <v>2019,7,22,13,0</v>
      </c>
      <c r="G218" s="2" t="str">
        <f>G212</f>
        <v>2019,8,5,17,0</v>
      </c>
      <c r="H218" s="7" t="s">
        <v>54</v>
      </c>
      <c r="I218" s="2">
        <f t="shared" si="84"/>
        <v>0.22499999999999998</v>
      </c>
      <c r="K218" s="2">
        <v>7.5</v>
      </c>
      <c r="L218" s="2">
        <v>5</v>
      </c>
      <c r="M218" s="9">
        <v>3.0052669048309326</v>
      </c>
      <c r="N218" s="9">
        <v>20.595485687255859</v>
      </c>
      <c r="O218" s="9">
        <v>4.5711174011230469</v>
      </c>
      <c r="P218" s="9">
        <v>4.6562762260437012</v>
      </c>
      <c r="Q218" s="9"/>
      <c r="R218" s="9"/>
      <c r="S218" s="9"/>
      <c r="T218" s="9"/>
      <c r="Y218" s="51"/>
      <c r="Z218" s="2" t="str">
        <f>Z205</f>
        <v>500/2/168</v>
      </c>
      <c r="AA218" s="12"/>
      <c r="AB218" s="12"/>
      <c r="AC218" s="12">
        <v>2</v>
      </c>
      <c r="AD218" s="12">
        <v>500</v>
      </c>
      <c r="AE218" s="12">
        <v>168</v>
      </c>
      <c r="AF218" s="45">
        <f t="shared" si="82"/>
        <v>1000</v>
      </c>
      <c r="AG218" s="12" t="s">
        <v>217</v>
      </c>
      <c r="AH218" s="2" t="s">
        <v>45</v>
      </c>
    </row>
    <row r="219" spans="1:37" s="19" customFormat="1" hidden="1" x14ac:dyDescent="0.35">
      <c r="A219" s="17">
        <v>83</v>
      </c>
      <c r="B219" s="12">
        <v>3</v>
      </c>
      <c r="C219" s="12">
        <v>3</v>
      </c>
      <c r="D219" s="2">
        <v>3</v>
      </c>
      <c r="E219" s="2" t="s">
        <v>213</v>
      </c>
      <c r="F219" s="12" t="str">
        <f>F215</f>
        <v>2019,7,22,13,0</v>
      </c>
      <c r="G219" s="12" t="str">
        <f>G215</f>
        <v>2019,8,5,17,0</v>
      </c>
      <c r="H219" s="12" t="str">
        <f>H215</f>
        <v>2019,8,5,17,0</v>
      </c>
      <c r="I219" s="12">
        <f t="shared" si="84"/>
        <v>0.15</v>
      </c>
      <c r="J219" s="12"/>
      <c r="K219" s="12">
        <v>5</v>
      </c>
      <c r="L219" s="12">
        <v>5</v>
      </c>
      <c r="M219" s="16">
        <f>M203</f>
        <v>2.7570242881774902</v>
      </c>
      <c r="N219" s="16">
        <f>N203</f>
        <v>25.291585922241211</v>
      </c>
      <c r="O219" s="16">
        <f>O203</f>
        <v>4.5638446807861328</v>
      </c>
      <c r="P219" s="16">
        <f>P203</f>
        <v>5.9950814247131348</v>
      </c>
      <c r="Q219" s="16"/>
      <c r="R219" s="16"/>
      <c r="S219" s="16"/>
      <c r="T219" s="16"/>
      <c r="U219" s="12"/>
      <c r="V219" s="12"/>
      <c r="W219" s="12"/>
      <c r="X219" s="12"/>
      <c r="Y219" s="53"/>
      <c r="Z219" s="12" t="str">
        <f>Z204</f>
        <v>500/2/168</v>
      </c>
      <c r="AA219" s="12"/>
      <c r="AB219" s="12"/>
      <c r="AC219" s="12">
        <v>2</v>
      </c>
      <c r="AD219" s="12">
        <v>500</v>
      </c>
      <c r="AE219" s="12">
        <v>168</v>
      </c>
      <c r="AF219" s="45">
        <f t="shared" si="82"/>
        <v>1000</v>
      </c>
      <c r="AG219" s="12" t="s">
        <v>216</v>
      </c>
      <c r="AH219" s="12"/>
      <c r="AI219" s="12"/>
      <c r="AJ219" s="18"/>
      <c r="AK219" s="18"/>
    </row>
    <row r="220" spans="1:37" s="19" customFormat="1" hidden="1" x14ac:dyDescent="0.35">
      <c r="A220" s="17">
        <v>83.1</v>
      </c>
      <c r="B220" s="12">
        <v>3</v>
      </c>
      <c r="C220" s="12">
        <v>3</v>
      </c>
      <c r="D220" s="2">
        <v>3</v>
      </c>
      <c r="E220" s="2"/>
      <c r="F220" s="12" t="str">
        <f>F216</f>
        <v>2019,7,22,13,0</v>
      </c>
      <c r="G220" s="12" t="str">
        <f>G216</f>
        <v>2019,8,5,17,0</v>
      </c>
      <c r="H220" s="7" t="s">
        <v>51</v>
      </c>
      <c r="I220" s="12"/>
      <c r="J220" s="12"/>
      <c r="K220" s="12"/>
      <c r="L220" s="12">
        <v>5</v>
      </c>
      <c r="M220" s="16"/>
      <c r="N220" s="16"/>
      <c r="O220" s="16"/>
      <c r="P220" s="16"/>
      <c r="Q220" s="16"/>
      <c r="R220" s="16"/>
      <c r="S220" s="16"/>
      <c r="T220" s="16"/>
      <c r="U220" s="12"/>
      <c r="V220" s="12"/>
      <c r="W220" s="23">
        <f>'[2]8.2019'!$AB$47</f>
        <v>73.662795070476619</v>
      </c>
      <c r="X220" s="12"/>
      <c r="Y220" s="53"/>
      <c r="Z220" s="12" t="str">
        <f>Z205</f>
        <v>500/2/168</v>
      </c>
      <c r="AA220" s="12"/>
      <c r="AB220" s="12"/>
      <c r="AC220" s="12">
        <v>2</v>
      </c>
      <c r="AD220" s="12">
        <v>500</v>
      </c>
      <c r="AE220" s="12">
        <v>168</v>
      </c>
      <c r="AF220" s="45">
        <f t="shared" si="82"/>
        <v>1000</v>
      </c>
      <c r="AG220" s="12" t="s">
        <v>216</v>
      </c>
      <c r="AH220" s="12"/>
      <c r="AI220" s="12"/>
      <c r="AJ220" s="18"/>
      <c r="AK220" s="18"/>
    </row>
    <row r="221" spans="1:37" s="19" customFormat="1" hidden="1" x14ac:dyDescent="0.35">
      <c r="A221" s="17">
        <v>83.2</v>
      </c>
      <c r="B221" s="12">
        <v>3</v>
      </c>
      <c r="C221" s="12">
        <v>3</v>
      </c>
      <c r="D221" s="2">
        <v>3</v>
      </c>
      <c r="E221" s="2"/>
      <c r="F221" s="12" t="str">
        <f>F217</f>
        <v>2019,7,22,13,0</v>
      </c>
      <c r="G221" s="12" t="str">
        <f>G217</f>
        <v>2019,8,5,17,0</v>
      </c>
      <c r="H221" s="7" t="s">
        <v>52</v>
      </c>
      <c r="I221" s="12"/>
      <c r="J221" s="12"/>
      <c r="K221" s="12"/>
      <c r="L221" s="12">
        <v>5</v>
      </c>
      <c r="M221" s="16"/>
      <c r="N221" s="16"/>
      <c r="O221" s="16"/>
      <c r="P221" s="16"/>
      <c r="Q221" s="16"/>
      <c r="R221" s="16"/>
      <c r="S221" s="16"/>
      <c r="T221" s="16"/>
      <c r="U221" s="12"/>
      <c r="V221" s="12"/>
      <c r="W221" s="23">
        <f>'[2]8.2019'!$AB$48</f>
        <v>85.626051385072998</v>
      </c>
      <c r="X221" s="12"/>
      <c r="Y221" s="53"/>
      <c r="Z221" s="12" t="str">
        <f>Z206</f>
        <v>500/2/168</v>
      </c>
      <c r="AA221" s="12"/>
      <c r="AB221" s="12"/>
      <c r="AC221" s="12">
        <v>2</v>
      </c>
      <c r="AD221" s="12">
        <v>500</v>
      </c>
      <c r="AE221" s="12">
        <v>168</v>
      </c>
      <c r="AF221" s="45">
        <f t="shared" si="82"/>
        <v>1000</v>
      </c>
      <c r="AG221" s="12" t="s">
        <v>216</v>
      </c>
      <c r="AH221" s="12"/>
      <c r="AI221" s="12"/>
      <c r="AJ221" s="18"/>
      <c r="AK221" s="18"/>
    </row>
    <row r="222" spans="1:37" s="19" customFormat="1" hidden="1" x14ac:dyDescent="0.35">
      <c r="A222" s="17">
        <v>83.3</v>
      </c>
      <c r="B222" s="12">
        <v>3</v>
      </c>
      <c r="C222" s="12">
        <v>3</v>
      </c>
      <c r="D222" s="2">
        <v>3</v>
      </c>
      <c r="E222" s="2"/>
      <c r="F222" s="12" t="str">
        <f t="shared" ref="F222:G224" si="92">F217</f>
        <v>2019,7,22,13,0</v>
      </c>
      <c r="G222" s="12" t="str">
        <f t="shared" si="92"/>
        <v>2019,8,5,17,0</v>
      </c>
      <c r="H222" s="7" t="s">
        <v>53</v>
      </c>
      <c r="I222" s="12">
        <f t="shared" si="84"/>
        <v>0.219</v>
      </c>
      <c r="J222" s="12"/>
      <c r="K222" s="12">
        <v>7.3</v>
      </c>
      <c r="L222" s="12">
        <v>5</v>
      </c>
      <c r="M222" s="16"/>
      <c r="N222" s="16"/>
      <c r="O222" s="16"/>
      <c r="P222" s="16"/>
      <c r="Q222" s="16"/>
      <c r="R222" s="16"/>
      <c r="S222" s="16"/>
      <c r="T222" s="16"/>
      <c r="U222" s="12"/>
      <c r="V222" s="12"/>
      <c r="W222" s="23">
        <f>'[2]8.2019'!$AB$49</f>
        <v>352.89844485762922</v>
      </c>
      <c r="X222" s="12"/>
      <c r="Y222" s="53"/>
      <c r="Z222" s="12" t="str">
        <f>Z205</f>
        <v>500/2/168</v>
      </c>
      <c r="AA222" s="12"/>
      <c r="AB222" s="12"/>
      <c r="AC222" s="12">
        <v>2</v>
      </c>
      <c r="AD222" s="12">
        <v>500</v>
      </c>
      <c r="AE222" s="12">
        <v>168</v>
      </c>
      <c r="AF222" s="45">
        <f t="shared" si="82"/>
        <v>1000</v>
      </c>
      <c r="AG222" s="12" t="s">
        <v>216</v>
      </c>
      <c r="AH222" s="12"/>
      <c r="AI222" s="12"/>
      <c r="AJ222" s="18"/>
      <c r="AK222" s="18"/>
    </row>
    <row r="223" spans="1:37" s="19" customFormat="1" hidden="1" x14ac:dyDescent="0.35">
      <c r="A223" s="17">
        <v>83.6</v>
      </c>
      <c r="B223" s="12">
        <v>3</v>
      </c>
      <c r="C223" s="12">
        <v>3</v>
      </c>
      <c r="D223" s="2">
        <v>3</v>
      </c>
      <c r="E223" s="2"/>
      <c r="F223" s="12" t="str">
        <f t="shared" si="92"/>
        <v>2019,7,22,13,0</v>
      </c>
      <c r="G223" s="12" t="str">
        <f t="shared" si="92"/>
        <v>2019,8,5,17,0</v>
      </c>
      <c r="H223" s="7" t="s">
        <v>54</v>
      </c>
      <c r="I223" s="12"/>
      <c r="J223" s="12"/>
      <c r="K223" s="12"/>
      <c r="L223" s="12">
        <v>5</v>
      </c>
      <c r="M223" s="16"/>
      <c r="N223" s="16"/>
      <c r="O223" s="16"/>
      <c r="P223" s="16"/>
      <c r="Q223" s="16"/>
      <c r="R223" s="16"/>
      <c r="S223" s="16"/>
      <c r="T223" s="16"/>
      <c r="U223" s="12"/>
      <c r="V223" s="12"/>
      <c r="W223" s="23">
        <f>'[2]8.2019'!$AB$50</f>
        <v>-139.31526035398053</v>
      </c>
      <c r="X223" s="12"/>
      <c r="Y223" s="53"/>
      <c r="Z223" s="12" t="str">
        <f>Z206</f>
        <v>500/2/168</v>
      </c>
      <c r="AA223" s="12"/>
      <c r="AB223" s="12"/>
      <c r="AC223" s="12">
        <v>2</v>
      </c>
      <c r="AD223" s="12">
        <v>500</v>
      </c>
      <c r="AE223" s="12">
        <v>168</v>
      </c>
      <c r="AF223" s="45">
        <f t="shared" si="82"/>
        <v>1000</v>
      </c>
      <c r="AG223" s="12" t="s">
        <v>216</v>
      </c>
      <c r="AH223" s="12"/>
      <c r="AI223" s="12"/>
      <c r="AJ223" s="18"/>
      <c r="AK223" s="18"/>
    </row>
    <row r="224" spans="1:37" hidden="1" x14ac:dyDescent="0.35">
      <c r="A224" s="10">
        <v>84</v>
      </c>
      <c r="B224" s="2">
        <v>3</v>
      </c>
      <c r="C224" s="2">
        <v>4</v>
      </c>
      <c r="D224" s="2">
        <v>3</v>
      </c>
      <c r="E224" s="2" t="s">
        <v>213</v>
      </c>
      <c r="F224" s="2" t="str">
        <f t="shared" si="92"/>
        <v>2019,7,22,13,0</v>
      </c>
      <c r="G224" s="2" t="str">
        <f t="shared" si="92"/>
        <v>2019,8,5,17,0</v>
      </c>
      <c r="H224" s="2" t="str">
        <f>H219</f>
        <v>2019,8,5,17,0</v>
      </c>
      <c r="I224" s="2">
        <f t="shared" si="84"/>
        <v>0.14700000000000002</v>
      </c>
      <c r="K224" s="2">
        <v>4.9000000000000004</v>
      </c>
      <c r="L224" s="2">
        <v>5</v>
      </c>
      <c r="M224" s="9">
        <f>M204</f>
        <v>2.5719387531280518</v>
      </c>
      <c r="N224" s="9">
        <f>N204</f>
        <v>23.133934020996094</v>
      </c>
      <c r="O224" s="9">
        <f>O204</f>
        <v>4.7482328414916992</v>
      </c>
      <c r="P224" s="9">
        <f>P204</f>
        <v>5.080955982208252</v>
      </c>
      <c r="Q224" s="9"/>
      <c r="R224" s="9"/>
      <c r="S224" s="9"/>
      <c r="T224" s="9"/>
      <c r="Y224" s="51"/>
      <c r="Z224" s="2" t="str">
        <f>Z205</f>
        <v>500/2/168</v>
      </c>
      <c r="AA224" s="12"/>
      <c r="AB224" s="12"/>
      <c r="AC224" s="12">
        <v>2</v>
      </c>
      <c r="AD224" s="12">
        <v>500</v>
      </c>
      <c r="AE224" s="12">
        <v>168</v>
      </c>
      <c r="AF224" s="45">
        <f t="shared" si="82"/>
        <v>1000</v>
      </c>
      <c r="AG224" s="12" t="s">
        <v>216</v>
      </c>
    </row>
    <row r="225" spans="1:34" hidden="1" x14ac:dyDescent="0.35">
      <c r="A225" s="10">
        <v>84.2</v>
      </c>
      <c r="B225" s="2">
        <v>3</v>
      </c>
      <c r="C225" s="2">
        <v>4</v>
      </c>
      <c r="D225" s="2">
        <v>3</v>
      </c>
      <c r="F225" s="2" t="str">
        <f t="shared" ref="F225:G227" si="93">F222</f>
        <v>2019,7,22,13,0</v>
      </c>
      <c r="G225" s="2" t="str">
        <f t="shared" si="93"/>
        <v>2019,8,5,17,0</v>
      </c>
      <c r="H225" s="7" t="s">
        <v>52</v>
      </c>
      <c r="I225" s="2">
        <f t="shared" si="84"/>
        <v>0.19799999999999998</v>
      </c>
      <c r="K225" s="2">
        <v>6.6</v>
      </c>
      <c r="L225" s="2">
        <v>5</v>
      </c>
      <c r="M225" s="9">
        <v>2.4149696826934814</v>
      </c>
      <c r="N225" s="9">
        <v>22.823612213134766</v>
      </c>
      <c r="O225" s="9">
        <v>4.3929314613342285</v>
      </c>
      <c r="P225" s="9">
        <v>4.5946331024169922</v>
      </c>
      <c r="Q225" s="9"/>
      <c r="R225" s="9"/>
      <c r="S225" s="9"/>
      <c r="T225" s="9"/>
      <c r="W225" s="21">
        <f>'[2]8.2019'!$AB$51</f>
        <v>-48.802713754852959</v>
      </c>
      <c r="Y225" s="51"/>
      <c r="Z225" s="2" t="str">
        <f>Z206</f>
        <v>500/2/168</v>
      </c>
      <c r="AA225" s="12"/>
      <c r="AB225" s="12"/>
      <c r="AC225" s="12">
        <v>2</v>
      </c>
      <c r="AD225" s="12">
        <v>500</v>
      </c>
      <c r="AE225" s="12">
        <v>168</v>
      </c>
      <c r="AF225" s="45">
        <f t="shared" si="82"/>
        <v>1000</v>
      </c>
      <c r="AG225" s="12" t="s">
        <v>216</v>
      </c>
      <c r="AH225" s="2" t="s">
        <v>32</v>
      </c>
    </row>
    <row r="226" spans="1:34" hidden="1" x14ac:dyDescent="0.35">
      <c r="A226" s="10">
        <v>84.3</v>
      </c>
      <c r="B226" s="2">
        <v>3</v>
      </c>
      <c r="C226" s="2">
        <v>4</v>
      </c>
      <c r="D226" s="2">
        <v>3</v>
      </c>
      <c r="F226" s="2" t="str">
        <f t="shared" si="93"/>
        <v>2019,7,22,13,0</v>
      </c>
      <c r="G226" s="2" t="str">
        <f t="shared" si="93"/>
        <v>2019,8,5,17,0</v>
      </c>
      <c r="H226" s="7" t="s">
        <v>53</v>
      </c>
      <c r="L226" s="2">
        <v>5</v>
      </c>
      <c r="M226" s="9"/>
      <c r="N226" s="9"/>
      <c r="O226" s="9"/>
      <c r="P226" s="9"/>
      <c r="Q226" s="9"/>
      <c r="R226" s="9"/>
      <c r="S226" s="9"/>
      <c r="T226" s="9"/>
      <c r="W226" s="21">
        <f>'[2]8.2019'!$AB$52</f>
        <v>330.02655413675996</v>
      </c>
      <c r="Y226" s="51"/>
      <c r="Z226" s="2" t="str">
        <f>Z207</f>
        <v>500/2/168</v>
      </c>
      <c r="AA226" s="12"/>
      <c r="AB226" s="12"/>
      <c r="AC226" s="12">
        <v>2</v>
      </c>
      <c r="AD226" s="12">
        <v>500</v>
      </c>
      <c r="AE226" s="12">
        <v>168</v>
      </c>
      <c r="AF226" s="45">
        <f t="shared" si="82"/>
        <v>1000</v>
      </c>
      <c r="AG226" s="12" t="s">
        <v>216</v>
      </c>
    </row>
    <row r="227" spans="1:34" hidden="1" x14ac:dyDescent="0.35">
      <c r="A227" s="10">
        <v>84.6</v>
      </c>
      <c r="B227" s="2">
        <v>3</v>
      </c>
      <c r="C227" s="2">
        <v>4</v>
      </c>
      <c r="D227" s="2">
        <v>3</v>
      </c>
      <c r="F227" s="2" t="str">
        <f t="shared" si="93"/>
        <v>2019,7,22,13,0</v>
      </c>
      <c r="G227" s="2" t="str">
        <f t="shared" si="93"/>
        <v>2019,8,5,17,0</v>
      </c>
      <c r="H227" s="7" t="s">
        <v>54</v>
      </c>
      <c r="L227" s="2">
        <v>5</v>
      </c>
      <c r="M227" s="9"/>
      <c r="N227" s="9"/>
      <c r="O227" s="9"/>
      <c r="P227" s="9"/>
      <c r="Q227" s="9"/>
      <c r="R227" s="9"/>
      <c r="S227" s="9"/>
      <c r="T227" s="9"/>
      <c r="W227" s="21">
        <f>'[2]8.2019'!$AB$53</f>
        <v>8.9047051574105751</v>
      </c>
      <c r="Y227" s="51"/>
      <c r="Z227" s="2" t="str">
        <f>Z208</f>
        <v>500/2/168</v>
      </c>
      <c r="AA227" s="12"/>
      <c r="AB227" s="12"/>
      <c r="AC227" s="12">
        <v>2</v>
      </c>
      <c r="AD227" s="12">
        <v>500</v>
      </c>
      <c r="AE227" s="12">
        <v>168</v>
      </c>
      <c r="AF227" s="45">
        <f t="shared" si="82"/>
        <v>1000</v>
      </c>
      <c r="AG227" s="12" t="s">
        <v>216</v>
      </c>
    </row>
    <row r="228" spans="1:34" hidden="1" x14ac:dyDescent="0.35">
      <c r="A228" s="10">
        <v>85</v>
      </c>
      <c r="B228" s="2">
        <v>3</v>
      </c>
      <c r="C228" s="2">
        <v>5</v>
      </c>
      <c r="D228" s="2">
        <v>3</v>
      </c>
      <c r="E228" s="2" t="s">
        <v>213</v>
      </c>
      <c r="F228" s="2" t="str">
        <f>F224</f>
        <v>2019,7,22,13,0</v>
      </c>
      <c r="G228" s="2" t="str">
        <f>G224</f>
        <v>2019,8,5,17,0</v>
      </c>
      <c r="H228" s="2" t="str">
        <f>H224</f>
        <v>2019,8,5,17,0</v>
      </c>
      <c r="I228" s="2">
        <f t="shared" si="84"/>
        <v>0.15</v>
      </c>
      <c r="K228" s="2">
        <v>5</v>
      </c>
      <c r="L228" s="2">
        <v>5</v>
      </c>
      <c r="M228" s="9">
        <f>M205</f>
        <v>2.9472558498382568</v>
      </c>
      <c r="N228" s="9">
        <f>N205</f>
        <v>26.336132049560547</v>
      </c>
      <c r="O228" s="9">
        <f>O205</f>
        <v>4.8046889305114746</v>
      </c>
      <c r="P228" s="9">
        <f>P205</f>
        <v>5.3291006088256836</v>
      </c>
      <c r="Q228" s="9"/>
      <c r="R228" s="9"/>
      <c r="S228" s="9"/>
      <c r="T228" s="9"/>
      <c r="Y228" s="51"/>
      <c r="Z228" s="2" t="str">
        <f>Z206</f>
        <v>500/2/168</v>
      </c>
      <c r="AA228" s="12"/>
      <c r="AB228" s="12"/>
      <c r="AC228" s="12">
        <v>2</v>
      </c>
      <c r="AD228" s="12">
        <v>500</v>
      </c>
      <c r="AE228" s="12">
        <v>168</v>
      </c>
      <c r="AF228" s="45">
        <f t="shared" si="82"/>
        <v>1000</v>
      </c>
      <c r="AG228" s="12" t="s">
        <v>216</v>
      </c>
    </row>
    <row r="229" spans="1:34" hidden="1" x14ac:dyDescent="0.35">
      <c r="A229" s="10">
        <v>85.3</v>
      </c>
      <c r="B229" s="2">
        <v>3</v>
      </c>
      <c r="C229" s="2">
        <v>5</v>
      </c>
      <c r="D229" s="2">
        <v>3</v>
      </c>
      <c r="F229" s="2" t="str">
        <f>F225</f>
        <v>2019,7,22,13,0</v>
      </c>
      <c r="G229" s="2" t="str">
        <f>G225</f>
        <v>2019,8,5,17,0</v>
      </c>
      <c r="H229" s="7" t="s">
        <v>53</v>
      </c>
      <c r="I229" s="2">
        <f t="shared" si="84"/>
        <v>0.23549999999999996</v>
      </c>
      <c r="K229" s="2">
        <v>7.85</v>
      </c>
      <c r="L229" s="2">
        <v>5</v>
      </c>
      <c r="M229" s="9"/>
      <c r="N229" s="9"/>
      <c r="O229" s="9"/>
      <c r="P229" s="9"/>
      <c r="Q229" s="9"/>
      <c r="R229" s="9"/>
      <c r="S229" s="9"/>
      <c r="T229" s="9"/>
      <c r="Y229" s="51"/>
      <c r="Z229" s="2" t="str">
        <f>Z207</f>
        <v>500/2/168</v>
      </c>
      <c r="AA229" s="12"/>
      <c r="AB229" s="12"/>
      <c r="AC229" s="12">
        <v>2</v>
      </c>
      <c r="AD229" s="12">
        <v>500</v>
      </c>
      <c r="AE229" s="12">
        <v>168</v>
      </c>
      <c r="AF229" s="45">
        <f t="shared" si="82"/>
        <v>1000</v>
      </c>
      <c r="AG229" s="12" t="s">
        <v>216</v>
      </c>
    </row>
    <row r="230" spans="1:34" hidden="1" x14ac:dyDescent="0.35">
      <c r="A230" s="10">
        <v>86</v>
      </c>
      <c r="B230" s="2">
        <v>3</v>
      </c>
      <c r="C230" s="2">
        <v>6</v>
      </c>
      <c r="D230" s="2">
        <v>3</v>
      </c>
      <c r="E230" s="2" t="s">
        <v>213</v>
      </c>
      <c r="F230" s="2" t="str">
        <f>F228</f>
        <v>2019,7,22,13,0</v>
      </c>
      <c r="G230" s="2" t="str">
        <f>G228</f>
        <v>2019,8,5,17,0</v>
      </c>
      <c r="H230" s="2" t="str">
        <f>H228</f>
        <v>2019,8,5,17,0</v>
      </c>
      <c r="I230" s="2">
        <f t="shared" si="84"/>
        <v>0.14700000000000002</v>
      </c>
      <c r="K230" s="2">
        <v>4.9000000000000004</v>
      </c>
      <c r="L230" s="2">
        <v>5</v>
      </c>
      <c r="M230" s="9">
        <f t="shared" ref="M230:P231" si="94">M206</f>
        <v>2.0306706428527832</v>
      </c>
      <c r="N230" s="9">
        <f t="shared" si="94"/>
        <v>22.435049057006836</v>
      </c>
      <c r="O230" s="9">
        <f t="shared" si="94"/>
        <v>4.55084228515625</v>
      </c>
      <c r="P230" s="9">
        <f t="shared" si="94"/>
        <v>5.1868395805358887</v>
      </c>
      <c r="Q230" s="9"/>
      <c r="R230" s="9"/>
      <c r="S230" s="9"/>
      <c r="T230" s="9"/>
      <c r="Y230" s="51"/>
      <c r="Z230" s="2" t="str">
        <f>Z207</f>
        <v>500/2/168</v>
      </c>
      <c r="AA230" s="12"/>
      <c r="AB230" s="12"/>
      <c r="AC230" s="12">
        <v>2</v>
      </c>
      <c r="AD230" s="12">
        <v>500</v>
      </c>
      <c r="AE230" s="12">
        <v>168</v>
      </c>
      <c r="AF230" s="45">
        <f t="shared" si="82"/>
        <v>1000</v>
      </c>
      <c r="AG230" s="12" t="s">
        <v>216</v>
      </c>
    </row>
    <row r="231" spans="1:34" hidden="1" x14ac:dyDescent="0.35">
      <c r="A231" s="10">
        <v>87</v>
      </c>
      <c r="B231" s="2">
        <v>3</v>
      </c>
      <c r="C231" s="2">
        <v>7</v>
      </c>
      <c r="D231" s="2">
        <v>3</v>
      </c>
      <c r="E231" s="2" t="s">
        <v>213</v>
      </c>
      <c r="F231" s="2" t="str">
        <f>F230</f>
        <v>2019,7,22,13,0</v>
      </c>
      <c r="G231" s="2" t="str">
        <f>G230</f>
        <v>2019,8,5,17,0</v>
      </c>
      <c r="H231" s="2" t="str">
        <f>H230</f>
        <v>2019,8,5,17,0</v>
      </c>
      <c r="I231" s="2">
        <f t="shared" si="84"/>
        <v>0.67800000000000005</v>
      </c>
      <c r="K231" s="2">
        <v>22.6</v>
      </c>
      <c r="L231" s="2">
        <v>5</v>
      </c>
      <c r="M231" s="9">
        <f t="shared" si="94"/>
        <v>1.8378891944885254</v>
      </c>
      <c r="N231" s="9">
        <f t="shared" si="94"/>
        <v>20.87208366394043</v>
      </c>
      <c r="O231" s="9">
        <f t="shared" si="94"/>
        <v>4.2788982391357422</v>
      </c>
      <c r="P231" s="9">
        <f t="shared" si="94"/>
        <v>2.7199702262878418</v>
      </c>
      <c r="Q231" s="9"/>
      <c r="R231" s="9"/>
      <c r="S231" s="9"/>
      <c r="T231" s="9"/>
      <c r="Y231" s="51"/>
      <c r="Z231" s="2" t="str">
        <f>Z208</f>
        <v>500/2/168</v>
      </c>
      <c r="AA231" s="12"/>
      <c r="AB231" s="12"/>
      <c r="AC231" s="12">
        <v>2</v>
      </c>
      <c r="AD231" s="12">
        <v>500</v>
      </c>
      <c r="AE231" s="12">
        <v>168</v>
      </c>
      <c r="AF231" s="45">
        <f t="shared" si="82"/>
        <v>1000</v>
      </c>
      <c r="AG231" s="12" t="s">
        <v>216</v>
      </c>
    </row>
    <row r="232" spans="1:34" hidden="1" x14ac:dyDescent="0.35">
      <c r="A232" s="10">
        <v>88</v>
      </c>
      <c r="B232" s="2">
        <v>3</v>
      </c>
      <c r="C232" s="2">
        <v>8</v>
      </c>
      <c r="D232" s="2">
        <v>3</v>
      </c>
      <c r="E232" s="2" t="s">
        <v>213</v>
      </c>
      <c r="F232" s="2" t="str">
        <f t="shared" ref="F232:F242" si="95">F231</f>
        <v>2019,7,22,13,0</v>
      </c>
      <c r="G232" s="2" t="str">
        <f t="shared" ref="G232:G242" si="96">G231</f>
        <v>2019,8,5,17,0</v>
      </c>
      <c r="H232" s="2" t="str">
        <f>H231</f>
        <v>2019,8,5,17,0</v>
      </c>
      <c r="I232" s="2">
        <f t="shared" si="84"/>
        <v>0.65099999999999991</v>
      </c>
      <c r="K232" s="2">
        <v>21.7</v>
      </c>
      <c r="L232" s="2">
        <v>5</v>
      </c>
      <c r="M232" s="9">
        <f t="shared" ref="M232:P233" si="97">M208</f>
        <v>2.022796630859375</v>
      </c>
      <c r="N232" s="9">
        <f t="shared" si="97"/>
        <v>23.293069839477539</v>
      </c>
      <c r="O232" s="9">
        <f t="shared" si="97"/>
        <v>4.3784327507019043</v>
      </c>
      <c r="P232" s="9">
        <f t="shared" si="97"/>
        <v>2.9352061748504639</v>
      </c>
      <c r="Q232" s="9"/>
      <c r="R232" s="9"/>
      <c r="S232" s="9"/>
      <c r="T232" s="9"/>
      <c r="Y232" s="51"/>
      <c r="Z232" s="2" t="str">
        <f>Z209</f>
        <v>500/2/168</v>
      </c>
      <c r="AA232" s="12"/>
      <c r="AB232" s="12"/>
      <c r="AC232" s="12">
        <v>2</v>
      </c>
      <c r="AD232" s="12">
        <v>500</v>
      </c>
      <c r="AE232" s="12">
        <v>168</v>
      </c>
      <c r="AF232" s="45">
        <f t="shared" si="82"/>
        <v>1000</v>
      </c>
      <c r="AG232" s="12" t="s">
        <v>216</v>
      </c>
    </row>
    <row r="233" spans="1:34" hidden="1" x14ac:dyDescent="0.35">
      <c r="A233" s="10">
        <v>89</v>
      </c>
      <c r="B233" s="2">
        <v>3</v>
      </c>
      <c r="C233" s="2">
        <v>9</v>
      </c>
      <c r="D233" s="2">
        <v>3</v>
      </c>
      <c r="E233" s="2" t="s">
        <v>213</v>
      </c>
      <c r="F233" s="2" t="str">
        <f t="shared" si="95"/>
        <v>2019,7,22,13,0</v>
      </c>
      <c r="G233" s="2" t="str">
        <f t="shared" si="96"/>
        <v>2019,8,5,17,0</v>
      </c>
      <c r="H233" s="2" t="str">
        <f>H232</f>
        <v>2019,8,5,17,0</v>
      </c>
      <c r="I233" s="2">
        <f t="shared" si="84"/>
        <v>0.441</v>
      </c>
      <c r="K233" s="2">
        <v>14.7</v>
      </c>
      <c r="L233" s="2">
        <v>5</v>
      </c>
      <c r="M233" s="9">
        <f t="shared" si="97"/>
        <v>3.2410812377929688</v>
      </c>
      <c r="N233" s="9">
        <f t="shared" si="97"/>
        <v>25.289434432983398</v>
      </c>
      <c r="O233" s="9">
        <f t="shared" si="97"/>
        <v>4.5193257331848145</v>
      </c>
      <c r="P233" s="9">
        <f t="shared" si="97"/>
        <v>2.6737275123596191</v>
      </c>
      <c r="Q233" s="9"/>
      <c r="R233" s="9"/>
      <c r="S233" s="9"/>
      <c r="T233" s="9"/>
      <c r="Y233" s="51"/>
      <c r="Z233" s="2" t="str">
        <f>Z210</f>
        <v>500/2/168</v>
      </c>
      <c r="AA233" s="12"/>
      <c r="AB233" s="12"/>
      <c r="AC233" s="12">
        <v>2</v>
      </c>
      <c r="AD233" s="12">
        <v>500</v>
      </c>
      <c r="AE233" s="12">
        <v>168</v>
      </c>
      <c r="AF233" s="45">
        <f t="shared" si="82"/>
        <v>1000</v>
      </c>
      <c r="AG233" s="12" t="s">
        <v>216</v>
      </c>
    </row>
    <row r="234" spans="1:34" hidden="1" x14ac:dyDescent="0.35">
      <c r="A234" s="57">
        <v>81.7</v>
      </c>
      <c r="B234" s="2">
        <v>3</v>
      </c>
      <c r="C234" s="2">
        <v>1</v>
      </c>
      <c r="D234" s="2">
        <v>3</v>
      </c>
      <c r="E234" s="2" t="s">
        <v>214</v>
      </c>
      <c r="F234" s="2" t="str">
        <f t="shared" si="95"/>
        <v>2019,7,22,13,0</v>
      </c>
      <c r="G234" s="2" t="str">
        <f t="shared" si="96"/>
        <v>2019,8,5,17,0</v>
      </c>
      <c r="H234" s="7" t="s">
        <v>81</v>
      </c>
      <c r="I234" s="2">
        <f t="shared" si="84"/>
        <v>0.38700000000000001</v>
      </c>
      <c r="J234" s="2">
        <f>K210</f>
        <v>5</v>
      </c>
      <c r="K234" s="2">
        <v>12.9</v>
      </c>
      <c r="L234" s="2">
        <v>5</v>
      </c>
      <c r="M234" s="9">
        <v>2.9629461765289307</v>
      </c>
      <c r="N234" s="9">
        <v>23.265192031860352</v>
      </c>
      <c r="O234" s="9">
        <v>4.4272208213806152</v>
      </c>
      <c r="P234" s="9">
        <v>5.8341045379638672</v>
      </c>
      <c r="Q234" s="65">
        <f>(K234*0.15*M234/100-J234*0.15*M210/100)</f>
        <v>3.9382083284854888E-2</v>
      </c>
      <c r="R234" s="65">
        <f t="shared" ref="R234:R239" si="98">AF234/1000*14/1000*L234</f>
        <v>7.0000000000000007E-2</v>
      </c>
      <c r="S234" s="65">
        <f t="shared" ref="S234:S239" si="99">Q234/R234</f>
        <v>0.56260118978364115</v>
      </c>
      <c r="T234" s="65">
        <f t="shared" ref="T234:T239" si="100">AF234*14/1000*L234/J234/7</f>
        <v>2</v>
      </c>
      <c r="W234" s="2">
        <f>'[2]9.2019'!$AB$36</f>
        <v>14.727561307944157</v>
      </c>
      <c r="Y234" s="52">
        <f>(K234-K210)/K210/7</f>
        <v>0.22571428571428573</v>
      </c>
      <c r="Z234" s="2" t="str">
        <f>Z215</f>
        <v>500/2/168</v>
      </c>
      <c r="AA234" s="47">
        <v>4</v>
      </c>
      <c r="AB234" s="47">
        <v>1</v>
      </c>
      <c r="AC234" s="12">
        <v>2</v>
      </c>
      <c r="AD234" s="12">
        <v>500</v>
      </c>
      <c r="AE234" s="12">
        <v>168</v>
      </c>
      <c r="AF234" s="45">
        <f t="shared" si="82"/>
        <v>1000</v>
      </c>
      <c r="AG234" s="12" t="s">
        <v>216</v>
      </c>
    </row>
    <row r="235" spans="1:34" x14ac:dyDescent="0.35">
      <c r="A235" s="2">
        <v>82.7</v>
      </c>
      <c r="B235" s="2">
        <v>3</v>
      </c>
      <c r="C235" s="2">
        <v>2</v>
      </c>
      <c r="D235" s="2">
        <v>3</v>
      </c>
      <c r="E235" s="2" t="s">
        <v>214</v>
      </c>
      <c r="F235" s="2" t="str">
        <f t="shared" si="95"/>
        <v>2019,7,22,13,0</v>
      </c>
      <c r="G235" s="2" t="str">
        <f t="shared" si="96"/>
        <v>2019,8,5,17,0</v>
      </c>
      <c r="H235" s="2" t="str">
        <f>H234</f>
        <v>2019,8,12,13,0</v>
      </c>
      <c r="I235" s="2">
        <f t="shared" si="84"/>
        <v>0.22499999999999998</v>
      </c>
      <c r="J235" s="2">
        <f>K215</f>
        <v>5</v>
      </c>
      <c r="K235" s="2">
        <v>7.5</v>
      </c>
      <c r="L235" s="2">
        <v>5</v>
      </c>
      <c r="M235" s="9">
        <v>2.4576888084411621</v>
      </c>
      <c r="N235" s="9">
        <v>23.010297775268555</v>
      </c>
      <c r="O235" s="9">
        <v>4.4703488349914551</v>
      </c>
      <c r="P235" s="9">
        <v>5.741786003112793</v>
      </c>
      <c r="Q235" s="65">
        <f>(K235*0.15*M235/100-J235*0.15*M215/100)</f>
        <v>1.0732195973396301E-2</v>
      </c>
      <c r="R235" s="65">
        <f t="shared" si="98"/>
        <v>7.0000000000000007E-2</v>
      </c>
      <c r="S235" s="65">
        <f t="shared" si="99"/>
        <v>0.15331708533423286</v>
      </c>
      <c r="T235" s="65">
        <f t="shared" si="100"/>
        <v>2</v>
      </c>
      <c r="W235" s="2">
        <f>'[2]9.2019'!$AB$37</f>
        <v>11.570930523095145</v>
      </c>
      <c r="Y235" s="52">
        <f>(K235-K215)/K215/7</f>
        <v>7.1428571428571425E-2</v>
      </c>
      <c r="Z235" s="2" t="str">
        <f>Z219</f>
        <v>500/2/168</v>
      </c>
      <c r="AA235" s="47">
        <v>2</v>
      </c>
      <c r="AB235" s="47">
        <v>1</v>
      </c>
      <c r="AC235" s="12">
        <v>2</v>
      </c>
      <c r="AD235" s="12">
        <v>500</v>
      </c>
      <c r="AE235" s="12">
        <v>168</v>
      </c>
      <c r="AF235" s="45">
        <f t="shared" si="82"/>
        <v>1000</v>
      </c>
      <c r="AG235" s="12" t="s">
        <v>217</v>
      </c>
    </row>
    <row r="236" spans="1:34" hidden="1" x14ac:dyDescent="0.35">
      <c r="A236" s="2">
        <v>83.7</v>
      </c>
      <c r="B236" s="2">
        <v>3</v>
      </c>
      <c r="C236" s="2">
        <v>3</v>
      </c>
      <c r="D236" s="2">
        <v>3</v>
      </c>
      <c r="E236" s="2" t="s">
        <v>214</v>
      </c>
      <c r="F236" s="2" t="str">
        <f t="shared" si="95"/>
        <v>2019,7,22,13,0</v>
      </c>
      <c r="G236" s="2" t="str">
        <f t="shared" si="96"/>
        <v>2019,8,5,17,0</v>
      </c>
      <c r="H236" s="2" t="str">
        <f t="shared" ref="H236:H242" si="101">H235</f>
        <v>2019,8,12,13,0</v>
      </c>
      <c r="I236" s="2">
        <f t="shared" si="84"/>
        <v>0.28049999999999997</v>
      </c>
      <c r="J236" s="2">
        <f>K219</f>
        <v>5</v>
      </c>
      <c r="K236" s="2">
        <v>9.35</v>
      </c>
      <c r="L236" s="2">
        <v>5</v>
      </c>
      <c r="M236" s="9">
        <v>2.8792595863342285</v>
      </c>
      <c r="N236" s="9">
        <v>25.091163635253906</v>
      </c>
      <c r="O236" s="9">
        <v>4.7044844627380371</v>
      </c>
      <c r="P236" s="9">
        <v>4.7602930068969727</v>
      </c>
      <c r="Q236" s="65">
        <f>(K236*0.15*M236/100-J236*0.15*M219/100)</f>
        <v>1.9703933537006373E-2</v>
      </c>
      <c r="R236" s="65">
        <f t="shared" si="98"/>
        <v>7.0000000000000007E-2</v>
      </c>
      <c r="S236" s="65">
        <f t="shared" si="99"/>
        <v>0.28148476481437673</v>
      </c>
      <c r="T236" s="65">
        <f t="shared" si="100"/>
        <v>2</v>
      </c>
      <c r="W236" s="2">
        <f>'[2]9.2019'!$AB$38</f>
        <v>2.3209842025291438</v>
      </c>
      <c r="Y236" s="52">
        <f>(K236-K219)/K219/7</f>
        <v>0.12428571428571426</v>
      </c>
      <c r="Z236" s="2" t="str">
        <f>Z224</f>
        <v>500/2/168</v>
      </c>
      <c r="AA236" s="47">
        <v>1</v>
      </c>
      <c r="AB236" s="47">
        <v>0</v>
      </c>
      <c r="AC236" s="12">
        <v>2</v>
      </c>
      <c r="AD236" s="12">
        <v>500</v>
      </c>
      <c r="AE236" s="12">
        <v>168</v>
      </c>
      <c r="AF236" s="45">
        <f t="shared" si="82"/>
        <v>1000</v>
      </c>
      <c r="AG236" s="12" t="s">
        <v>216</v>
      </c>
    </row>
    <row r="237" spans="1:34" hidden="1" x14ac:dyDescent="0.35">
      <c r="A237" s="2">
        <v>84.7</v>
      </c>
      <c r="B237" s="2">
        <v>3</v>
      </c>
      <c r="C237" s="2">
        <v>4</v>
      </c>
      <c r="D237" s="2">
        <v>3</v>
      </c>
      <c r="E237" s="2" t="s">
        <v>214</v>
      </c>
      <c r="F237" s="2" t="str">
        <f t="shared" si="95"/>
        <v>2019,7,22,13,0</v>
      </c>
      <c r="G237" s="2" t="str">
        <f t="shared" si="96"/>
        <v>2019,8,5,17,0</v>
      </c>
      <c r="H237" s="2" t="str">
        <f t="shared" si="101"/>
        <v>2019,8,12,13,0</v>
      </c>
      <c r="I237" s="2">
        <f t="shared" si="84"/>
        <v>0.318</v>
      </c>
      <c r="J237" s="2">
        <f>K224</f>
        <v>4.9000000000000004</v>
      </c>
      <c r="K237" s="2">
        <v>10.6</v>
      </c>
      <c r="L237" s="2">
        <v>5</v>
      </c>
      <c r="M237" s="9">
        <v>2.4563384056091309</v>
      </c>
      <c r="N237" s="9">
        <v>23.036958694458008</v>
      </c>
      <c r="O237" s="9">
        <v>4.5461220741271973</v>
      </c>
      <c r="P237" s="9">
        <v>5.4376978874206543</v>
      </c>
      <c r="Q237" s="65">
        <f>(K237*0.15*M237/100-J237*0.15*M224/100)</f>
        <v>2.0152030813693995E-2</v>
      </c>
      <c r="R237" s="65">
        <f t="shared" si="98"/>
        <v>7.0000000000000007E-2</v>
      </c>
      <c r="S237" s="65">
        <f t="shared" si="99"/>
        <v>0.28788615448134275</v>
      </c>
      <c r="T237" s="65">
        <f t="shared" si="100"/>
        <v>2.0408163265306123</v>
      </c>
      <c r="W237" s="2">
        <f>'[2]9.2019'!$AB$39</f>
        <v>9.6432340129674596</v>
      </c>
      <c r="Y237" s="52">
        <f>(K237-K224)/K224/7</f>
        <v>0.16618075801749269</v>
      </c>
      <c r="Z237" s="2" t="str">
        <f>Z228</f>
        <v>500/2/168</v>
      </c>
      <c r="AA237" s="47">
        <v>1</v>
      </c>
      <c r="AB237" s="47">
        <v>1</v>
      </c>
      <c r="AC237" s="12">
        <v>2</v>
      </c>
      <c r="AD237" s="12">
        <v>500</v>
      </c>
      <c r="AE237" s="12">
        <v>168</v>
      </c>
      <c r="AF237" s="45">
        <f t="shared" si="82"/>
        <v>1000</v>
      </c>
      <c r="AG237" s="12" t="s">
        <v>216</v>
      </c>
    </row>
    <row r="238" spans="1:34" hidden="1" x14ac:dyDescent="0.35">
      <c r="A238" s="2">
        <v>85.7</v>
      </c>
      <c r="B238" s="2">
        <v>3</v>
      </c>
      <c r="C238" s="2">
        <v>5</v>
      </c>
      <c r="D238" s="2">
        <v>3</v>
      </c>
      <c r="E238" s="2" t="s">
        <v>214</v>
      </c>
      <c r="F238" s="2" t="str">
        <f t="shared" si="95"/>
        <v>2019,7,22,13,0</v>
      </c>
      <c r="G238" s="2" t="str">
        <f t="shared" si="96"/>
        <v>2019,8,5,17,0</v>
      </c>
      <c r="H238" s="2" t="str">
        <f t="shared" si="101"/>
        <v>2019,8,12,13,0</v>
      </c>
      <c r="I238" s="2">
        <f t="shared" si="84"/>
        <v>0.30299999999999999</v>
      </c>
      <c r="J238" s="2">
        <f>K228</f>
        <v>5</v>
      </c>
      <c r="K238" s="2">
        <v>10.1</v>
      </c>
      <c r="L238" s="2">
        <v>5</v>
      </c>
      <c r="M238" s="9">
        <v>2.7545862197875977</v>
      </c>
      <c r="N238" s="9">
        <v>23.835128784179688</v>
      </c>
      <c r="O238" s="9">
        <v>4.5453352928161621</v>
      </c>
      <c r="P238" s="9">
        <v>5.0028233528137207</v>
      </c>
      <c r="Q238" s="65">
        <f>(K238*0.15*M238/100-J238*0.15*M228/100)</f>
        <v>1.9627562355995172E-2</v>
      </c>
      <c r="R238" s="65">
        <f t="shared" si="98"/>
        <v>7.0000000000000007E-2</v>
      </c>
      <c r="S238" s="65">
        <f t="shared" si="99"/>
        <v>0.28039374794278815</v>
      </c>
      <c r="T238" s="65">
        <f t="shared" si="100"/>
        <v>2</v>
      </c>
      <c r="W238" s="2">
        <f>'[2]9.2019'!$AB$40</f>
        <v>30.180552401829804</v>
      </c>
      <c r="Y238" s="52">
        <f>(K238-K228)/K228/7</f>
        <v>0.14571428571428571</v>
      </c>
      <c r="Z238" s="2" t="str">
        <f>Z230</f>
        <v>500/2/168</v>
      </c>
      <c r="AA238" s="47">
        <v>1</v>
      </c>
      <c r="AB238" s="47">
        <v>0</v>
      </c>
      <c r="AC238" s="12">
        <v>2</v>
      </c>
      <c r="AD238" s="12">
        <v>500</v>
      </c>
      <c r="AE238" s="12">
        <v>168</v>
      </c>
      <c r="AF238" s="45">
        <f t="shared" si="82"/>
        <v>1000</v>
      </c>
      <c r="AG238" s="12" t="s">
        <v>216</v>
      </c>
    </row>
    <row r="239" spans="1:34" hidden="1" x14ac:dyDescent="0.35">
      <c r="A239" s="2">
        <v>86.7</v>
      </c>
      <c r="B239" s="2">
        <v>3</v>
      </c>
      <c r="C239" s="2">
        <v>6</v>
      </c>
      <c r="D239" s="2">
        <v>3</v>
      </c>
      <c r="E239" s="2" t="s">
        <v>214</v>
      </c>
      <c r="F239" s="2" t="str">
        <f t="shared" si="95"/>
        <v>2019,7,22,13,0</v>
      </c>
      <c r="G239" s="2" t="str">
        <f t="shared" si="96"/>
        <v>2019,8,5,17,0</v>
      </c>
      <c r="H239" s="2" t="str">
        <f t="shared" si="101"/>
        <v>2019,8,12,13,0</v>
      </c>
      <c r="I239" s="2">
        <f t="shared" si="84"/>
        <v>0.35699999999999998</v>
      </c>
      <c r="J239" s="2">
        <f>K230</f>
        <v>4.9000000000000004</v>
      </c>
      <c r="K239" s="2">
        <v>11.9</v>
      </c>
      <c r="L239" s="2">
        <v>5</v>
      </c>
      <c r="M239" s="9">
        <v>2.2373847961425781</v>
      </c>
      <c r="N239" s="9">
        <v>23.775102615356445</v>
      </c>
      <c r="O239" s="9">
        <v>4.6829257011413574</v>
      </c>
      <c r="P239" s="9">
        <v>5.9214086532592773</v>
      </c>
      <c r="Q239" s="65">
        <f>(K239*0.15*M239/100-J239*0.15*M230/100)</f>
        <v>2.5011889386177058E-2</v>
      </c>
      <c r="R239" s="65">
        <f t="shared" si="98"/>
        <v>7.0000000000000007E-2</v>
      </c>
      <c r="S239" s="65">
        <f t="shared" si="99"/>
        <v>0.3573127055168151</v>
      </c>
      <c r="T239" s="65">
        <f t="shared" si="100"/>
        <v>2.0408163265306123</v>
      </c>
      <c r="W239" s="2">
        <f>AVERAGE('[2]9.2019'!$AB$41:$AB$42)</f>
        <v>8.0839785232999404</v>
      </c>
      <c r="Y239" s="52">
        <f>(K239-K230)/K230/7</f>
        <v>0.2040816326530612</v>
      </c>
      <c r="Z239" s="2" t="str">
        <f>Z231</f>
        <v>500/2/168</v>
      </c>
      <c r="AA239" s="47">
        <v>0</v>
      </c>
      <c r="AB239" s="47">
        <v>0</v>
      </c>
      <c r="AC239" s="12">
        <v>2</v>
      </c>
      <c r="AD239" s="12">
        <v>500</v>
      </c>
      <c r="AE239" s="12">
        <v>168</v>
      </c>
      <c r="AF239" s="45">
        <f t="shared" si="82"/>
        <v>1000</v>
      </c>
      <c r="AG239" s="12" t="s">
        <v>216</v>
      </c>
    </row>
    <row r="240" spans="1:34" hidden="1" x14ac:dyDescent="0.35">
      <c r="A240" s="2">
        <v>87.7</v>
      </c>
      <c r="B240" s="2">
        <v>3</v>
      </c>
      <c r="C240" s="2">
        <v>7</v>
      </c>
      <c r="D240" s="2">
        <v>3</v>
      </c>
      <c r="E240" s="2" t="s">
        <v>214</v>
      </c>
      <c r="F240" s="2" t="str">
        <f t="shared" si="95"/>
        <v>2019,7,22,13,0</v>
      </c>
      <c r="G240" s="2" t="str">
        <f t="shared" si="96"/>
        <v>2019,8,5,17,0</v>
      </c>
      <c r="H240" s="2" t="str">
        <f t="shared" si="101"/>
        <v>2019,8,12,13,0</v>
      </c>
      <c r="I240" s="2">
        <f t="shared" si="84"/>
        <v>0.54300000000000004</v>
      </c>
      <c r="K240" s="2">
        <v>18.100000000000001</v>
      </c>
      <c r="L240" s="2">
        <v>5</v>
      </c>
      <c r="M240" s="9"/>
      <c r="N240" s="9"/>
      <c r="O240" s="9"/>
      <c r="P240" s="9"/>
      <c r="Q240" s="9"/>
      <c r="R240" s="9"/>
      <c r="S240" s="9"/>
      <c r="T240" s="9"/>
      <c r="W240" s="2">
        <f>'[2]9.2019'!$AB$65</f>
        <v>-1.7779850657017364</v>
      </c>
      <c r="Z240" s="2" t="str">
        <f>Z232</f>
        <v>500/2/168</v>
      </c>
      <c r="AC240" s="12">
        <v>2</v>
      </c>
      <c r="AD240" s="12">
        <v>500</v>
      </c>
      <c r="AE240" s="12">
        <v>168</v>
      </c>
      <c r="AF240" s="45">
        <f t="shared" si="82"/>
        <v>1000</v>
      </c>
      <c r="AG240" s="12" t="s">
        <v>216</v>
      </c>
      <c r="AH240" s="2" t="s">
        <v>248</v>
      </c>
    </row>
    <row r="241" spans="1:34" hidden="1" x14ac:dyDescent="0.35">
      <c r="A241" s="2">
        <v>88.7</v>
      </c>
      <c r="B241" s="2">
        <v>3</v>
      </c>
      <c r="C241" s="2">
        <v>8</v>
      </c>
      <c r="D241" s="2">
        <v>3</v>
      </c>
      <c r="E241" s="2" t="s">
        <v>214</v>
      </c>
      <c r="F241" s="2" t="str">
        <f t="shared" si="95"/>
        <v>2019,7,22,13,0</v>
      </c>
      <c r="G241" s="2" t="str">
        <f t="shared" si="96"/>
        <v>2019,8,5,17,0</v>
      </c>
      <c r="H241" s="2" t="str">
        <f t="shared" si="101"/>
        <v>2019,8,12,13,0</v>
      </c>
      <c r="I241" s="2">
        <f t="shared" si="84"/>
        <v>0.46799999999999997</v>
      </c>
      <c r="K241" s="2">
        <v>15.6</v>
      </c>
      <c r="L241" s="2">
        <v>5</v>
      </c>
      <c r="M241" s="9"/>
      <c r="N241" s="9"/>
      <c r="O241" s="9"/>
      <c r="P241" s="9"/>
      <c r="Q241" s="9"/>
      <c r="R241" s="9"/>
      <c r="S241" s="9"/>
      <c r="T241" s="9"/>
      <c r="W241" s="2">
        <f>'[2]9.2019'!$AB$66</f>
        <v>-3.2880745854256928</v>
      </c>
      <c r="Z241" s="2" t="str">
        <f>Z233</f>
        <v>500/2/168</v>
      </c>
      <c r="AC241" s="12">
        <v>2</v>
      </c>
      <c r="AD241" s="12">
        <v>500</v>
      </c>
      <c r="AE241" s="12">
        <v>168</v>
      </c>
      <c r="AF241" s="45">
        <f t="shared" si="82"/>
        <v>1000</v>
      </c>
      <c r="AG241" s="12" t="s">
        <v>216</v>
      </c>
      <c r="AH241" s="2" t="s">
        <v>248</v>
      </c>
    </row>
    <row r="242" spans="1:34" hidden="1" x14ac:dyDescent="0.35">
      <c r="A242" s="2">
        <v>89.7</v>
      </c>
      <c r="B242" s="2">
        <v>3</v>
      </c>
      <c r="C242" s="2">
        <v>9</v>
      </c>
      <c r="D242" s="2">
        <v>3</v>
      </c>
      <c r="E242" s="2" t="s">
        <v>214</v>
      </c>
      <c r="F242" s="2" t="str">
        <f t="shared" si="95"/>
        <v>2019,7,22,13,0</v>
      </c>
      <c r="G242" s="2" t="str">
        <f t="shared" si="96"/>
        <v>2019,8,5,17,0</v>
      </c>
      <c r="H242" s="2" t="str">
        <f t="shared" si="101"/>
        <v>2019,8,12,13,0</v>
      </c>
      <c r="I242" s="2">
        <f t="shared" si="84"/>
        <v>0.46199999999999997</v>
      </c>
      <c r="K242" s="2">
        <v>15.4</v>
      </c>
      <c r="L242" s="2">
        <v>5</v>
      </c>
      <c r="M242" s="9"/>
      <c r="N242" s="9"/>
      <c r="O242" s="9"/>
      <c r="P242" s="9"/>
      <c r="Q242" s="9"/>
      <c r="R242" s="9"/>
      <c r="S242" s="9"/>
      <c r="T242" s="9"/>
      <c r="W242" s="2">
        <f>AVERAGE('[2]9.2019'!$AB$67:$AB$68)</f>
        <v>-2.6901555701398876</v>
      </c>
      <c r="Z242" s="2" t="str">
        <f>Z234</f>
        <v>500/2/168</v>
      </c>
      <c r="AC242" s="12">
        <v>2</v>
      </c>
      <c r="AD242" s="12">
        <v>500</v>
      </c>
      <c r="AE242" s="12">
        <v>168</v>
      </c>
      <c r="AF242" s="45">
        <f t="shared" si="82"/>
        <v>1000</v>
      </c>
      <c r="AG242" s="12" t="s">
        <v>216</v>
      </c>
      <c r="AH242" s="2" t="s">
        <v>248</v>
      </c>
    </row>
    <row r="243" spans="1:34" hidden="1" x14ac:dyDescent="0.35">
      <c r="A243" s="10">
        <v>90</v>
      </c>
      <c r="B243" s="2">
        <v>4</v>
      </c>
      <c r="C243" s="2">
        <v>0</v>
      </c>
      <c r="D243" s="2">
        <v>0</v>
      </c>
      <c r="E243" s="2" t="s">
        <v>213</v>
      </c>
      <c r="F243" s="7" t="s">
        <v>22</v>
      </c>
      <c r="G243" s="7" t="str">
        <f>F243</f>
        <v>2019,9,26,13,0</v>
      </c>
      <c r="H243" s="2" t="str">
        <f>G243</f>
        <v>2019,9,26,13,0</v>
      </c>
      <c r="I243" s="2">
        <f t="shared" si="84"/>
        <v>0</v>
      </c>
      <c r="L243" s="2">
        <v>10</v>
      </c>
      <c r="M243" s="9"/>
      <c r="N243" s="9"/>
      <c r="O243" s="9"/>
      <c r="P243" s="9"/>
      <c r="Q243" s="9"/>
      <c r="R243" s="9"/>
      <c r="S243" s="9"/>
      <c r="T243" s="9"/>
      <c r="Y243" s="51"/>
      <c r="Z243" s="2" t="s">
        <v>11</v>
      </c>
      <c r="AA243" s="12"/>
      <c r="AB243" s="12"/>
      <c r="AG243" s="12" t="s">
        <v>216</v>
      </c>
    </row>
    <row r="244" spans="1:34" hidden="1" x14ac:dyDescent="0.35">
      <c r="A244" s="2">
        <v>90.7</v>
      </c>
      <c r="B244" s="2">
        <v>4</v>
      </c>
      <c r="C244" s="2">
        <v>0</v>
      </c>
      <c r="D244" s="2">
        <v>0</v>
      </c>
      <c r="E244" s="2" t="s">
        <v>214</v>
      </c>
      <c r="F244" s="7" t="s">
        <v>23</v>
      </c>
      <c r="G244" s="7" t="str">
        <f>F244</f>
        <v>2019,10,3,11,0</v>
      </c>
      <c r="H244" s="2" t="str">
        <f>G244</f>
        <v>2019,10,3,11,0</v>
      </c>
      <c r="I244" s="2">
        <f t="shared" si="84"/>
        <v>0</v>
      </c>
      <c r="L244" s="2">
        <v>10</v>
      </c>
      <c r="M244" s="9">
        <v>3.0032424926757813</v>
      </c>
      <c r="N244" s="9">
        <v>22.743440628051758</v>
      </c>
      <c r="O244" s="9">
        <v>3.9844374656677246</v>
      </c>
      <c r="P244" s="9">
        <v>4.6800484657287598</v>
      </c>
      <c r="Q244" s="9"/>
      <c r="R244" s="9"/>
      <c r="S244" s="9"/>
      <c r="T244" s="9"/>
      <c r="U244" s="13"/>
      <c r="Y244" s="51"/>
      <c r="Z244" s="2" t="s">
        <v>11</v>
      </c>
      <c r="AA244" s="12"/>
      <c r="AB244" s="12"/>
      <c r="AG244" s="12" t="s">
        <v>216</v>
      </c>
    </row>
    <row r="245" spans="1:34" hidden="1" x14ac:dyDescent="0.35">
      <c r="A245" s="10">
        <v>91</v>
      </c>
      <c r="B245" s="2">
        <v>4</v>
      </c>
      <c r="C245" s="2">
        <v>1</v>
      </c>
      <c r="D245" s="2">
        <v>1</v>
      </c>
      <c r="E245" s="2" t="s">
        <v>213</v>
      </c>
      <c r="F245" s="2" t="str">
        <f t="shared" ref="F245:G247" si="102">F244</f>
        <v>2019,10,3,11,0</v>
      </c>
      <c r="G245" s="2" t="str">
        <f t="shared" si="102"/>
        <v>2019,10,3,11,0</v>
      </c>
      <c r="H245" s="2" t="str">
        <f>G245</f>
        <v>2019,10,3,11,0</v>
      </c>
      <c r="I245" s="2">
        <f t="shared" si="84"/>
        <v>0.15</v>
      </c>
      <c r="K245" s="2">
        <v>5</v>
      </c>
      <c r="L245" s="2">
        <v>5</v>
      </c>
      <c r="M245" s="9">
        <f>M244</f>
        <v>3.0032424926757813</v>
      </c>
      <c r="N245" s="9">
        <f>N244</f>
        <v>22.743440628051758</v>
      </c>
      <c r="O245" s="9">
        <f>O244</f>
        <v>3.9844374656677246</v>
      </c>
      <c r="P245" s="9">
        <f>P244</f>
        <v>4.6800484657287598</v>
      </c>
      <c r="Q245" s="9"/>
      <c r="R245" s="9"/>
      <c r="S245" s="9"/>
      <c r="T245" s="9"/>
      <c r="U245" s="6">
        <f>U244</f>
        <v>0</v>
      </c>
      <c r="Y245" s="51"/>
      <c r="Z245" s="7" t="s">
        <v>201</v>
      </c>
      <c r="AA245" s="12"/>
      <c r="AB245" s="12"/>
      <c r="AC245" s="12">
        <v>1</v>
      </c>
      <c r="AD245" s="12">
        <v>1000</v>
      </c>
      <c r="AE245" s="12">
        <v>168</v>
      </c>
      <c r="AF245" s="45">
        <f t="shared" ref="AF245:AF308" si="103">AD245*AC245</f>
        <v>1000</v>
      </c>
      <c r="AG245" s="12" t="s">
        <v>216</v>
      </c>
    </row>
    <row r="246" spans="1:34" hidden="1" x14ac:dyDescent="0.35">
      <c r="A246" s="10">
        <v>91.3</v>
      </c>
      <c r="B246" s="2">
        <v>4</v>
      </c>
      <c r="C246" s="2">
        <v>1</v>
      </c>
      <c r="D246" s="2">
        <v>1</v>
      </c>
      <c r="F246" s="2" t="str">
        <f t="shared" si="102"/>
        <v>2019,10,3,11,0</v>
      </c>
      <c r="G246" s="2" t="str">
        <f t="shared" si="102"/>
        <v>2019,10,3,11,0</v>
      </c>
      <c r="H246" s="7" t="s">
        <v>42</v>
      </c>
      <c r="I246" s="2">
        <f t="shared" si="84"/>
        <v>0.20100000000000001</v>
      </c>
      <c r="K246" s="2">
        <v>6.7</v>
      </c>
      <c r="L246" s="2">
        <v>5</v>
      </c>
      <c r="M246" s="9">
        <v>3.8829522132873535</v>
      </c>
      <c r="N246" s="9">
        <v>21.785497665405273</v>
      </c>
      <c r="O246" s="9">
        <v>4.8997783660888672</v>
      </c>
      <c r="P246" s="9">
        <v>5.8641328811645508</v>
      </c>
      <c r="Q246" s="9"/>
      <c r="R246" s="9"/>
      <c r="S246" s="9"/>
      <c r="T246" s="9"/>
      <c r="U246" s="6"/>
      <c r="W246" s="2">
        <f>'[2]12.2019'!$AB$80</f>
        <v>182.46940347154469</v>
      </c>
      <c r="Y246" s="51"/>
      <c r="Z246" s="7" t="s">
        <v>201</v>
      </c>
      <c r="AA246" s="12"/>
      <c r="AB246" s="12"/>
      <c r="AC246" s="12">
        <v>1</v>
      </c>
      <c r="AD246" s="12">
        <v>1000</v>
      </c>
      <c r="AE246" s="12">
        <v>168</v>
      </c>
      <c r="AF246" s="45">
        <f t="shared" si="103"/>
        <v>1000</v>
      </c>
      <c r="AG246" s="12" t="s">
        <v>216</v>
      </c>
      <c r="AH246" s="2" t="s">
        <v>32</v>
      </c>
    </row>
    <row r="247" spans="1:34" hidden="1" x14ac:dyDescent="0.35">
      <c r="A247" s="10">
        <v>91.5</v>
      </c>
      <c r="B247" s="2">
        <v>4</v>
      </c>
      <c r="C247" s="2">
        <v>1</v>
      </c>
      <c r="D247" s="2">
        <v>1</v>
      </c>
      <c r="F247" s="2" t="str">
        <f t="shared" si="102"/>
        <v>2019,10,3,11,0</v>
      </c>
      <c r="G247" s="2" t="str">
        <f t="shared" si="102"/>
        <v>2019,10,3,11,0</v>
      </c>
      <c r="H247" s="7" t="s">
        <v>43</v>
      </c>
      <c r="I247" s="2">
        <f t="shared" si="84"/>
        <v>0.26099999999999995</v>
      </c>
      <c r="K247" s="2">
        <v>8.6999999999999993</v>
      </c>
      <c r="L247" s="2">
        <v>5</v>
      </c>
      <c r="M247" s="16">
        <v>2.8974571228027344</v>
      </c>
      <c r="N247" s="16">
        <v>19.768787384033203</v>
      </c>
      <c r="O247" s="16">
        <v>4.5435009002685547</v>
      </c>
      <c r="P247" s="16">
        <v>4.3160505294799805</v>
      </c>
      <c r="Q247" s="16"/>
      <c r="R247" s="16"/>
      <c r="S247" s="16"/>
      <c r="T247" s="16"/>
      <c r="U247" s="6"/>
      <c r="W247" s="2">
        <f>'[2]12.2019'!$AB$59</f>
        <v>21.994161077191883</v>
      </c>
      <c r="Y247" s="51"/>
      <c r="Z247" s="7" t="s">
        <v>201</v>
      </c>
      <c r="AA247" s="12"/>
      <c r="AB247" s="12"/>
      <c r="AC247" s="12">
        <v>1</v>
      </c>
      <c r="AD247" s="12">
        <v>1000</v>
      </c>
      <c r="AE247" s="12">
        <v>168</v>
      </c>
      <c r="AF247" s="45">
        <f t="shared" si="103"/>
        <v>1000</v>
      </c>
      <c r="AG247" s="12" t="s">
        <v>216</v>
      </c>
      <c r="AH247" s="2" t="s">
        <v>32</v>
      </c>
    </row>
    <row r="248" spans="1:34" hidden="1" x14ac:dyDescent="0.35">
      <c r="A248" s="10">
        <v>92</v>
      </c>
      <c r="B248" s="2">
        <v>4</v>
      </c>
      <c r="C248" s="2">
        <v>2</v>
      </c>
      <c r="D248" s="2">
        <v>1</v>
      </c>
      <c r="E248" s="2" t="s">
        <v>213</v>
      </c>
      <c r="F248" s="2" t="str">
        <f>F245</f>
        <v>2019,10,3,11,0</v>
      </c>
      <c r="G248" s="2" t="str">
        <f>G245</f>
        <v>2019,10,3,11,0</v>
      </c>
      <c r="H248" s="2" t="str">
        <f>G248</f>
        <v>2019,10,3,11,0</v>
      </c>
      <c r="I248" s="2">
        <f t="shared" si="84"/>
        <v>0.153</v>
      </c>
      <c r="K248" s="2">
        <v>5.0999999999999996</v>
      </c>
      <c r="L248" s="2">
        <v>5</v>
      </c>
      <c r="M248" s="6">
        <f>M245</f>
        <v>3.0032424926757813</v>
      </c>
      <c r="N248" s="6">
        <f>N245</f>
        <v>22.743440628051758</v>
      </c>
      <c r="O248" s="6">
        <f>O245</f>
        <v>3.9844374656677246</v>
      </c>
      <c r="P248" s="6">
        <f>P245</f>
        <v>4.6800484657287598</v>
      </c>
      <c r="Q248" s="6"/>
      <c r="R248" s="6"/>
      <c r="S248" s="6"/>
      <c r="T248" s="6"/>
      <c r="U248" s="6">
        <f>U245</f>
        <v>0</v>
      </c>
      <c r="Y248" s="51"/>
      <c r="Z248" s="7" t="s">
        <v>201</v>
      </c>
      <c r="AA248" s="12"/>
      <c r="AB248" s="12"/>
      <c r="AC248" s="12">
        <v>1</v>
      </c>
      <c r="AD248" s="12">
        <v>1000</v>
      </c>
      <c r="AE248" s="12">
        <v>168</v>
      </c>
      <c r="AF248" s="45">
        <f t="shared" si="103"/>
        <v>1000</v>
      </c>
      <c r="AG248" s="12" t="s">
        <v>216</v>
      </c>
    </row>
    <row r="249" spans="1:34" hidden="1" x14ac:dyDescent="0.35">
      <c r="A249" s="10">
        <v>92.3</v>
      </c>
      <c r="B249" s="2">
        <v>4</v>
      </c>
      <c r="C249" s="2">
        <v>2</v>
      </c>
      <c r="D249" s="2">
        <v>1</v>
      </c>
      <c r="F249" s="2" t="str">
        <f>F248</f>
        <v>2019,10,3,11,0</v>
      </c>
      <c r="G249" s="2" t="str">
        <f>G248</f>
        <v>2019,10,3,11,0</v>
      </c>
      <c r="H249" s="7" t="s">
        <v>42</v>
      </c>
      <c r="I249" s="2">
        <f t="shared" si="84"/>
        <v>0.22499999999999998</v>
      </c>
      <c r="K249" s="2">
        <v>7.5</v>
      </c>
      <c r="L249" s="2">
        <v>5</v>
      </c>
      <c r="M249" s="9">
        <v>2.2095458507537842</v>
      </c>
      <c r="N249" s="9">
        <v>22.68079948425293</v>
      </c>
      <c r="O249" s="9">
        <v>4.1857738494873047</v>
      </c>
      <c r="P249" s="9">
        <v>6.2599434852600098</v>
      </c>
      <c r="Q249" s="9"/>
      <c r="R249" s="9"/>
      <c r="S249" s="9"/>
      <c r="T249" s="9"/>
      <c r="U249" s="6"/>
      <c r="W249" s="2">
        <f>'[2]12.2019'!$AB$81</f>
        <v>221.06752390933065</v>
      </c>
      <c r="Y249" s="51"/>
      <c r="Z249" s="12" t="str">
        <f>Z248</f>
        <v>1000/1/168</v>
      </c>
      <c r="AA249" s="12"/>
      <c r="AB249" s="12"/>
      <c r="AC249" s="12">
        <v>1</v>
      </c>
      <c r="AD249" s="12">
        <v>1000</v>
      </c>
      <c r="AE249" s="12">
        <v>168</v>
      </c>
      <c r="AF249" s="45">
        <f t="shared" si="103"/>
        <v>1000</v>
      </c>
      <c r="AG249" s="12" t="s">
        <v>216</v>
      </c>
      <c r="AH249" s="2" t="s">
        <v>32</v>
      </c>
    </row>
    <row r="250" spans="1:34" hidden="1" x14ac:dyDescent="0.35">
      <c r="A250" s="10">
        <v>92.5</v>
      </c>
      <c r="B250" s="2">
        <v>4</v>
      </c>
      <c r="C250" s="2">
        <v>2</v>
      </c>
      <c r="D250" s="2">
        <v>1</v>
      </c>
      <c r="F250" s="2" t="str">
        <f>F249</f>
        <v>2019,10,3,11,0</v>
      </c>
      <c r="G250" s="2" t="str">
        <f>G249</f>
        <v>2019,10,3,11,0</v>
      </c>
      <c r="H250" s="7" t="s">
        <v>43</v>
      </c>
      <c r="I250" s="2">
        <f t="shared" si="84"/>
        <v>0.27599999999999997</v>
      </c>
      <c r="K250" s="2">
        <v>9.1999999999999993</v>
      </c>
      <c r="L250" s="2">
        <v>5</v>
      </c>
      <c r="M250" s="9">
        <v>3.022068977355957</v>
      </c>
      <c r="N250" s="9">
        <v>24.092906951904297</v>
      </c>
      <c r="O250" s="9">
        <v>4.1090574264526367</v>
      </c>
      <c r="P250" s="9">
        <v>5.1219682693481445</v>
      </c>
      <c r="Q250" s="9"/>
      <c r="R250" s="9"/>
      <c r="S250" s="9"/>
      <c r="T250" s="9"/>
      <c r="U250" s="6"/>
      <c r="W250" s="2">
        <f>'[2]12.2019'!$AB$60</f>
        <v>13.294064606747867</v>
      </c>
      <c r="Y250" s="51"/>
      <c r="Z250" s="12" t="str">
        <f>Z249</f>
        <v>1000/1/168</v>
      </c>
      <c r="AA250" s="12"/>
      <c r="AB250" s="12"/>
      <c r="AC250" s="12">
        <v>1</v>
      </c>
      <c r="AD250" s="12">
        <v>1000</v>
      </c>
      <c r="AE250" s="12">
        <v>168</v>
      </c>
      <c r="AF250" s="45">
        <f t="shared" si="103"/>
        <v>1000</v>
      </c>
      <c r="AG250" s="12" t="s">
        <v>216</v>
      </c>
      <c r="AH250" s="2" t="s">
        <v>32</v>
      </c>
    </row>
    <row r="251" spans="1:34" hidden="1" x14ac:dyDescent="0.35">
      <c r="A251" s="10">
        <v>93</v>
      </c>
      <c r="B251" s="2">
        <v>4</v>
      </c>
      <c r="C251" s="2">
        <v>3</v>
      </c>
      <c r="D251" s="2">
        <v>1</v>
      </c>
      <c r="E251" s="2" t="s">
        <v>213</v>
      </c>
      <c r="F251" s="2" t="str">
        <f t="shared" ref="F251:G257" si="104">F248</f>
        <v>2019,10,3,11,0</v>
      </c>
      <c r="G251" s="2" t="str">
        <f t="shared" si="104"/>
        <v>2019,10,3,11,0</v>
      </c>
      <c r="H251" s="2" t="str">
        <f>G251</f>
        <v>2019,10,3,11,0</v>
      </c>
      <c r="I251" s="2">
        <f t="shared" si="84"/>
        <v>0.153</v>
      </c>
      <c r="K251" s="2">
        <v>5.0999999999999996</v>
      </c>
      <c r="L251" s="2">
        <v>5</v>
      </c>
      <c r="M251" s="6">
        <f>M248</f>
        <v>3.0032424926757813</v>
      </c>
      <c r="N251" s="6">
        <f>N248</f>
        <v>22.743440628051758</v>
      </c>
      <c r="O251" s="6">
        <f>O248</f>
        <v>3.9844374656677246</v>
      </c>
      <c r="P251" s="6">
        <f>P248</f>
        <v>4.6800484657287598</v>
      </c>
      <c r="Q251" s="6"/>
      <c r="R251" s="6"/>
      <c r="S251" s="6"/>
      <c r="T251" s="6"/>
      <c r="U251" s="6">
        <f>U248</f>
        <v>0</v>
      </c>
      <c r="Y251" s="51"/>
      <c r="Z251" s="7" t="s">
        <v>201</v>
      </c>
      <c r="AA251" s="12"/>
      <c r="AB251" s="12"/>
      <c r="AC251" s="12">
        <v>1</v>
      </c>
      <c r="AD251" s="12">
        <v>1000</v>
      </c>
      <c r="AE251" s="12">
        <v>168</v>
      </c>
      <c r="AF251" s="45">
        <f t="shared" si="103"/>
        <v>1000</v>
      </c>
      <c r="AG251" s="12" t="s">
        <v>216</v>
      </c>
    </row>
    <row r="252" spans="1:34" hidden="1" x14ac:dyDescent="0.35">
      <c r="A252" s="10">
        <v>93.3</v>
      </c>
      <c r="B252" s="2">
        <v>4</v>
      </c>
      <c r="C252" s="2">
        <v>3</v>
      </c>
      <c r="D252" s="2">
        <v>1</v>
      </c>
      <c r="F252" s="2" t="str">
        <f t="shared" si="104"/>
        <v>2019,10,3,11,0</v>
      </c>
      <c r="G252" s="2" t="str">
        <f t="shared" si="104"/>
        <v>2019,10,3,11,0</v>
      </c>
      <c r="H252" s="7" t="s">
        <v>42</v>
      </c>
      <c r="I252" s="2">
        <f t="shared" si="84"/>
        <v>0.19500000000000001</v>
      </c>
      <c r="K252" s="2">
        <v>6.5</v>
      </c>
      <c r="L252" s="2">
        <v>5</v>
      </c>
      <c r="M252" s="6"/>
      <c r="N252" s="6"/>
      <c r="O252" s="6"/>
      <c r="P252" s="6"/>
      <c r="Q252" s="6"/>
      <c r="R252" s="6"/>
      <c r="S252" s="6"/>
      <c r="T252" s="6"/>
      <c r="U252" s="6"/>
      <c r="W252" s="2">
        <f>'[2]12.2019'!$AB$82</f>
        <v>450.4245071368868</v>
      </c>
      <c r="Y252" s="51"/>
      <c r="Z252" s="7" t="s">
        <v>201</v>
      </c>
      <c r="AA252" s="12"/>
      <c r="AB252" s="12"/>
      <c r="AC252" s="12">
        <v>1</v>
      </c>
      <c r="AD252" s="12">
        <v>1000</v>
      </c>
      <c r="AE252" s="12">
        <v>168</v>
      </c>
      <c r="AF252" s="45">
        <f t="shared" si="103"/>
        <v>1000</v>
      </c>
      <c r="AG252" s="12" t="s">
        <v>216</v>
      </c>
    </row>
    <row r="253" spans="1:34" hidden="1" x14ac:dyDescent="0.35">
      <c r="A253" s="10">
        <v>93.5</v>
      </c>
      <c r="B253" s="2">
        <v>4</v>
      </c>
      <c r="C253" s="2">
        <v>3</v>
      </c>
      <c r="D253" s="2">
        <v>1</v>
      </c>
      <c r="F253" s="2" t="str">
        <f t="shared" si="104"/>
        <v>2019,10,3,11,0</v>
      </c>
      <c r="G253" s="2" t="str">
        <f t="shared" si="104"/>
        <v>2019,10,3,11,0</v>
      </c>
      <c r="H253" s="7" t="s">
        <v>43</v>
      </c>
      <c r="I253" s="2">
        <f t="shared" si="84"/>
        <v>0.20399999999999999</v>
      </c>
      <c r="K253" s="2">
        <v>6.8</v>
      </c>
      <c r="L253" s="2">
        <v>5</v>
      </c>
      <c r="M253" s="6"/>
      <c r="N253" s="6"/>
      <c r="O253" s="6"/>
      <c r="P253" s="6"/>
      <c r="Q253" s="6"/>
      <c r="R253" s="6"/>
      <c r="S253" s="6"/>
      <c r="T253" s="6"/>
      <c r="U253" s="6"/>
      <c r="W253" s="2">
        <f>'[2]12.2019'!$AB$61</f>
        <v>4.2839007043797102</v>
      </c>
      <c r="Y253" s="51"/>
      <c r="Z253" s="7" t="s">
        <v>201</v>
      </c>
      <c r="AA253" s="12"/>
      <c r="AB253" s="12"/>
      <c r="AC253" s="12">
        <v>1</v>
      </c>
      <c r="AD253" s="12">
        <v>1000</v>
      </c>
      <c r="AE253" s="12">
        <v>168</v>
      </c>
      <c r="AF253" s="45">
        <f t="shared" si="103"/>
        <v>1000</v>
      </c>
      <c r="AG253" s="12" t="s">
        <v>216</v>
      </c>
    </row>
    <row r="254" spans="1:34" hidden="1" x14ac:dyDescent="0.35">
      <c r="A254" s="10">
        <v>94</v>
      </c>
      <c r="B254" s="2">
        <v>4</v>
      </c>
      <c r="C254" s="2">
        <v>4</v>
      </c>
      <c r="D254" s="2">
        <v>1</v>
      </c>
      <c r="E254" s="2" t="s">
        <v>213</v>
      </c>
      <c r="F254" s="2" t="str">
        <f t="shared" si="104"/>
        <v>2019,10,3,11,0</v>
      </c>
      <c r="G254" s="2" t="str">
        <f t="shared" si="104"/>
        <v>2019,10,3,11,0</v>
      </c>
      <c r="H254" s="2" t="str">
        <f>G254</f>
        <v>2019,10,3,11,0</v>
      </c>
      <c r="I254" s="2">
        <f t="shared" si="84"/>
        <v>0.15</v>
      </c>
      <c r="K254" s="2">
        <v>5</v>
      </c>
      <c r="L254" s="2">
        <v>5</v>
      </c>
      <c r="M254" s="6">
        <f>M251</f>
        <v>3.0032424926757813</v>
      </c>
      <c r="N254" s="6">
        <f>N251</f>
        <v>22.743440628051758</v>
      </c>
      <c r="O254" s="6">
        <f>O251</f>
        <v>3.9844374656677246</v>
      </c>
      <c r="P254" s="6">
        <f>P251</f>
        <v>4.6800484657287598</v>
      </c>
      <c r="Q254" s="6"/>
      <c r="R254" s="6"/>
      <c r="S254" s="6"/>
      <c r="T254" s="6"/>
      <c r="U254" s="6">
        <f>U251</f>
        <v>0</v>
      </c>
      <c r="Y254" s="51"/>
      <c r="Z254" s="7" t="s">
        <v>205</v>
      </c>
      <c r="AA254" s="12"/>
      <c r="AB254" s="12"/>
      <c r="AC254" s="12">
        <v>2</v>
      </c>
      <c r="AD254" s="12">
        <v>500</v>
      </c>
      <c r="AE254" s="12">
        <v>168</v>
      </c>
      <c r="AF254" s="45">
        <f t="shared" si="103"/>
        <v>1000</v>
      </c>
      <c r="AG254" s="12" t="s">
        <v>216</v>
      </c>
    </row>
    <row r="255" spans="1:34" x14ac:dyDescent="0.35">
      <c r="A255" s="10">
        <v>94.3</v>
      </c>
      <c r="B255" s="2">
        <v>4</v>
      </c>
      <c r="C255" s="2">
        <v>4</v>
      </c>
      <c r="D255" s="2">
        <v>1</v>
      </c>
      <c r="F255" s="2" t="str">
        <f t="shared" si="104"/>
        <v>2019,10,3,11,0</v>
      </c>
      <c r="G255" s="2" t="str">
        <f t="shared" si="104"/>
        <v>2019,10,3,11,0</v>
      </c>
      <c r="H255" s="7" t="s">
        <v>42</v>
      </c>
      <c r="I255" s="2">
        <f t="shared" si="84"/>
        <v>0.159</v>
      </c>
      <c r="K255" s="2">
        <v>5.3</v>
      </c>
      <c r="L255" s="2">
        <v>5</v>
      </c>
      <c r="M255" s="6"/>
      <c r="N255" s="6"/>
      <c r="O255" s="6"/>
      <c r="P255" s="6"/>
      <c r="Q255" s="6"/>
      <c r="R255" s="6"/>
      <c r="S255" s="6"/>
      <c r="T255" s="6"/>
      <c r="U255" s="6"/>
      <c r="W255" s="2">
        <f>'[2]12.2019'!$AB$63</f>
        <v>17.874157075368494</v>
      </c>
      <c r="Y255" s="51"/>
      <c r="Z255" s="7" t="s">
        <v>205</v>
      </c>
      <c r="AA255" s="12"/>
      <c r="AB255" s="12"/>
      <c r="AC255" s="12">
        <v>2</v>
      </c>
      <c r="AD255" s="12">
        <v>500</v>
      </c>
      <c r="AE255" s="12">
        <v>168</v>
      </c>
      <c r="AF255" s="45">
        <f t="shared" si="103"/>
        <v>1000</v>
      </c>
      <c r="AG255" s="12" t="s">
        <v>217</v>
      </c>
      <c r="AH255" s="2" t="s">
        <v>32</v>
      </c>
    </row>
    <row r="256" spans="1:34" x14ac:dyDescent="0.35">
      <c r="A256" s="10">
        <v>94.5</v>
      </c>
      <c r="B256" s="2">
        <v>4</v>
      </c>
      <c r="C256" s="2">
        <v>4</v>
      </c>
      <c r="D256" s="2">
        <v>1</v>
      </c>
      <c r="F256" s="2" t="str">
        <f t="shared" si="104"/>
        <v>2019,10,3,11,0</v>
      </c>
      <c r="G256" s="2" t="str">
        <f t="shared" si="104"/>
        <v>2019,10,3,11,0</v>
      </c>
      <c r="H256" s="7" t="s">
        <v>43</v>
      </c>
      <c r="I256" s="2">
        <f t="shared" si="84"/>
        <v>0.13799999999999998</v>
      </c>
      <c r="K256" s="2">
        <v>4.5999999999999996</v>
      </c>
      <c r="L256" s="2">
        <v>5</v>
      </c>
      <c r="M256" s="6"/>
      <c r="N256" s="6"/>
      <c r="O256" s="6"/>
      <c r="P256" s="6"/>
      <c r="Q256" s="6"/>
      <c r="R256" s="6"/>
      <c r="S256" s="6"/>
      <c r="T256" s="6"/>
      <c r="U256" s="6"/>
      <c r="W256" s="2">
        <f>'[2]12.2019'!$AB$83</f>
        <v>360.11912405250672</v>
      </c>
      <c r="Y256" s="51"/>
      <c r="Z256" s="7" t="s">
        <v>205</v>
      </c>
      <c r="AA256" s="12"/>
      <c r="AB256" s="12"/>
      <c r="AC256" s="12">
        <v>2</v>
      </c>
      <c r="AD256" s="12">
        <v>500</v>
      </c>
      <c r="AE256" s="12">
        <v>168</v>
      </c>
      <c r="AF256" s="45">
        <f t="shared" si="103"/>
        <v>1000</v>
      </c>
      <c r="AG256" s="12" t="s">
        <v>217</v>
      </c>
      <c r="AH256" s="2" t="s">
        <v>32</v>
      </c>
    </row>
    <row r="257" spans="1:36" hidden="1" x14ac:dyDescent="0.35">
      <c r="A257" s="10">
        <v>95</v>
      </c>
      <c r="B257" s="2">
        <v>4</v>
      </c>
      <c r="C257" s="2">
        <v>5</v>
      </c>
      <c r="D257" s="2">
        <v>1</v>
      </c>
      <c r="E257" s="2" t="s">
        <v>213</v>
      </c>
      <c r="F257" s="2" t="str">
        <f t="shared" si="104"/>
        <v>2019,10,3,11,0</v>
      </c>
      <c r="G257" s="2" t="str">
        <f t="shared" si="104"/>
        <v>2019,10,3,11,0</v>
      </c>
      <c r="H257" s="2" t="str">
        <f>G257</f>
        <v>2019,10,3,11,0</v>
      </c>
      <c r="I257" s="2">
        <f t="shared" si="84"/>
        <v>0.15</v>
      </c>
      <c r="K257" s="2">
        <v>5</v>
      </c>
      <c r="L257" s="2">
        <v>5</v>
      </c>
      <c r="M257" s="6">
        <f>M254</f>
        <v>3.0032424926757813</v>
      </c>
      <c r="N257" s="6">
        <f>N254</f>
        <v>22.743440628051758</v>
      </c>
      <c r="O257" s="6">
        <f>O254</f>
        <v>3.9844374656677246</v>
      </c>
      <c r="P257" s="6">
        <f>P254</f>
        <v>4.6800484657287598</v>
      </c>
      <c r="Q257" s="6"/>
      <c r="R257" s="6"/>
      <c r="S257" s="6"/>
      <c r="T257" s="6"/>
      <c r="U257" s="6">
        <f>U254</f>
        <v>0</v>
      </c>
      <c r="Y257" s="51"/>
      <c r="Z257" s="7" t="s">
        <v>205</v>
      </c>
      <c r="AA257" s="12"/>
      <c r="AB257" s="12"/>
      <c r="AC257" s="12">
        <v>2</v>
      </c>
      <c r="AD257" s="12">
        <v>500</v>
      </c>
      <c r="AE257" s="12">
        <v>168</v>
      </c>
      <c r="AF257" s="45">
        <f t="shared" si="103"/>
        <v>1000</v>
      </c>
      <c r="AG257" s="12" t="s">
        <v>216</v>
      </c>
    </row>
    <row r="258" spans="1:36" x14ac:dyDescent="0.35">
      <c r="A258" s="10">
        <v>95.3</v>
      </c>
      <c r="B258" s="2">
        <v>4</v>
      </c>
      <c r="C258" s="2">
        <v>5</v>
      </c>
      <c r="D258" s="2">
        <v>1</v>
      </c>
      <c r="F258" s="2" t="str">
        <f t="shared" ref="F258:G262" si="105">F257</f>
        <v>2019,10,3,11,0</v>
      </c>
      <c r="G258" s="2" t="str">
        <f t="shared" si="105"/>
        <v>2019,10,3,11,0</v>
      </c>
      <c r="H258" s="7" t="s">
        <v>42</v>
      </c>
      <c r="I258" s="2">
        <f t="shared" si="84"/>
        <v>0.13200000000000001</v>
      </c>
      <c r="K258" s="2">
        <v>4.4000000000000004</v>
      </c>
      <c r="L258" s="2">
        <v>5</v>
      </c>
      <c r="M258" s="9">
        <v>2.6454043388366699</v>
      </c>
      <c r="N258" s="9">
        <v>23.03770637512207</v>
      </c>
      <c r="O258" s="9">
        <v>4.0281510353088379</v>
      </c>
      <c r="P258" s="9">
        <v>5.2070913314819336</v>
      </c>
      <c r="Q258" s="9"/>
      <c r="R258" s="9"/>
      <c r="S258" s="9"/>
      <c r="T258" s="9"/>
      <c r="U258" s="6"/>
      <c r="W258" s="2">
        <f>'[2]12.2019'!$AB$65</f>
        <v>14.082796076876189</v>
      </c>
      <c r="Y258" s="51"/>
      <c r="Z258" s="7" t="s">
        <v>205</v>
      </c>
      <c r="AA258" s="12"/>
      <c r="AB258" s="12"/>
      <c r="AC258" s="12">
        <v>2</v>
      </c>
      <c r="AD258" s="12">
        <v>500</v>
      </c>
      <c r="AE258" s="12">
        <v>168</v>
      </c>
      <c r="AF258" s="45">
        <f t="shared" si="103"/>
        <v>1000</v>
      </c>
      <c r="AG258" s="12" t="s">
        <v>217</v>
      </c>
      <c r="AH258" s="46" t="s">
        <v>12</v>
      </c>
      <c r="AI258" s="46"/>
      <c r="AJ258" s="2" t="s">
        <v>32</v>
      </c>
    </row>
    <row r="259" spans="1:36" x14ac:dyDescent="0.35">
      <c r="A259" s="10">
        <v>95.5</v>
      </c>
      <c r="B259" s="2">
        <v>4</v>
      </c>
      <c r="C259" s="2">
        <v>5</v>
      </c>
      <c r="D259" s="2">
        <v>1</v>
      </c>
      <c r="F259" s="2" t="str">
        <f t="shared" si="105"/>
        <v>2019,10,3,11,0</v>
      </c>
      <c r="G259" s="2" t="str">
        <f t="shared" si="105"/>
        <v>2019,10,3,11,0</v>
      </c>
      <c r="H259" s="7" t="s">
        <v>43</v>
      </c>
      <c r="I259" s="2">
        <f t="shared" si="84"/>
        <v>0.14399999999999999</v>
      </c>
      <c r="K259" s="2">
        <v>4.8</v>
      </c>
      <c r="L259" s="2">
        <v>5</v>
      </c>
      <c r="M259" s="9">
        <v>2.1821053028106689</v>
      </c>
      <c r="N259" s="9">
        <v>22.689033508300781</v>
      </c>
      <c r="O259" s="9">
        <v>4.2823486328125</v>
      </c>
      <c r="P259" s="9">
        <v>6.2225098609924316</v>
      </c>
      <c r="Q259" s="9"/>
      <c r="R259" s="9"/>
      <c r="S259" s="9"/>
      <c r="T259" s="9"/>
      <c r="U259" s="6"/>
      <c r="W259" s="2">
        <f>'[2]12.2019'!$AB$84</f>
        <v>153.02561834392208</v>
      </c>
      <c r="Y259" s="51"/>
      <c r="Z259" s="7" t="s">
        <v>205</v>
      </c>
      <c r="AA259" s="12"/>
      <c r="AB259" s="12"/>
      <c r="AC259" s="12">
        <v>2</v>
      </c>
      <c r="AD259" s="12">
        <v>500</v>
      </c>
      <c r="AE259" s="12">
        <v>168</v>
      </c>
      <c r="AF259" s="45">
        <f t="shared" si="103"/>
        <v>1000</v>
      </c>
      <c r="AG259" s="12" t="s">
        <v>217</v>
      </c>
      <c r="AH259" s="2" t="s">
        <v>32</v>
      </c>
    </row>
    <row r="260" spans="1:36" hidden="1" x14ac:dyDescent="0.35">
      <c r="A260" s="10">
        <v>96</v>
      </c>
      <c r="B260" s="2">
        <v>4</v>
      </c>
      <c r="C260" s="2">
        <v>6</v>
      </c>
      <c r="D260" s="2">
        <v>1</v>
      </c>
      <c r="E260" s="2" t="s">
        <v>213</v>
      </c>
      <c r="F260" s="2" t="str">
        <f t="shared" si="105"/>
        <v>2019,10,3,11,0</v>
      </c>
      <c r="G260" s="2" t="str">
        <f t="shared" si="105"/>
        <v>2019,10,3,11,0</v>
      </c>
      <c r="H260" s="2" t="str">
        <f>G260</f>
        <v>2019,10,3,11,0</v>
      </c>
      <c r="I260" s="2">
        <f t="shared" si="84"/>
        <v>0.15</v>
      </c>
      <c r="K260" s="2">
        <v>5</v>
      </c>
      <c r="L260" s="2">
        <v>5</v>
      </c>
      <c r="M260" s="6">
        <f>M257</f>
        <v>3.0032424926757813</v>
      </c>
      <c r="N260" s="6">
        <f>N257</f>
        <v>22.743440628051758</v>
      </c>
      <c r="O260" s="6">
        <f>O257</f>
        <v>3.9844374656677246</v>
      </c>
      <c r="P260" s="6">
        <f>P257</f>
        <v>4.6800484657287598</v>
      </c>
      <c r="Q260" s="6"/>
      <c r="R260" s="6"/>
      <c r="S260" s="6"/>
      <c r="T260" s="6"/>
      <c r="U260" s="6">
        <f>U257</f>
        <v>0</v>
      </c>
      <c r="Y260" s="51"/>
      <c r="Z260" s="7" t="s">
        <v>205</v>
      </c>
      <c r="AA260" s="12"/>
      <c r="AB260" s="12"/>
      <c r="AC260" s="12">
        <v>2</v>
      </c>
      <c r="AD260" s="12">
        <v>500</v>
      </c>
      <c r="AE260" s="12">
        <v>168</v>
      </c>
      <c r="AF260" s="45">
        <f t="shared" si="103"/>
        <v>1000</v>
      </c>
      <c r="AG260" s="12" t="s">
        <v>216</v>
      </c>
    </row>
    <row r="261" spans="1:36" x14ac:dyDescent="0.35">
      <c r="A261" s="10">
        <v>96.3</v>
      </c>
      <c r="B261" s="2">
        <v>4</v>
      </c>
      <c r="C261" s="2">
        <v>6</v>
      </c>
      <c r="D261" s="2">
        <v>1</v>
      </c>
      <c r="F261" s="2" t="str">
        <f t="shared" si="105"/>
        <v>2019,10,3,11,0</v>
      </c>
      <c r="G261" s="2" t="str">
        <f t="shared" si="105"/>
        <v>2019,10,3,11,0</v>
      </c>
      <c r="H261" s="7" t="s">
        <v>42</v>
      </c>
      <c r="I261" s="2">
        <f t="shared" si="84"/>
        <v>0.126</v>
      </c>
      <c r="K261" s="2">
        <v>4.2</v>
      </c>
      <c r="L261" s="2">
        <v>5</v>
      </c>
      <c r="M261" s="6"/>
      <c r="N261" s="6"/>
      <c r="O261" s="6"/>
      <c r="P261" s="6"/>
      <c r="Q261" s="6"/>
      <c r="R261" s="6"/>
      <c r="S261" s="6"/>
      <c r="T261" s="6"/>
      <c r="U261" s="6"/>
      <c r="W261" s="2">
        <f>'[2]12.2019'!$AB$67</f>
        <v>20.404873330450215</v>
      </c>
      <c r="Y261" s="51"/>
      <c r="Z261" s="7" t="s">
        <v>205</v>
      </c>
      <c r="AA261" s="12"/>
      <c r="AB261" s="12"/>
      <c r="AC261" s="12">
        <v>2</v>
      </c>
      <c r="AD261" s="12">
        <v>500</v>
      </c>
      <c r="AE261" s="12">
        <v>168</v>
      </c>
      <c r="AF261" s="45">
        <f t="shared" si="103"/>
        <v>1000</v>
      </c>
      <c r="AG261" s="12" t="s">
        <v>217</v>
      </c>
      <c r="AH261" s="46" t="s">
        <v>12</v>
      </c>
      <c r="AI261" s="46"/>
    </row>
    <row r="262" spans="1:36" x14ac:dyDescent="0.35">
      <c r="A262" s="10">
        <v>96.5</v>
      </c>
      <c r="B262" s="2">
        <v>4</v>
      </c>
      <c r="C262" s="2">
        <v>6</v>
      </c>
      <c r="D262" s="2">
        <v>1</v>
      </c>
      <c r="F262" s="2" t="str">
        <f t="shared" si="105"/>
        <v>2019,10,3,11,0</v>
      </c>
      <c r="G262" s="2" t="str">
        <f t="shared" si="105"/>
        <v>2019,10,3,11,0</v>
      </c>
      <c r="H262" s="7" t="s">
        <v>43</v>
      </c>
      <c r="I262" s="2">
        <f t="shared" si="84"/>
        <v>0.15</v>
      </c>
      <c r="K262" s="2">
        <v>5</v>
      </c>
      <c r="L262" s="2">
        <v>5</v>
      </c>
      <c r="M262" s="6"/>
      <c r="N262" s="6"/>
      <c r="O262" s="6"/>
      <c r="P262" s="6"/>
      <c r="Q262" s="6"/>
      <c r="R262" s="6"/>
      <c r="S262" s="6"/>
      <c r="T262" s="6"/>
      <c r="U262" s="6"/>
      <c r="W262" s="2">
        <f>'[2]12.2019'!$AB$35</f>
        <v>248.52093390183165</v>
      </c>
      <c r="Y262" s="51"/>
      <c r="Z262" s="7" t="s">
        <v>205</v>
      </c>
      <c r="AA262" s="12"/>
      <c r="AB262" s="12"/>
      <c r="AC262" s="12">
        <v>2</v>
      </c>
      <c r="AD262" s="12">
        <v>500</v>
      </c>
      <c r="AE262" s="12">
        <v>168</v>
      </c>
      <c r="AF262" s="45">
        <f t="shared" si="103"/>
        <v>1000</v>
      </c>
      <c r="AG262" s="12" t="s">
        <v>217</v>
      </c>
    </row>
    <row r="263" spans="1:36" hidden="1" x14ac:dyDescent="0.35">
      <c r="A263" s="10">
        <v>97</v>
      </c>
      <c r="B263" s="2">
        <v>4</v>
      </c>
      <c r="C263" s="2">
        <v>7</v>
      </c>
      <c r="D263" s="2">
        <v>1</v>
      </c>
      <c r="E263" s="2" t="s">
        <v>213</v>
      </c>
      <c r="F263" s="2" t="str">
        <f t="shared" ref="F263:G272" si="106">F260</f>
        <v>2019,10,3,11,0</v>
      </c>
      <c r="G263" s="2" t="str">
        <f t="shared" si="106"/>
        <v>2019,10,3,11,0</v>
      </c>
      <c r="H263" s="2" t="str">
        <f>G263</f>
        <v>2019,10,3,11,0</v>
      </c>
      <c r="I263" s="2">
        <f t="shared" si="84"/>
        <v>0.153</v>
      </c>
      <c r="K263" s="2">
        <v>5.0999999999999996</v>
      </c>
      <c r="L263" s="2">
        <v>5</v>
      </c>
      <c r="M263" s="6">
        <f>M260</f>
        <v>3.0032424926757813</v>
      </c>
      <c r="N263" s="6">
        <f>N260</f>
        <v>22.743440628051758</v>
      </c>
      <c r="O263" s="6">
        <f>O260</f>
        <v>3.9844374656677246</v>
      </c>
      <c r="P263" s="6">
        <f>P260</f>
        <v>4.6800484657287598</v>
      </c>
      <c r="Q263" s="6"/>
      <c r="R263" s="6"/>
      <c r="S263" s="6"/>
      <c r="T263" s="6"/>
      <c r="U263" s="6">
        <f>U260</f>
        <v>0</v>
      </c>
      <c r="Y263" s="51"/>
      <c r="Z263" s="7" t="s">
        <v>206</v>
      </c>
      <c r="AA263" s="12"/>
      <c r="AB263" s="12"/>
      <c r="AC263" s="12">
        <v>3</v>
      </c>
      <c r="AD263" s="12">
        <v>500</v>
      </c>
      <c r="AE263" s="12">
        <v>168</v>
      </c>
      <c r="AF263" s="45">
        <f t="shared" si="103"/>
        <v>1500</v>
      </c>
      <c r="AG263" s="12" t="s">
        <v>216</v>
      </c>
    </row>
    <row r="264" spans="1:36" x14ac:dyDescent="0.35">
      <c r="A264" s="10">
        <v>97.3</v>
      </c>
      <c r="B264" s="2">
        <v>4</v>
      </c>
      <c r="C264" s="2">
        <v>7</v>
      </c>
      <c r="D264" s="2">
        <v>1</v>
      </c>
      <c r="F264" s="2" t="str">
        <f t="shared" si="106"/>
        <v>2019,10,3,11,0</v>
      </c>
      <c r="G264" s="2" t="str">
        <f t="shared" si="106"/>
        <v>2019,10,3,11,0</v>
      </c>
      <c r="H264" s="7" t="s">
        <v>42</v>
      </c>
      <c r="I264" s="2">
        <f t="shared" si="84"/>
        <v>0.16200000000000001</v>
      </c>
      <c r="K264" s="2">
        <v>5.4</v>
      </c>
      <c r="L264" s="2">
        <v>5</v>
      </c>
      <c r="M264" s="6"/>
      <c r="N264" s="6"/>
      <c r="O264" s="6"/>
      <c r="P264" s="6"/>
      <c r="Q264" s="6"/>
      <c r="R264" s="6"/>
      <c r="S264" s="6"/>
      <c r="T264" s="6"/>
      <c r="U264" s="6"/>
      <c r="W264" s="2">
        <f>'[2]12.2019'!$AB$69</f>
        <v>28.301619995401115</v>
      </c>
      <c r="Y264" s="51"/>
      <c r="Z264" s="7" t="s">
        <v>206</v>
      </c>
      <c r="AA264" s="12"/>
      <c r="AB264" s="12"/>
      <c r="AC264" s="12">
        <v>3</v>
      </c>
      <c r="AD264" s="12">
        <v>500</v>
      </c>
      <c r="AE264" s="12">
        <v>168</v>
      </c>
      <c r="AF264" s="45">
        <f t="shared" si="103"/>
        <v>1500</v>
      </c>
      <c r="AG264" s="12" t="s">
        <v>217</v>
      </c>
      <c r="AH264" s="2" t="s">
        <v>32</v>
      </c>
    </row>
    <row r="265" spans="1:36" x14ac:dyDescent="0.35">
      <c r="A265" s="10">
        <v>97.5</v>
      </c>
      <c r="B265" s="2">
        <v>4</v>
      </c>
      <c r="C265" s="2">
        <v>7</v>
      </c>
      <c r="D265" s="2">
        <v>1</v>
      </c>
      <c r="F265" s="2" t="str">
        <f t="shared" si="106"/>
        <v>2019,10,3,11,0</v>
      </c>
      <c r="G265" s="2" t="str">
        <f t="shared" si="106"/>
        <v>2019,10,3,11,0</v>
      </c>
      <c r="H265" s="7" t="s">
        <v>43</v>
      </c>
      <c r="I265" s="2">
        <f t="shared" si="84"/>
        <v>0.16200000000000001</v>
      </c>
      <c r="K265" s="2">
        <v>5.4</v>
      </c>
      <c r="L265" s="2">
        <v>5</v>
      </c>
      <c r="M265" s="6"/>
      <c r="N265" s="6"/>
      <c r="O265" s="6"/>
      <c r="P265" s="6"/>
      <c r="Q265" s="6"/>
      <c r="R265" s="6"/>
      <c r="S265" s="6"/>
      <c r="T265" s="6"/>
      <c r="U265" s="6"/>
      <c r="W265" s="2">
        <f>'[2]12.2019'!$AB$85</f>
        <v>479.7789888460872</v>
      </c>
      <c r="Y265" s="51"/>
      <c r="Z265" s="7" t="s">
        <v>206</v>
      </c>
      <c r="AA265" s="12"/>
      <c r="AB265" s="12"/>
      <c r="AC265" s="12">
        <v>3</v>
      </c>
      <c r="AD265" s="12">
        <v>500</v>
      </c>
      <c r="AE265" s="12">
        <v>168</v>
      </c>
      <c r="AF265" s="45">
        <f t="shared" si="103"/>
        <v>1500</v>
      </c>
      <c r="AG265" s="12" t="s">
        <v>217</v>
      </c>
      <c r="AH265" s="2" t="s">
        <v>32</v>
      </c>
    </row>
    <row r="266" spans="1:36" hidden="1" x14ac:dyDescent="0.35">
      <c r="A266" s="10">
        <v>98</v>
      </c>
      <c r="B266" s="2">
        <v>4</v>
      </c>
      <c r="C266" s="2">
        <v>8</v>
      </c>
      <c r="D266" s="2">
        <v>1</v>
      </c>
      <c r="E266" s="2" t="s">
        <v>213</v>
      </c>
      <c r="F266" s="2" t="str">
        <f t="shared" si="106"/>
        <v>2019,10,3,11,0</v>
      </c>
      <c r="G266" s="2" t="str">
        <f t="shared" si="106"/>
        <v>2019,10,3,11,0</v>
      </c>
      <c r="H266" s="2" t="str">
        <f>G266</f>
        <v>2019,10,3,11,0</v>
      </c>
      <c r="I266" s="2">
        <f t="shared" si="84"/>
        <v>0.15</v>
      </c>
      <c r="K266" s="2">
        <v>5</v>
      </c>
      <c r="L266" s="2">
        <v>5</v>
      </c>
      <c r="M266" s="6">
        <f>M263</f>
        <v>3.0032424926757813</v>
      </c>
      <c r="N266" s="6">
        <f>N263</f>
        <v>22.743440628051758</v>
      </c>
      <c r="O266" s="6">
        <f>O263</f>
        <v>3.9844374656677246</v>
      </c>
      <c r="P266" s="6">
        <f>P263</f>
        <v>4.6800484657287598</v>
      </c>
      <c r="Q266" s="6"/>
      <c r="R266" s="6"/>
      <c r="S266" s="6"/>
      <c r="T266" s="6"/>
      <c r="U266" s="6">
        <f>U263</f>
        <v>0</v>
      </c>
      <c r="Y266" s="51"/>
      <c r="Z266" s="7" t="s">
        <v>206</v>
      </c>
      <c r="AA266" s="12"/>
      <c r="AB266" s="12"/>
      <c r="AC266" s="12">
        <v>3</v>
      </c>
      <c r="AD266" s="12">
        <v>500</v>
      </c>
      <c r="AE266" s="12">
        <v>168</v>
      </c>
      <c r="AF266" s="45">
        <f t="shared" si="103"/>
        <v>1500</v>
      </c>
      <c r="AG266" s="12" t="s">
        <v>216</v>
      </c>
    </row>
    <row r="267" spans="1:36" x14ac:dyDescent="0.35">
      <c r="A267" s="10">
        <v>98.3</v>
      </c>
      <c r="B267" s="2">
        <v>4</v>
      </c>
      <c r="C267" s="2">
        <v>8</v>
      </c>
      <c r="D267" s="2">
        <v>1</v>
      </c>
      <c r="F267" s="2" t="str">
        <f t="shared" si="106"/>
        <v>2019,10,3,11,0</v>
      </c>
      <c r="G267" s="2" t="str">
        <f t="shared" si="106"/>
        <v>2019,10,3,11,0</v>
      </c>
      <c r="H267" s="7" t="s">
        <v>42</v>
      </c>
      <c r="I267" s="2">
        <f t="shared" si="84"/>
        <v>0.13200000000000001</v>
      </c>
      <c r="K267" s="2">
        <v>4.4000000000000004</v>
      </c>
      <c r="L267" s="2">
        <v>5</v>
      </c>
      <c r="M267" s="9">
        <v>2.2743947505950928</v>
      </c>
      <c r="N267" s="9">
        <v>22.241600036621094</v>
      </c>
      <c r="O267" s="9">
        <v>4.7297282218933105</v>
      </c>
      <c r="P267" s="9">
        <v>5.750765323638916</v>
      </c>
      <c r="Q267" s="9"/>
      <c r="R267" s="9"/>
      <c r="S267" s="9"/>
      <c r="T267" s="9"/>
      <c r="U267" s="6"/>
      <c r="W267" s="2">
        <f>'[2]12.2019'!$AB$70</f>
        <v>14.194932701522863</v>
      </c>
      <c r="Y267" s="51"/>
      <c r="Z267" s="7" t="s">
        <v>206</v>
      </c>
      <c r="AA267" s="12"/>
      <c r="AB267" s="12"/>
      <c r="AC267" s="12">
        <v>3</v>
      </c>
      <c r="AD267" s="12">
        <v>500</v>
      </c>
      <c r="AE267" s="12">
        <v>168</v>
      </c>
      <c r="AF267" s="45">
        <f t="shared" si="103"/>
        <v>1500</v>
      </c>
      <c r="AG267" s="12" t="s">
        <v>217</v>
      </c>
      <c r="AH267" s="46" t="s">
        <v>12</v>
      </c>
      <c r="AI267" s="46"/>
      <c r="AJ267" s="2" t="s">
        <v>32</v>
      </c>
    </row>
    <row r="268" spans="1:36" x14ac:dyDescent="0.35">
      <c r="A268" s="10">
        <v>98.5</v>
      </c>
      <c r="B268" s="2">
        <v>4</v>
      </c>
      <c r="C268" s="2">
        <v>8</v>
      </c>
      <c r="D268" s="2">
        <v>1</v>
      </c>
      <c r="F268" s="2" t="str">
        <f t="shared" si="106"/>
        <v>2019,10,3,11,0</v>
      </c>
      <c r="G268" s="2" t="str">
        <f t="shared" si="106"/>
        <v>2019,10,3,11,0</v>
      </c>
      <c r="H268" s="7" t="s">
        <v>43</v>
      </c>
      <c r="I268" s="2">
        <f t="shared" si="84"/>
        <v>0.14700000000000002</v>
      </c>
      <c r="K268" s="2">
        <v>4.9000000000000004</v>
      </c>
      <c r="L268" s="2">
        <v>5</v>
      </c>
      <c r="M268" s="9">
        <v>3.4745070934295654</v>
      </c>
      <c r="N268" s="9">
        <v>28.707355499267578</v>
      </c>
      <c r="O268" s="9">
        <v>4.8442420959472656</v>
      </c>
      <c r="P268" s="9">
        <v>3.6618850231170654</v>
      </c>
      <c r="Q268" s="9"/>
      <c r="R268" s="9"/>
      <c r="S268" s="9"/>
      <c r="T268" s="9"/>
      <c r="U268" s="6"/>
      <c r="W268" s="2">
        <f>'[2]12.2019'!$AB$36</f>
        <v>394.08678749844171</v>
      </c>
      <c r="Y268" s="51"/>
      <c r="Z268" s="7" t="s">
        <v>206</v>
      </c>
      <c r="AA268" s="12"/>
      <c r="AB268" s="12"/>
      <c r="AC268" s="12">
        <v>3</v>
      </c>
      <c r="AD268" s="12">
        <v>500</v>
      </c>
      <c r="AE268" s="12">
        <v>168</v>
      </c>
      <c r="AF268" s="45">
        <f t="shared" si="103"/>
        <v>1500</v>
      </c>
      <c r="AG268" s="12" t="s">
        <v>217</v>
      </c>
      <c r="AH268" s="2" t="s">
        <v>32</v>
      </c>
    </row>
    <row r="269" spans="1:36" hidden="1" x14ac:dyDescent="0.35">
      <c r="A269" s="10">
        <v>99</v>
      </c>
      <c r="B269" s="2">
        <v>4</v>
      </c>
      <c r="C269" s="2">
        <v>9</v>
      </c>
      <c r="D269" s="2">
        <v>1</v>
      </c>
      <c r="E269" s="2" t="s">
        <v>213</v>
      </c>
      <c r="F269" s="2" t="str">
        <f t="shared" si="106"/>
        <v>2019,10,3,11,0</v>
      </c>
      <c r="G269" s="2" t="str">
        <f t="shared" si="106"/>
        <v>2019,10,3,11,0</v>
      </c>
      <c r="H269" s="2" t="str">
        <f>G269</f>
        <v>2019,10,3,11,0</v>
      </c>
      <c r="I269" s="2">
        <f t="shared" si="84"/>
        <v>0.15</v>
      </c>
      <c r="K269" s="2">
        <v>5</v>
      </c>
      <c r="L269" s="2">
        <v>5</v>
      </c>
      <c r="M269" s="6">
        <f>M266</f>
        <v>3.0032424926757813</v>
      </c>
      <c r="N269" s="6">
        <f>N266</f>
        <v>22.743440628051758</v>
      </c>
      <c r="O269" s="6">
        <f>O266</f>
        <v>3.9844374656677246</v>
      </c>
      <c r="P269" s="6">
        <f>P266</f>
        <v>4.6800484657287598</v>
      </c>
      <c r="Q269" s="6"/>
      <c r="R269" s="6"/>
      <c r="S269" s="6"/>
      <c r="T269" s="6"/>
      <c r="U269" s="6">
        <f>U266</f>
        <v>0</v>
      </c>
      <c r="Y269" s="51"/>
      <c r="Z269" s="7" t="s">
        <v>206</v>
      </c>
      <c r="AA269" s="12"/>
      <c r="AB269" s="12"/>
      <c r="AC269" s="12">
        <v>3</v>
      </c>
      <c r="AD269" s="12">
        <v>500</v>
      </c>
      <c r="AE269" s="12">
        <v>168</v>
      </c>
      <c r="AF269" s="45">
        <f t="shared" si="103"/>
        <v>1500</v>
      </c>
      <c r="AG269" s="12" t="s">
        <v>216</v>
      </c>
    </row>
    <row r="270" spans="1:36" x14ac:dyDescent="0.35">
      <c r="A270" s="10">
        <v>99.3</v>
      </c>
      <c r="B270" s="2">
        <v>4</v>
      </c>
      <c r="C270" s="2">
        <v>9</v>
      </c>
      <c r="D270" s="2">
        <v>1</v>
      </c>
      <c r="F270" s="2" t="str">
        <f t="shared" si="106"/>
        <v>2019,10,3,11,0</v>
      </c>
      <c r="G270" s="2" t="str">
        <f t="shared" si="106"/>
        <v>2019,10,3,11,0</v>
      </c>
      <c r="H270" s="7" t="s">
        <v>42</v>
      </c>
      <c r="I270" s="2">
        <f t="shared" si="84"/>
        <v>0.14100000000000001</v>
      </c>
      <c r="K270" s="2">
        <v>4.7</v>
      </c>
      <c r="L270" s="2">
        <v>5</v>
      </c>
      <c r="M270" s="6"/>
      <c r="N270" s="6"/>
      <c r="O270" s="6"/>
      <c r="P270" s="6"/>
      <c r="Q270" s="6"/>
      <c r="R270" s="6"/>
      <c r="S270" s="6"/>
      <c r="T270" s="6"/>
      <c r="U270" s="6"/>
      <c r="W270" s="2">
        <f>AVERAGE('[2]12.2019'!$AB$71:$AB$72)</f>
        <v>20.31024373023266</v>
      </c>
      <c r="Y270" s="51"/>
      <c r="Z270" s="7" t="s">
        <v>206</v>
      </c>
      <c r="AA270" s="12"/>
      <c r="AB270" s="12"/>
      <c r="AC270" s="12">
        <v>3</v>
      </c>
      <c r="AD270" s="12">
        <v>500</v>
      </c>
      <c r="AE270" s="12">
        <v>168</v>
      </c>
      <c r="AF270" s="45">
        <f t="shared" si="103"/>
        <v>1500</v>
      </c>
      <c r="AG270" s="12" t="s">
        <v>217</v>
      </c>
      <c r="AH270" s="46" t="s">
        <v>12</v>
      </c>
      <c r="AI270" s="46"/>
    </row>
    <row r="271" spans="1:36" x14ac:dyDescent="0.35">
      <c r="A271" s="10">
        <v>99.5</v>
      </c>
      <c r="B271" s="2">
        <v>4</v>
      </c>
      <c r="C271" s="2">
        <v>9</v>
      </c>
      <c r="D271" s="2">
        <v>1</v>
      </c>
      <c r="F271" s="2" t="str">
        <f t="shared" si="106"/>
        <v>2019,10,3,11,0</v>
      </c>
      <c r="G271" s="2" t="str">
        <f t="shared" si="106"/>
        <v>2019,10,3,11,0</v>
      </c>
      <c r="H271" s="7" t="s">
        <v>43</v>
      </c>
      <c r="I271" s="2">
        <f t="shared" si="84"/>
        <v>0.14700000000000002</v>
      </c>
      <c r="K271" s="2">
        <v>4.9000000000000004</v>
      </c>
      <c r="L271" s="2">
        <v>5</v>
      </c>
      <c r="M271" s="6"/>
      <c r="N271" s="6"/>
      <c r="O271" s="6"/>
      <c r="P271" s="6"/>
      <c r="Q271" s="6"/>
      <c r="R271" s="6"/>
      <c r="S271" s="6"/>
      <c r="T271" s="6"/>
      <c r="U271" s="6"/>
      <c r="W271" s="2">
        <f>'[2]12.2019'!$AA$37</f>
        <v>186.51100853123006</v>
      </c>
      <c r="Y271" s="51"/>
      <c r="Z271" s="7" t="s">
        <v>206</v>
      </c>
      <c r="AA271" s="12"/>
      <c r="AB271" s="12"/>
      <c r="AC271" s="12">
        <v>3</v>
      </c>
      <c r="AD271" s="12">
        <v>500</v>
      </c>
      <c r="AE271" s="12">
        <v>168</v>
      </c>
      <c r="AF271" s="45">
        <f t="shared" si="103"/>
        <v>1500</v>
      </c>
      <c r="AG271" s="12" t="s">
        <v>217</v>
      </c>
    </row>
    <row r="272" spans="1:36" hidden="1" x14ac:dyDescent="0.35">
      <c r="A272" s="2">
        <v>91.7</v>
      </c>
      <c r="B272" s="2">
        <v>4</v>
      </c>
      <c r="C272" s="2">
        <v>1</v>
      </c>
      <c r="D272" s="2">
        <v>1</v>
      </c>
      <c r="E272" s="2" t="s">
        <v>214</v>
      </c>
      <c r="F272" s="2" t="str">
        <f t="shared" si="106"/>
        <v>2019,10,3,11,0</v>
      </c>
      <c r="G272" s="2" t="str">
        <f t="shared" si="106"/>
        <v>2019,10,3,11,0</v>
      </c>
      <c r="H272" s="7" t="s">
        <v>24</v>
      </c>
      <c r="I272" s="2">
        <f t="shared" si="84"/>
        <v>0.33599999999999997</v>
      </c>
      <c r="J272" s="2">
        <f>K245</f>
        <v>5</v>
      </c>
      <c r="K272" s="2">
        <v>11.2</v>
      </c>
      <c r="L272" s="2">
        <v>5</v>
      </c>
      <c r="M272" s="43">
        <v>2.1967079639434814</v>
      </c>
      <c r="N272" s="6">
        <v>19.902530670166016</v>
      </c>
      <c r="O272" s="6">
        <v>4.6049604415893555</v>
      </c>
      <c r="P272" s="6">
        <v>5.7869720458984375</v>
      </c>
      <c r="Q272" s="65">
        <f>(K272*0.15*M272/100-J272*0.15*M245/100)</f>
        <v>1.4380375099182129E-2</v>
      </c>
      <c r="R272" s="65">
        <f>AF272/1000*14/1000*L272</f>
        <v>7.0000000000000007E-2</v>
      </c>
      <c r="S272" s="65">
        <f>Q272/R272</f>
        <v>0.20543392998831611</v>
      </c>
      <c r="T272" s="65">
        <f>AF272*14/1000*L272/J272/7</f>
        <v>2</v>
      </c>
      <c r="W272" s="7">
        <f>AVERAGE('[2]12.2019'!$AB$17:$AB$18)</f>
        <v>0.63550613271739365</v>
      </c>
      <c r="Y272" s="52">
        <f>(K272-K245)/K245/7</f>
        <v>0.1771428571428571</v>
      </c>
      <c r="Z272" s="2" t="str">
        <f>Z245</f>
        <v>1000/1/168</v>
      </c>
      <c r="AA272" s="47">
        <v>2</v>
      </c>
      <c r="AB272" s="47">
        <v>2</v>
      </c>
      <c r="AC272" s="12">
        <v>1</v>
      </c>
      <c r="AD272" s="12">
        <v>1000</v>
      </c>
      <c r="AE272" s="12">
        <v>168</v>
      </c>
      <c r="AF272" s="45">
        <f t="shared" si="103"/>
        <v>1000</v>
      </c>
      <c r="AG272" s="12" t="s">
        <v>216</v>
      </c>
      <c r="AH272" s="2" t="s">
        <v>78</v>
      </c>
    </row>
    <row r="273" spans="1:34" hidden="1" x14ac:dyDescent="0.35">
      <c r="A273" s="2">
        <v>92.7</v>
      </c>
      <c r="B273" s="2">
        <v>4</v>
      </c>
      <c r="C273" s="2">
        <v>2</v>
      </c>
      <c r="D273" s="2">
        <v>1</v>
      </c>
      <c r="E273" s="2" t="s">
        <v>214</v>
      </c>
      <c r="F273" s="2" t="str">
        <f>F272</f>
        <v>2019,10,3,11,0</v>
      </c>
      <c r="G273" s="2" t="str">
        <f>G272</f>
        <v>2019,10,3,11,0</v>
      </c>
      <c r="H273" s="2" t="str">
        <f>H272</f>
        <v>2019,10,10,11,0</v>
      </c>
      <c r="I273" s="2">
        <f t="shared" si="84"/>
        <v>0.34799999999999998</v>
      </c>
      <c r="J273" s="2">
        <f>K248</f>
        <v>5.0999999999999996</v>
      </c>
      <c r="K273" s="2">
        <v>11.6</v>
      </c>
      <c r="L273" s="2">
        <v>5</v>
      </c>
      <c r="M273" s="9">
        <v>2.8365116119384766</v>
      </c>
      <c r="N273" s="9">
        <v>31.082523345947266</v>
      </c>
      <c r="O273" s="9">
        <v>5.0018157958984375</v>
      </c>
      <c r="P273" s="9">
        <v>3.7687082290649414</v>
      </c>
      <c r="Q273" s="65">
        <f>(K273*0.15*M273/100-J273*0.15*M248/100)</f>
        <v>2.6380496978759771E-2</v>
      </c>
      <c r="R273" s="65">
        <f>AF273/1000*14/1000*L273</f>
        <v>7.0000000000000007E-2</v>
      </c>
      <c r="S273" s="65">
        <f>Q273/R273</f>
        <v>0.37686424255371098</v>
      </c>
      <c r="T273" s="65">
        <f t="shared" ref="T273:T279" si="107">AF273*14/1000*L273/J273/7</f>
        <v>1.9607843137254903</v>
      </c>
      <c r="W273" s="2">
        <f>'[2]12.2019'!$AB$19</f>
        <v>6.2179441758636242</v>
      </c>
      <c r="Y273" s="52">
        <f>(K273-K248)/K248/7</f>
        <v>0.18207282913165268</v>
      </c>
      <c r="Z273" s="2" t="str">
        <f>Z248</f>
        <v>1000/1/168</v>
      </c>
      <c r="AA273" s="47">
        <v>2</v>
      </c>
      <c r="AB273" s="47">
        <v>2</v>
      </c>
      <c r="AC273" s="12">
        <v>1</v>
      </c>
      <c r="AD273" s="12">
        <v>1000</v>
      </c>
      <c r="AE273" s="12">
        <v>168</v>
      </c>
      <c r="AF273" s="45">
        <f t="shared" si="103"/>
        <v>1000</v>
      </c>
      <c r="AG273" s="12" t="s">
        <v>216</v>
      </c>
      <c r="AH273" s="2" t="s">
        <v>78</v>
      </c>
    </row>
    <row r="274" spans="1:34" hidden="1" x14ac:dyDescent="0.35">
      <c r="A274" s="2">
        <v>93.7</v>
      </c>
      <c r="B274" s="2">
        <v>4</v>
      </c>
      <c r="C274" s="2">
        <v>3</v>
      </c>
      <c r="D274" s="2">
        <v>1</v>
      </c>
      <c r="E274" s="2" t="s">
        <v>214</v>
      </c>
      <c r="F274" s="2" t="str">
        <f t="shared" ref="F274:G280" si="108">F273</f>
        <v>2019,10,3,11,0</v>
      </c>
      <c r="G274" s="2" t="str">
        <f t="shared" si="108"/>
        <v>2019,10,3,11,0</v>
      </c>
      <c r="H274" s="2" t="str">
        <f t="shared" ref="H274:H280" si="109">H273</f>
        <v>2019,10,10,11,0</v>
      </c>
      <c r="I274" s="2">
        <f t="shared" si="84"/>
        <v>0.23399999999999999</v>
      </c>
      <c r="J274" s="2">
        <f>K251</f>
        <v>5.0999999999999996</v>
      </c>
      <c r="K274" s="2">
        <v>7.8</v>
      </c>
      <c r="L274" s="2">
        <v>5</v>
      </c>
      <c r="M274" s="43">
        <v>2.4140551090240479</v>
      </c>
      <c r="N274" s="6">
        <v>22.647706985473633</v>
      </c>
      <c r="O274" s="6">
        <v>4.3967528343200684</v>
      </c>
      <c r="P274" s="6">
        <v>2.899322509765625</v>
      </c>
      <c r="Q274" s="65">
        <f>(K274*0.15*M274/100-J274*0.15*M251/100)</f>
        <v>5.2696397066116403E-3</v>
      </c>
      <c r="R274" s="65">
        <f>AF274/1000*14/1000*L274</f>
        <v>7.0000000000000007E-2</v>
      </c>
      <c r="S274" s="65">
        <f>Q274/R274</f>
        <v>7.5280567237309137E-2</v>
      </c>
      <c r="T274" s="65">
        <f t="shared" si="107"/>
        <v>1.9607843137254903</v>
      </c>
      <c r="W274" s="2">
        <f>'[2]12.2019'!$AB$62</f>
        <v>6.1390859652534404</v>
      </c>
      <c r="Y274" s="52">
        <f>(K274-K251)/K251/7</f>
        <v>7.5630252100840359E-2</v>
      </c>
      <c r="Z274" s="2" t="str">
        <f>Z251</f>
        <v>1000/1/168</v>
      </c>
      <c r="AA274" s="47">
        <v>2</v>
      </c>
      <c r="AB274" s="47">
        <v>0</v>
      </c>
      <c r="AC274" s="12">
        <v>1</v>
      </c>
      <c r="AD274" s="12">
        <v>1000</v>
      </c>
      <c r="AE274" s="12">
        <v>168</v>
      </c>
      <c r="AF274" s="45">
        <f t="shared" si="103"/>
        <v>1000</v>
      </c>
      <c r="AG274" s="12" t="s">
        <v>216</v>
      </c>
      <c r="AH274" s="2" t="s">
        <v>78</v>
      </c>
    </row>
    <row r="275" spans="1:34" x14ac:dyDescent="0.35">
      <c r="A275" s="2">
        <v>94.7</v>
      </c>
      <c r="B275" s="2">
        <v>4</v>
      </c>
      <c r="C275" s="2">
        <v>4</v>
      </c>
      <c r="D275" s="2">
        <v>1</v>
      </c>
      <c r="E275" s="2" t="s">
        <v>214</v>
      </c>
      <c r="F275" s="2" t="str">
        <f t="shared" si="108"/>
        <v>2019,10,3,11,0</v>
      </c>
      <c r="G275" s="2" t="str">
        <f t="shared" si="108"/>
        <v>2019,10,3,11,0</v>
      </c>
      <c r="H275" s="2" t="str">
        <f t="shared" si="109"/>
        <v>2019,10,10,11,0</v>
      </c>
      <c r="I275" s="2">
        <f t="shared" si="84"/>
        <v>0.20399999999999999</v>
      </c>
      <c r="J275" s="2">
        <f>K254</f>
        <v>5</v>
      </c>
      <c r="K275" s="2">
        <v>6.8</v>
      </c>
      <c r="L275" s="2">
        <v>5</v>
      </c>
      <c r="M275" s="43">
        <v>3.4443600177764893</v>
      </c>
      <c r="N275" s="6">
        <v>23.647914886474609</v>
      </c>
      <c r="O275" s="6">
        <v>4.4726190567016602</v>
      </c>
      <c r="P275" s="6">
        <v>2.8031492233276367</v>
      </c>
      <c r="Q275" s="65">
        <f>(K275*0.15*M275/100-J275*0.15*M254/100)</f>
        <v>1.2608153486251827E-2</v>
      </c>
      <c r="R275" s="65">
        <f>AF275/1000*14/1000*L275</f>
        <v>7.0000000000000007E-2</v>
      </c>
      <c r="S275" s="65">
        <f>Q275/R275</f>
        <v>0.18011647837502609</v>
      </c>
      <c r="T275" s="65">
        <f t="shared" si="107"/>
        <v>2</v>
      </c>
      <c r="W275" s="2">
        <f>'[2]12.2019'!$AB$64</f>
        <v>11.285933868058237</v>
      </c>
      <c r="Y275" s="52">
        <f>(K275-K254)/K254/7</f>
        <v>5.1428571428571428E-2</v>
      </c>
      <c r="Z275" s="2" t="str">
        <f>Z254</f>
        <v>500/2/168</v>
      </c>
      <c r="AA275" s="47">
        <v>2</v>
      </c>
      <c r="AB275" s="47">
        <v>2</v>
      </c>
      <c r="AC275" s="12">
        <v>2</v>
      </c>
      <c r="AD275" s="12">
        <v>500</v>
      </c>
      <c r="AE275" s="12">
        <v>168</v>
      </c>
      <c r="AF275" s="45">
        <f t="shared" si="103"/>
        <v>1000</v>
      </c>
      <c r="AG275" s="12" t="s">
        <v>217</v>
      </c>
    </row>
    <row r="276" spans="1:34" x14ac:dyDescent="0.35">
      <c r="A276" s="2">
        <v>95.7</v>
      </c>
      <c r="B276" s="2">
        <v>4</v>
      </c>
      <c r="C276" s="2">
        <v>5</v>
      </c>
      <c r="D276" s="2">
        <v>1</v>
      </c>
      <c r="E276" s="2" t="s">
        <v>214</v>
      </c>
      <c r="F276" s="2" t="str">
        <f t="shared" si="108"/>
        <v>2019,10,3,11,0</v>
      </c>
      <c r="G276" s="2" t="str">
        <f t="shared" si="108"/>
        <v>2019,10,3,11,0</v>
      </c>
      <c r="H276" s="2" t="str">
        <f t="shared" si="109"/>
        <v>2019,10,10,11,0</v>
      </c>
      <c r="I276" s="2">
        <f t="shared" si="84"/>
        <v>0.20399999999999999</v>
      </c>
      <c r="J276" s="2">
        <f>K257</f>
        <v>5</v>
      </c>
      <c r="K276" s="2">
        <v>6.8</v>
      </c>
      <c r="L276" s="2">
        <v>5</v>
      </c>
      <c r="M276" s="9">
        <v>3.2863132953643799</v>
      </c>
      <c r="N276" s="9">
        <v>27.850643157958984</v>
      </c>
      <c r="O276" s="9">
        <v>4.4895586967468262</v>
      </c>
      <c r="P276" s="9">
        <v>3.5301008224487305</v>
      </c>
      <c r="Q276" s="65">
        <f>(K276*0.15*M276/100-J276*0.15*M257/100)</f>
        <v>1.0996076917648312E-2</v>
      </c>
      <c r="R276" s="65">
        <f>AF276/1000*14/1000*L276</f>
        <v>7.0000000000000007E-2</v>
      </c>
      <c r="S276" s="65">
        <f>Q276/R276</f>
        <v>0.15708681310926159</v>
      </c>
      <c r="T276" s="65">
        <f t="shared" si="107"/>
        <v>2</v>
      </c>
      <c r="W276" s="2">
        <f>'[2]12.2019'!$AB$66</f>
        <v>18.781546598481146</v>
      </c>
      <c r="Y276" s="52">
        <f>(K276-K257)/K257/7</f>
        <v>5.1428571428571428E-2</v>
      </c>
      <c r="Z276" s="2" t="str">
        <f>Z257</f>
        <v>500/2/168</v>
      </c>
      <c r="AA276" s="47">
        <v>2</v>
      </c>
      <c r="AB276" s="47">
        <v>2</v>
      </c>
      <c r="AC276" s="12">
        <v>2</v>
      </c>
      <c r="AD276" s="12">
        <v>500</v>
      </c>
      <c r="AE276" s="12">
        <v>168</v>
      </c>
      <c r="AF276" s="45">
        <f t="shared" si="103"/>
        <v>1000</v>
      </c>
      <c r="AG276" s="12" t="s">
        <v>217</v>
      </c>
    </row>
    <row r="277" spans="1:34" x14ac:dyDescent="0.35">
      <c r="A277" s="2">
        <v>96.7</v>
      </c>
      <c r="B277" s="2">
        <v>4</v>
      </c>
      <c r="C277" s="2">
        <v>6</v>
      </c>
      <c r="D277" s="2">
        <v>1</v>
      </c>
      <c r="E277" s="2" t="s">
        <v>214</v>
      </c>
      <c r="F277" s="2" t="str">
        <f t="shared" si="108"/>
        <v>2019,10,3,11,0</v>
      </c>
      <c r="G277" s="2" t="str">
        <f t="shared" si="108"/>
        <v>2019,10,3,11,0</v>
      </c>
      <c r="H277" s="2" t="str">
        <f t="shared" si="109"/>
        <v>2019,10,10,11,0</v>
      </c>
      <c r="I277" s="2">
        <f t="shared" si="84"/>
        <v>0.192</v>
      </c>
      <c r="J277" s="2">
        <f>K260</f>
        <v>5</v>
      </c>
      <c r="K277" s="2">
        <v>6.4</v>
      </c>
      <c r="L277" s="2">
        <v>5</v>
      </c>
      <c r="M277" s="14"/>
      <c r="T277" s="65"/>
      <c r="W277" s="2">
        <f>'[2]12.2019'!$AB$68</f>
        <v>13.534681396550894</v>
      </c>
      <c r="Y277" s="52">
        <f>(K277-K260)/K260/7</f>
        <v>4.0000000000000015E-2</v>
      </c>
      <c r="Z277" s="2" t="str">
        <f>Z260</f>
        <v>500/2/168</v>
      </c>
      <c r="AA277" s="47">
        <v>2</v>
      </c>
      <c r="AB277" s="47">
        <v>0</v>
      </c>
      <c r="AC277" s="12">
        <v>2</v>
      </c>
      <c r="AD277" s="12">
        <v>500</v>
      </c>
      <c r="AE277" s="12">
        <v>168</v>
      </c>
      <c r="AF277" s="45">
        <f t="shared" si="103"/>
        <v>1000</v>
      </c>
      <c r="AG277" s="12" t="s">
        <v>217</v>
      </c>
    </row>
    <row r="278" spans="1:34" x14ac:dyDescent="0.35">
      <c r="A278" s="2">
        <v>97.7</v>
      </c>
      <c r="B278" s="2">
        <v>4</v>
      </c>
      <c r="C278" s="2">
        <v>7</v>
      </c>
      <c r="D278" s="2">
        <v>1</v>
      </c>
      <c r="E278" s="2" t="s">
        <v>214</v>
      </c>
      <c r="F278" s="2" t="str">
        <f t="shared" si="108"/>
        <v>2019,10,3,11,0</v>
      </c>
      <c r="G278" s="2" t="str">
        <f t="shared" si="108"/>
        <v>2019,10,3,11,0</v>
      </c>
      <c r="H278" s="2" t="str">
        <f t="shared" si="109"/>
        <v>2019,10,10,11,0</v>
      </c>
      <c r="I278" s="2">
        <f t="shared" si="84"/>
        <v>0.20700000000000002</v>
      </c>
      <c r="J278" s="2">
        <f>K263</f>
        <v>5.0999999999999996</v>
      </c>
      <c r="K278" s="2">
        <v>6.9</v>
      </c>
      <c r="L278" s="2">
        <v>5</v>
      </c>
      <c r="M278" s="43">
        <v>4.4752845764160156</v>
      </c>
      <c r="N278" s="6">
        <v>23.689987182617188</v>
      </c>
      <c r="O278" s="6">
        <v>5.1294798851013184</v>
      </c>
      <c r="P278" s="6">
        <v>5.6795363426208496</v>
      </c>
      <c r="Q278" s="65">
        <f>(K278*0.15*M278/100-J278*0.15*M263/100)</f>
        <v>2.3344390296936038E-2</v>
      </c>
      <c r="R278" s="65">
        <f>AF278/1000*14/1000*L278</f>
        <v>0.10500000000000001</v>
      </c>
      <c r="S278" s="65">
        <f>Q278/R278</f>
        <v>0.22232752663748606</v>
      </c>
      <c r="T278" s="65">
        <f t="shared" si="107"/>
        <v>2.9411764705882355</v>
      </c>
      <c r="W278" s="2">
        <f>'[2]12.2019'!$AB$86</f>
        <v>335.86426632575592</v>
      </c>
      <c r="Y278" s="52">
        <f>(K278-K263)/K263/7</f>
        <v>5.042016806722692E-2</v>
      </c>
      <c r="Z278" s="2" t="str">
        <f>Z263</f>
        <v>500/3/168</v>
      </c>
      <c r="AA278" s="47">
        <v>2</v>
      </c>
      <c r="AB278" s="47">
        <v>2</v>
      </c>
      <c r="AC278" s="12">
        <v>3</v>
      </c>
      <c r="AD278" s="12">
        <v>500</v>
      </c>
      <c r="AE278" s="12">
        <v>168</v>
      </c>
      <c r="AF278" s="45">
        <f t="shared" si="103"/>
        <v>1500</v>
      </c>
      <c r="AG278" s="12" t="s">
        <v>217</v>
      </c>
    </row>
    <row r="279" spans="1:34" x14ac:dyDescent="0.35">
      <c r="A279" s="2">
        <v>98.7</v>
      </c>
      <c r="B279" s="2">
        <v>4</v>
      </c>
      <c r="C279" s="2">
        <v>8</v>
      </c>
      <c r="D279" s="2">
        <v>1</v>
      </c>
      <c r="E279" s="2" t="s">
        <v>214</v>
      </c>
      <c r="F279" s="2" t="str">
        <f t="shared" si="108"/>
        <v>2019,10,3,11,0</v>
      </c>
      <c r="G279" s="2" t="str">
        <f t="shared" si="108"/>
        <v>2019,10,3,11,0</v>
      </c>
      <c r="H279" s="2" t="str">
        <f t="shared" si="109"/>
        <v>2019,10,10,11,0</v>
      </c>
      <c r="I279" s="2">
        <f t="shared" si="84"/>
        <v>0.14700000000000002</v>
      </c>
      <c r="J279" s="2">
        <f>K266</f>
        <v>5</v>
      </c>
      <c r="K279" s="2">
        <v>4.9000000000000004</v>
      </c>
      <c r="L279" s="2">
        <v>5</v>
      </c>
      <c r="M279" s="43">
        <v>4.5261397361755371</v>
      </c>
      <c r="N279" s="6">
        <v>21.977346420288086</v>
      </c>
      <c r="O279" s="6">
        <v>5.1011962890625</v>
      </c>
      <c r="P279" s="6">
        <v>5.8831386566162109</v>
      </c>
      <c r="Q279" s="65">
        <f>(K279*0.15*M279/100-J279*0.15*M266/100)</f>
        <v>1.0742808365821838E-2</v>
      </c>
      <c r="R279" s="65">
        <f>AF279/1000*14/1000*L279</f>
        <v>0.10500000000000001</v>
      </c>
      <c r="S279" s="65">
        <f>Q279/R279</f>
        <v>0.10231246062687463</v>
      </c>
      <c r="T279" s="65">
        <f t="shared" si="107"/>
        <v>3</v>
      </c>
      <c r="W279" s="2">
        <f>'[2]12.2019'!$AB$87</f>
        <v>545.73917157123446</v>
      </c>
      <c r="Y279" s="52">
        <f>(K279-K262)/K262/7</f>
        <v>-2.8571428571428467E-3</v>
      </c>
      <c r="Z279" s="2" t="str">
        <f>Z266</f>
        <v>500/3/168</v>
      </c>
      <c r="AA279" s="47">
        <v>2</v>
      </c>
      <c r="AB279" s="47">
        <v>2</v>
      </c>
      <c r="AC279" s="12">
        <v>3</v>
      </c>
      <c r="AD279" s="12">
        <v>500</v>
      </c>
      <c r="AE279" s="12">
        <v>168</v>
      </c>
      <c r="AF279" s="45">
        <f t="shared" si="103"/>
        <v>1500</v>
      </c>
      <c r="AG279" s="12" t="s">
        <v>217</v>
      </c>
    </row>
    <row r="280" spans="1:34" x14ac:dyDescent="0.35">
      <c r="A280" s="2">
        <v>99.7</v>
      </c>
      <c r="B280" s="2">
        <v>4</v>
      </c>
      <c r="C280" s="2">
        <v>9</v>
      </c>
      <c r="D280" s="2">
        <v>1</v>
      </c>
      <c r="E280" s="2" t="s">
        <v>214</v>
      </c>
      <c r="F280" s="2" t="str">
        <f t="shared" si="108"/>
        <v>2019,10,3,11,0</v>
      </c>
      <c r="G280" s="2" t="str">
        <f t="shared" si="108"/>
        <v>2019,10,3,11,0</v>
      </c>
      <c r="H280" s="2" t="str">
        <f t="shared" si="109"/>
        <v>2019,10,10,11,0</v>
      </c>
      <c r="I280" s="2">
        <f t="shared" si="84"/>
        <v>0.20700000000000002</v>
      </c>
      <c r="J280" s="2">
        <f>K269</f>
        <v>5</v>
      </c>
      <c r="K280" s="2">
        <v>6.9</v>
      </c>
      <c r="L280" s="2">
        <v>5</v>
      </c>
      <c r="M280" s="43">
        <v>3.7757048606872559</v>
      </c>
      <c r="N280" s="6">
        <v>21.68292236328125</v>
      </c>
      <c r="O280" s="6">
        <v>4.8074784278869629</v>
      </c>
      <c r="P280" s="6">
        <v>4.1431155204772949</v>
      </c>
      <c r="Q280" s="65">
        <f>(K280*0.15*M280/100-J280*0.15*M269/100)</f>
        <v>1.6554226613044738E-2</v>
      </c>
      <c r="R280" s="65">
        <f>AF280/1000*14/1000*L280</f>
        <v>0.10500000000000001</v>
      </c>
      <c r="S280" s="65">
        <f>Q280/R280</f>
        <v>0.15765930107661655</v>
      </c>
      <c r="T280" s="65">
        <f>AF280*14/1000*L280/J280/7</f>
        <v>3</v>
      </c>
      <c r="W280" s="2">
        <f>'[2]12.2019'!$AB$88</f>
        <v>234.81462139973479</v>
      </c>
      <c r="Y280" s="52">
        <f>(K280-K263)/K263/7</f>
        <v>5.042016806722692E-2</v>
      </c>
      <c r="Z280" s="2" t="str">
        <f>Z269</f>
        <v>500/3/168</v>
      </c>
      <c r="AA280" s="47">
        <v>2</v>
      </c>
      <c r="AB280" s="47">
        <v>0</v>
      </c>
      <c r="AC280" s="12">
        <v>3</v>
      </c>
      <c r="AD280" s="12">
        <v>500</v>
      </c>
      <c r="AE280" s="12">
        <v>168</v>
      </c>
      <c r="AF280" s="45">
        <f t="shared" si="103"/>
        <v>1500</v>
      </c>
      <c r="AG280" s="12" t="s">
        <v>217</v>
      </c>
    </row>
    <row r="281" spans="1:34" hidden="1" x14ac:dyDescent="0.35">
      <c r="A281" s="10">
        <v>101</v>
      </c>
      <c r="B281" s="2">
        <v>4</v>
      </c>
      <c r="C281" s="2">
        <v>1</v>
      </c>
      <c r="D281" s="2">
        <v>2</v>
      </c>
      <c r="E281" s="2" t="s">
        <v>213</v>
      </c>
      <c r="F281" s="2" t="str">
        <f>F280</f>
        <v>2019,10,3,11,0</v>
      </c>
      <c r="G281" s="7" t="s">
        <v>24</v>
      </c>
      <c r="H281" s="2" t="str">
        <f>G281</f>
        <v>2019,10,10,11,0</v>
      </c>
      <c r="I281" s="2">
        <f t="shared" si="84"/>
        <v>0.15</v>
      </c>
      <c r="K281" s="2">
        <v>5</v>
      </c>
      <c r="L281" s="2">
        <v>5</v>
      </c>
      <c r="M281" s="6">
        <f>M272</f>
        <v>2.1967079639434814</v>
      </c>
      <c r="N281" s="6">
        <f>N272</f>
        <v>19.902530670166016</v>
      </c>
      <c r="O281" s="6">
        <f>O272</f>
        <v>4.6049604415893555</v>
      </c>
      <c r="P281" s="6">
        <f>P272</f>
        <v>5.7869720458984375</v>
      </c>
      <c r="Y281" s="51"/>
      <c r="Z281" s="2" t="str">
        <f>Z272</f>
        <v>1000/1/168</v>
      </c>
      <c r="AA281" s="12"/>
      <c r="AB281" s="12"/>
      <c r="AC281" s="12">
        <v>1</v>
      </c>
      <c r="AD281" s="12">
        <v>1000</v>
      </c>
      <c r="AE281" s="12">
        <v>168</v>
      </c>
      <c r="AF281" s="45">
        <f t="shared" si="103"/>
        <v>1000</v>
      </c>
      <c r="AG281" s="12" t="s">
        <v>216</v>
      </c>
    </row>
    <row r="282" spans="1:34" hidden="1" x14ac:dyDescent="0.35">
      <c r="A282" s="10">
        <v>101.3</v>
      </c>
      <c r="B282" s="2">
        <v>4</v>
      </c>
      <c r="C282" s="2">
        <v>1</v>
      </c>
      <c r="D282" s="2">
        <v>2</v>
      </c>
      <c r="F282" s="2" t="str">
        <f>F281</f>
        <v>2019,10,3,11,0</v>
      </c>
      <c r="G282" s="12" t="str">
        <f>G281</f>
        <v>2019,10,10,11,0</v>
      </c>
      <c r="H282" s="7" t="s">
        <v>47</v>
      </c>
      <c r="I282" s="2">
        <f t="shared" si="84"/>
        <v>0.24599999999999997</v>
      </c>
      <c r="K282" s="2">
        <v>8.1999999999999993</v>
      </c>
      <c r="L282" s="2">
        <v>5</v>
      </c>
      <c r="M282" s="6">
        <v>3.8480205535888672</v>
      </c>
      <c r="N282" s="6">
        <v>20.362613677978516</v>
      </c>
      <c r="O282" s="6">
        <v>4.5089015960693359</v>
      </c>
      <c r="P282" s="6">
        <v>3.7434098720550537</v>
      </c>
      <c r="Q282" s="6"/>
      <c r="R282" s="6"/>
      <c r="S282" s="6"/>
      <c r="T282" s="6"/>
      <c r="W282" s="2">
        <f>'[2]12.2019'!$AB$38</f>
        <v>257.34955983573985</v>
      </c>
      <c r="Y282" s="51"/>
      <c r="Z282" s="2" t="str">
        <f>Z281</f>
        <v>1000/1/168</v>
      </c>
      <c r="AA282" s="12"/>
      <c r="AB282" s="12"/>
      <c r="AC282" s="12">
        <v>1</v>
      </c>
      <c r="AD282" s="12">
        <v>1000</v>
      </c>
      <c r="AE282" s="12">
        <v>168</v>
      </c>
      <c r="AF282" s="45">
        <f t="shared" si="103"/>
        <v>1000</v>
      </c>
      <c r="AG282" s="12" t="s">
        <v>216</v>
      </c>
      <c r="AH282" s="2" t="s">
        <v>32</v>
      </c>
    </row>
    <row r="283" spans="1:34" hidden="1" x14ac:dyDescent="0.35">
      <c r="A283" s="10">
        <v>101.5</v>
      </c>
      <c r="B283" s="2">
        <v>4</v>
      </c>
      <c r="C283" s="2">
        <v>1</v>
      </c>
      <c r="D283" s="2">
        <v>2</v>
      </c>
      <c r="F283" s="2" t="str">
        <f>F282</f>
        <v>2019,10,3,11,0</v>
      </c>
      <c r="G283" s="12" t="str">
        <f>G281</f>
        <v>2019,10,10,11,0</v>
      </c>
      <c r="H283" s="7" t="s">
        <v>48</v>
      </c>
      <c r="I283" s="2">
        <f t="shared" si="84"/>
        <v>0.32700000000000001</v>
      </c>
      <c r="K283" s="2">
        <v>10.9</v>
      </c>
      <c r="L283" s="2">
        <v>5</v>
      </c>
      <c r="M283" s="6">
        <v>2.6781773567199707</v>
      </c>
      <c r="N283" s="6">
        <v>21.210649490356445</v>
      </c>
      <c r="O283" s="6">
        <v>4.2739052772521973</v>
      </c>
      <c r="P283" s="6">
        <v>3.592177152633667</v>
      </c>
      <c r="Q283" s="6"/>
      <c r="R283" s="6"/>
      <c r="S283" s="6"/>
      <c r="T283" s="6"/>
      <c r="W283" s="2">
        <f>'[2]12.2019'!$AB$73</f>
        <v>59.343209450293664</v>
      </c>
      <c r="Y283" s="51"/>
      <c r="Z283" s="2" t="str">
        <f>Z282</f>
        <v>1000/1/168</v>
      </c>
      <c r="AA283" s="12"/>
      <c r="AB283" s="12"/>
      <c r="AC283" s="12">
        <v>1</v>
      </c>
      <c r="AD283" s="12">
        <v>1000</v>
      </c>
      <c r="AE283" s="12">
        <v>168</v>
      </c>
      <c r="AF283" s="45">
        <f t="shared" si="103"/>
        <v>1000</v>
      </c>
      <c r="AG283" s="12" t="s">
        <v>216</v>
      </c>
      <c r="AH283" s="2" t="s">
        <v>32</v>
      </c>
    </row>
    <row r="284" spans="1:34" hidden="1" x14ac:dyDescent="0.35">
      <c r="A284" s="10">
        <v>102</v>
      </c>
      <c r="B284" s="2">
        <v>4</v>
      </c>
      <c r="C284" s="2">
        <v>2</v>
      </c>
      <c r="D284" s="2">
        <v>2</v>
      </c>
      <c r="E284" s="2" t="s">
        <v>213</v>
      </c>
      <c r="F284" s="2" t="str">
        <f>F281</f>
        <v>2019,10,3,11,0</v>
      </c>
      <c r="G284" s="2" t="str">
        <f>G281</f>
        <v>2019,10,10,11,0</v>
      </c>
      <c r="H284" s="2" t="str">
        <f>G284</f>
        <v>2019,10,10,11,0</v>
      </c>
      <c r="I284" s="2">
        <f t="shared" si="84"/>
        <v>0.15</v>
      </c>
      <c r="K284" s="2">
        <v>5</v>
      </c>
      <c r="L284" s="2">
        <v>5</v>
      </c>
      <c r="M284" s="6">
        <f>M273</f>
        <v>2.8365116119384766</v>
      </c>
      <c r="N284" s="6">
        <f>N273</f>
        <v>31.082523345947266</v>
      </c>
      <c r="O284" s="6">
        <f>O273</f>
        <v>5.0018157958984375</v>
      </c>
      <c r="P284" s="6">
        <f>P273</f>
        <v>3.7687082290649414</v>
      </c>
      <c r="Q284" s="6"/>
      <c r="R284" s="6"/>
      <c r="S284" s="6"/>
      <c r="T284" s="6"/>
      <c r="Y284" s="51"/>
      <c r="Z284" s="2" t="str">
        <f>Z273</f>
        <v>1000/1/168</v>
      </c>
      <c r="AA284" s="12"/>
      <c r="AB284" s="12"/>
      <c r="AC284" s="12">
        <v>1</v>
      </c>
      <c r="AD284" s="12">
        <v>1000</v>
      </c>
      <c r="AE284" s="12">
        <v>168</v>
      </c>
      <c r="AF284" s="45">
        <f t="shared" si="103"/>
        <v>1000</v>
      </c>
      <c r="AG284" s="12" t="s">
        <v>216</v>
      </c>
    </row>
    <row r="285" spans="1:34" hidden="1" x14ac:dyDescent="0.35">
      <c r="A285" s="10">
        <v>102.3</v>
      </c>
      <c r="B285" s="2">
        <v>4</v>
      </c>
      <c r="C285" s="2">
        <v>2</v>
      </c>
      <c r="D285" s="2">
        <v>2</v>
      </c>
      <c r="F285" s="2" t="str">
        <f>F284</f>
        <v>2019,10,3,11,0</v>
      </c>
      <c r="G285" s="2" t="str">
        <f>G284</f>
        <v>2019,10,10,11,0</v>
      </c>
      <c r="H285" s="7" t="s">
        <v>47</v>
      </c>
      <c r="I285" s="2">
        <f t="shared" si="84"/>
        <v>0.3</v>
      </c>
      <c r="K285" s="2">
        <v>10</v>
      </c>
      <c r="L285" s="2">
        <v>5</v>
      </c>
      <c r="M285" s="9">
        <v>3.1313672065734863</v>
      </c>
      <c r="N285" s="9">
        <v>20.979133605957031</v>
      </c>
      <c r="O285" s="9">
        <v>4.605109691619873</v>
      </c>
      <c r="P285" s="9">
        <v>6.9262337684631348</v>
      </c>
      <c r="Q285" s="9"/>
      <c r="R285" s="9"/>
      <c r="S285" s="9"/>
      <c r="T285" s="9"/>
      <c r="W285" s="2">
        <f>'[2]12.2019'!$AB$39</f>
        <v>201.6332048963061</v>
      </c>
      <c r="Y285" s="51"/>
      <c r="Z285" s="2" t="str">
        <f>Z274</f>
        <v>1000/1/168</v>
      </c>
      <c r="AA285" s="12"/>
      <c r="AB285" s="12"/>
      <c r="AC285" s="12">
        <v>1</v>
      </c>
      <c r="AD285" s="12">
        <v>1000</v>
      </c>
      <c r="AE285" s="12">
        <v>168</v>
      </c>
      <c r="AF285" s="45">
        <f t="shared" si="103"/>
        <v>1000</v>
      </c>
      <c r="AG285" s="12" t="s">
        <v>216</v>
      </c>
      <c r="AH285" s="2" t="s">
        <v>32</v>
      </c>
    </row>
    <row r="286" spans="1:34" hidden="1" x14ac:dyDescent="0.35">
      <c r="A286" s="10">
        <v>102.5</v>
      </c>
      <c r="B286" s="2">
        <v>4</v>
      </c>
      <c r="C286" s="2">
        <v>2</v>
      </c>
      <c r="D286" s="2">
        <v>2</v>
      </c>
      <c r="F286" s="2" t="str">
        <f>F285</f>
        <v>2019,10,3,11,0</v>
      </c>
      <c r="G286" s="2" t="str">
        <f>G285</f>
        <v>2019,10,10,11,0</v>
      </c>
      <c r="H286" s="7" t="s">
        <v>48</v>
      </c>
      <c r="I286" s="2">
        <f t="shared" si="84"/>
        <v>0.42</v>
      </c>
      <c r="K286" s="2">
        <v>14</v>
      </c>
      <c r="L286" s="2">
        <v>5</v>
      </c>
      <c r="M286" s="15">
        <v>1.9700577259063721</v>
      </c>
      <c r="N286" s="9">
        <v>23.121158599853516</v>
      </c>
      <c r="O286" s="9">
        <v>4.1893315315246582</v>
      </c>
      <c r="P286" s="9">
        <v>6.7837891578674316</v>
      </c>
      <c r="Q286" s="9"/>
      <c r="R286" s="9"/>
      <c r="S286" s="9"/>
      <c r="T286" s="9"/>
      <c r="W286" s="2">
        <f>'[2]12.2019'!$AB$40</f>
        <v>190.99956119696094</v>
      </c>
      <c r="Y286" s="51"/>
      <c r="Z286" s="2" t="str">
        <f>Z285</f>
        <v>1000/1/168</v>
      </c>
      <c r="AA286" s="12"/>
      <c r="AB286" s="12"/>
      <c r="AC286" s="12">
        <v>1</v>
      </c>
      <c r="AD286" s="12">
        <v>1000</v>
      </c>
      <c r="AE286" s="12">
        <v>168</v>
      </c>
      <c r="AF286" s="45">
        <f t="shared" si="103"/>
        <v>1000</v>
      </c>
      <c r="AG286" s="12" t="s">
        <v>216</v>
      </c>
      <c r="AH286" s="2" t="s">
        <v>32</v>
      </c>
    </row>
    <row r="287" spans="1:34" hidden="1" x14ac:dyDescent="0.35">
      <c r="A287" s="10">
        <v>103</v>
      </c>
      <c r="B287" s="2">
        <v>4</v>
      </c>
      <c r="C287" s="2">
        <v>3</v>
      </c>
      <c r="D287" s="2">
        <v>2</v>
      </c>
      <c r="E287" s="2" t="s">
        <v>213</v>
      </c>
      <c r="F287" s="2" t="str">
        <f>F286</f>
        <v>2019,10,3,11,0</v>
      </c>
      <c r="G287" s="2" t="str">
        <f t="shared" ref="G287:G308" si="110">G284</f>
        <v>2019,10,10,11,0</v>
      </c>
      <c r="H287" s="2" t="str">
        <f>G287</f>
        <v>2019,10,10,11,0</v>
      </c>
      <c r="I287" s="2">
        <f t="shared" si="84"/>
        <v>0.15</v>
      </c>
      <c r="K287" s="2">
        <v>5</v>
      </c>
      <c r="L287" s="2">
        <v>5</v>
      </c>
      <c r="M287" s="6">
        <f>M274</f>
        <v>2.4140551090240479</v>
      </c>
      <c r="Y287" s="51"/>
      <c r="Z287" s="2" t="str">
        <f>Z274</f>
        <v>1000/1/168</v>
      </c>
      <c r="AA287" s="12"/>
      <c r="AB287" s="12"/>
      <c r="AC287" s="12">
        <v>1</v>
      </c>
      <c r="AD287" s="12">
        <v>1000</v>
      </c>
      <c r="AE287" s="12">
        <v>168</v>
      </c>
      <c r="AF287" s="45">
        <f t="shared" si="103"/>
        <v>1000</v>
      </c>
      <c r="AG287" s="12" t="s">
        <v>216</v>
      </c>
    </row>
    <row r="288" spans="1:34" hidden="1" x14ac:dyDescent="0.35">
      <c r="A288" s="10">
        <v>103.3</v>
      </c>
      <c r="B288" s="2">
        <v>4</v>
      </c>
      <c r="C288" s="2">
        <v>3</v>
      </c>
      <c r="D288" s="2">
        <v>2</v>
      </c>
      <c r="F288" s="2" t="str">
        <f>F287</f>
        <v>2019,10,3,11,0</v>
      </c>
      <c r="G288" s="2" t="str">
        <f t="shared" si="110"/>
        <v>2019,10,10,11,0</v>
      </c>
      <c r="H288" s="7" t="s">
        <v>47</v>
      </c>
      <c r="I288" s="2">
        <f t="shared" si="84"/>
        <v>0.27299999999999996</v>
      </c>
      <c r="K288" s="2">
        <v>9.1</v>
      </c>
      <c r="L288" s="2">
        <v>5</v>
      </c>
      <c r="W288" s="2">
        <f>'[2]12.2019'!$AB$41</f>
        <v>132.98020512493139</v>
      </c>
      <c r="Y288" s="51"/>
      <c r="Z288" s="2" t="str">
        <f>Z287</f>
        <v>1000/1/168</v>
      </c>
      <c r="AA288" s="12"/>
      <c r="AB288" s="12"/>
      <c r="AC288" s="12">
        <v>2</v>
      </c>
      <c r="AD288" s="12">
        <v>500</v>
      </c>
      <c r="AE288" s="12">
        <v>168</v>
      </c>
      <c r="AF288" s="45">
        <f t="shared" si="103"/>
        <v>1000</v>
      </c>
      <c r="AG288" s="12" t="s">
        <v>216</v>
      </c>
    </row>
    <row r="289" spans="1:34" hidden="1" x14ac:dyDescent="0.35">
      <c r="A289" s="10">
        <v>103.5</v>
      </c>
      <c r="B289" s="2">
        <v>4</v>
      </c>
      <c r="C289" s="2">
        <v>3</v>
      </c>
      <c r="D289" s="2">
        <v>2</v>
      </c>
      <c r="F289" s="2" t="str">
        <f>F288</f>
        <v>2019,10,3,11,0</v>
      </c>
      <c r="G289" s="2" t="str">
        <f t="shared" si="110"/>
        <v>2019,10,10,11,0</v>
      </c>
      <c r="H289" s="7" t="s">
        <v>48</v>
      </c>
      <c r="I289" s="2">
        <f t="shared" si="84"/>
        <v>0.378</v>
      </c>
      <c r="K289" s="2">
        <v>12.6</v>
      </c>
      <c r="L289" s="2">
        <v>5</v>
      </c>
      <c r="W289" s="2">
        <f>'[2]12.2019'!$AB$74</f>
        <v>15.127123846741211</v>
      </c>
      <c r="Y289" s="51"/>
      <c r="Z289" s="2" t="str">
        <f>Z288</f>
        <v>1000/1/168</v>
      </c>
      <c r="AA289" s="12"/>
      <c r="AB289" s="12"/>
      <c r="AC289" s="12">
        <v>2</v>
      </c>
      <c r="AD289" s="12">
        <v>500</v>
      </c>
      <c r="AE289" s="12">
        <v>168</v>
      </c>
      <c r="AF289" s="45">
        <f t="shared" si="103"/>
        <v>1000</v>
      </c>
      <c r="AG289" s="12" t="s">
        <v>216</v>
      </c>
    </row>
    <row r="290" spans="1:34" hidden="1" x14ac:dyDescent="0.35">
      <c r="A290" s="10">
        <v>104</v>
      </c>
      <c r="B290" s="2">
        <v>4</v>
      </c>
      <c r="C290" s="2">
        <v>4</v>
      </c>
      <c r="D290" s="2">
        <v>2</v>
      </c>
      <c r="E290" s="2" t="s">
        <v>213</v>
      </c>
      <c r="F290" s="2" t="str">
        <f t="shared" ref="F290:F308" si="111">F287</f>
        <v>2019,10,3,11,0</v>
      </c>
      <c r="G290" s="2" t="str">
        <f t="shared" si="110"/>
        <v>2019,10,10,11,0</v>
      </c>
      <c r="H290" s="2" t="str">
        <f>G290</f>
        <v>2019,10,10,11,0</v>
      </c>
      <c r="I290" s="2">
        <f t="shared" si="84"/>
        <v>0.15</v>
      </c>
      <c r="K290" s="2">
        <v>5</v>
      </c>
      <c r="L290" s="2">
        <v>5</v>
      </c>
      <c r="M290" s="6">
        <f>M275</f>
        <v>3.4443600177764893</v>
      </c>
      <c r="N290" s="6">
        <f>N275</f>
        <v>23.647914886474609</v>
      </c>
      <c r="O290" s="6">
        <f>O275</f>
        <v>4.4726190567016602</v>
      </c>
      <c r="P290" s="6">
        <f>P275</f>
        <v>2.8031492233276367</v>
      </c>
      <c r="Y290" s="51"/>
      <c r="Z290" s="2" t="str">
        <f>Z275</f>
        <v>500/2/168</v>
      </c>
      <c r="AA290" s="12"/>
      <c r="AB290" s="12"/>
      <c r="AC290" s="12">
        <v>2</v>
      </c>
      <c r="AD290" s="12">
        <v>500</v>
      </c>
      <c r="AE290" s="12">
        <v>168</v>
      </c>
      <c r="AF290" s="45">
        <f t="shared" si="103"/>
        <v>1000</v>
      </c>
      <c r="AG290" s="12" t="s">
        <v>216</v>
      </c>
    </row>
    <row r="291" spans="1:34" hidden="1" x14ac:dyDescent="0.35">
      <c r="A291" s="10">
        <v>104.3</v>
      </c>
      <c r="B291" s="2">
        <v>4</v>
      </c>
      <c r="C291" s="2">
        <v>4</v>
      </c>
      <c r="D291" s="2">
        <v>2</v>
      </c>
      <c r="F291" s="2" t="str">
        <f t="shared" si="111"/>
        <v>2019,10,3,11,0</v>
      </c>
      <c r="G291" s="2" t="str">
        <f t="shared" si="110"/>
        <v>2019,10,10,11,0</v>
      </c>
      <c r="H291" s="7" t="s">
        <v>47</v>
      </c>
      <c r="I291" s="2">
        <f t="shared" si="84"/>
        <v>0.216</v>
      </c>
      <c r="K291" s="2">
        <v>7.2</v>
      </c>
      <c r="L291" s="2">
        <v>5</v>
      </c>
      <c r="M291" s="6">
        <v>2.7943079471588135</v>
      </c>
      <c r="N291" s="6">
        <v>22.723442077636719</v>
      </c>
      <c r="O291" s="6">
        <v>4.5236191749572754</v>
      </c>
      <c r="P291" s="6">
        <v>3.0235559940338135</v>
      </c>
      <c r="Q291" s="6"/>
      <c r="R291" s="6"/>
      <c r="S291" s="6"/>
      <c r="T291" s="6"/>
      <c r="W291" s="2">
        <f>'[2]12.2019'!$AB$75</f>
        <v>49.985795618201195</v>
      </c>
      <c r="Y291" s="51"/>
      <c r="Z291" s="2" t="str">
        <f>Z276</f>
        <v>500/2/168</v>
      </c>
      <c r="AA291" s="12"/>
      <c r="AB291" s="12"/>
      <c r="AC291" s="12">
        <v>2</v>
      </c>
      <c r="AD291" s="12">
        <v>500</v>
      </c>
      <c r="AE291" s="12">
        <v>168</v>
      </c>
      <c r="AF291" s="45">
        <f t="shared" si="103"/>
        <v>1000</v>
      </c>
      <c r="AG291" s="12" t="s">
        <v>216</v>
      </c>
      <c r="AH291" s="2" t="s">
        <v>32</v>
      </c>
    </row>
    <row r="292" spans="1:34" hidden="1" x14ac:dyDescent="0.35">
      <c r="A292" s="56">
        <v>104.5</v>
      </c>
      <c r="B292" s="2">
        <v>4</v>
      </c>
      <c r="C292" s="2">
        <v>4</v>
      </c>
      <c r="D292" s="2">
        <v>2</v>
      </c>
      <c r="F292" s="2" t="str">
        <f t="shared" si="111"/>
        <v>2019,10,3,11,0</v>
      </c>
      <c r="G292" s="2" t="str">
        <f t="shared" si="110"/>
        <v>2019,10,10,11,0</v>
      </c>
      <c r="H292" s="7" t="s">
        <v>48</v>
      </c>
      <c r="I292" s="2">
        <f t="shared" si="84"/>
        <v>0.312</v>
      </c>
      <c r="K292" s="2">
        <v>10.4</v>
      </c>
      <c r="L292" s="2">
        <v>5</v>
      </c>
      <c r="M292" s="6">
        <v>2.8888204097747803</v>
      </c>
      <c r="N292" s="6">
        <v>24.332473754882813</v>
      </c>
      <c r="O292" s="6">
        <v>4.6210122108459473</v>
      </c>
      <c r="P292" s="6">
        <v>4.2285771369934082</v>
      </c>
      <c r="Q292" s="6"/>
      <c r="R292" s="6"/>
      <c r="S292" s="6"/>
      <c r="T292" s="6"/>
      <c r="W292" s="2">
        <f>'[2]12.2019'!$AB$42</f>
        <v>184.79443057346901</v>
      </c>
      <c r="Y292" s="51"/>
      <c r="Z292" s="2" t="str">
        <f>Z277</f>
        <v>500/2/168</v>
      </c>
      <c r="AA292" s="12"/>
      <c r="AB292" s="12"/>
      <c r="AC292" s="12">
        <v>2</v>
      </c>
      <c r="AD292" s="12">
        <v>500</v>
      </c>
      <c r="AE292" s="12">
        <v>168</v>
      </c>
      <c r="AF292" s="45">
        <f t="shared" si="103"/>
        <v>1000</v>
      </c>
      <c r="AG292" s="12" t="s">
        <v>216</v>
      </c>
      <c r="AH292" s="2" t="s">
        <v>32</v>
      </c>
    </row>
    <row r="293" spans="1:34" hidden="1" x14ac:dyDescent="0.35">
      <c r="A293" s="10">
        <v>105</v>
      </c>
      <c r="B293" s="2">
        <v>4</v>
      </c>
      <c r="C293" s="2">
        <v>5</v>
      </c>
      <c r="D293" s="2">
        <v>2</v>
      </c>
      <c r="E293" s="2" t="s">
        <v>213</v>
      </c>
      <c r="F293" s="2" t="str">
        <f t="shared" si="111"/>
        <v>2019,10,3,11,0</v>
      </c>
      <c r="G293" s="2" t="str">
        <f t="shared" si="110"/>
        <v>2019,10,10,11,0</v>
      </c>
      <c r="H293" s="2" t="str">
        <f>G293</f>
        <v>2019,10,10,11,0</v>
      </c>
      <c r="I293" s="2">
        <f t="shared" si="84"/>
        <v>0.15</v>
      </c>
      <c r="K293" s="2">
        <v>5</v>
      </c>
      <c r="L293" s="2">
        <v>5</v>
      </c>
      <c r="M293" s="6">
        <f>M276</f>
        <v>3.2863132953643799</v>
      </c>
      <c r="N293" s="6">
        <f>N276</f>
        <v>27.850643157958984</v>
      </c>
      <c r="O293" s="6">
        <f>O276</f>
        <v>4.4895586967468262</v>
      </c>
      <c r="P293" s="6">
        <f>P276</f>
        <v>3.5301008224487305</v>
      </c>
      <c r="Q293" s="6"/>
      <c r="R293" s="6"/>
      <c r="S293" s="6"/>
      <c r="T293" s="6"/>
      <c r="Y293" s="51"/>
      <c r="Z293" s="2" t="str">
        <f>Z276</f>
        <v>500/2/168</v>
      </c>
      <c r="AA293" s="12"/>
      <c r="AB293" s="12"/>
      <c r="AC293" s="12">
        <v>2</v>
      </c>
      <c r="AD293" s="12">
        <v>500</v>
      </c>
      <c r="AE293" s="12">
        <v>168</v>
      </c>
      <c r="AF293" s="45">
        <f t="shared" si="103"/>
        <v>1000</v>
      </c>
      <c r="AG293" s="12" t="s">
        <v>216</v>
      </c>
    </row>
    <row r="294" spans="1:34" hidden="1" x14ac:dyDescent="0.35">
      <c r="A294" s="10">
        <v>105.3</v>
      </c>
      <c r="B294" s="2">
        <v>4</v>
      </c>
      <c r="C294" s="2">
        <v>5</v>
      </c>
      <c r="D294" s="2">
        <v>2</v>
      </c>
      <c r="F294" s="2" t="str">
        <f t="shared" si="111"/>
        <v>2019,10,3,11,0</v>
      </c>
      <c r="G294" s="2" t="str">
        <f t="shared" si="110"/>
        <v>2019,10,10,11,0</v>
      </c>
      <c r="H294" s="7" t="s">
        <v>47</v>
      </c>
      <c r="I294" s="2">
        <f t="shared" si="84"/>
        <v>0.219</v>
      </c>
      <c r="K294" s="2">
        <v>7.3</v>
      </c>
      <c r="L294" s="2">
        <v>5</v>
      </c>
      <c r="M294" s="9">
        <v>2.5316259860992432</v>
      </c>
      <c r="N294" s="9">
        <v>22.603570938110352</v>
      </c>
      <c r="O294" s="9">
        <v>4.6162986755371094</v>
      </c>
      <c r="P294" s="9">
        <v>6.3811111450195313</v>
      </c>
      <c r="Q294" s="9"/>
      <c r="R294" s="9"/>
      <c r="S294" s="9"/>
      <c r="T294" s="9"/>
      <c r="W294" s="2">
        <f>'[2]12.2019'!$AB$76</f>
        <v>5.2944967730838393</v>
      </c>
      <c r="Y294" s="51"/>
      <c r="Z294" s="2" t="str">
        <f>Z277</f>
        <v>500/2/168</v>
      </c>
      <c r="AA294" s="12"/>
      <c r="AB294" s="12"/>
      <c r="AC294" s="12">
        <v>2</v>
      </c>
      <c r="AD294" s="12">
        <v>500</v>
      </c>
      <c r="AE294" s="12">
        <v>168</v>
      </c>
      <c r="AF294" s="45">
        <f t="shared" si="103"/>
        <v>1000</v>
      </c>
      <c r="AG294" s="12" t="s">
        <v>216</v>
      </c>
      <c r="AH294" s="2" t="s">
        <v>45</v>
      </c>
    </row>
    <row r="295" spans="1:34" hidden="1" x14ac:dyDescent="0.35">
      <c r="A295" s="10">
        <v>105.5</v>
      </c>
      <c r="B295" s="2">
        <v>4</v>
      </c>
      <c r="C295" s="2">
        <v>5</v>
      </c>
      <c r="D295" s="2">
        <v>2</v>
      </c>
      <c r="F295" s="2" t="str">
        <f t="shared" si="111"/>
        <v>2019,10,3,11,0</v>
      </c>
      <c r="G295" s="2" t="str">
        <f t="shared" si="110"/>
        <v>2019,10,10,11,0</v>
      </c>
      <c r="H295" s="7" t="s">
        <v>48</v>
      </c>
      <c r="I295" s="2">
        <f t="shared" si="84"/>
        <v>0.32099999999999995</v>
      </c>
      <c r="K295" s="2">
        <v>10.7</v>
      </c>
      <c r="L295" s="2">
        <v>5</v>
      </c>
      <c r="M295" s="9">
        <v>2.3476047515869141</v>
      </c>
      <c r="N295" s="9">
        <v>25.282281875610352</v>
      </c>
      <c r="O295" s="9">
        <v>4.3000516891479492</v>
      </c>
      <c r="P295" s="9">
        <v>5.2622075080871582</v>
      </c>
      <c r="Q295" s="9"/>
      <c r="R295" s="9"/>
      <c r="S295" s="9"/>
      <c r="T295" s="9"/>
      <c r="W295" s="2">
        <f>'[2]12.2019'!$AB$43</f>
        <v>160.71527250362232</v>
      </c>
      <c r="Y295" s="51"/>
      <c r="Z295" s="2" t="s">
        <v>205</v>
      </c>
      <c r="AA295" s="12"/>
      <c r="AB295" s="12"/>
      <c r="AC295" s="12">
        <v>2</v>
      </c>
      <c r="AD295" s="12">
        <v>500</v>
      </c>
      <c r="AE295" s="12">
        <v>168</v>
      </c>
      <c r="AF295" s="45">
        <f t="shared" si="103"/>
        <v>1000</v>
      </c>
      <c r="AG295" s="12" t="s">
        <v>216</v>
      </c>
      <c r="AH295" s="2" t="s">
        <v>32</v>
      </c>
    </row>
    <row r="296" spans="1:34" hidden="1" x14ac:dyDescent="0.35">
      <c r="A296" s="10">
        <v>106</v>
      </c>
      <c r="B296" s="2">
        <v>4</v>
      </c>
      <c r="C296" s="2">
        <v>6</v>
      </c>
      <c r="D296" s="2">
        <v>2</v>
      </c>
      <c r="E296" s="2" t="s">
        <v>213</v>
      </c>
      <c r="F296" s="2" t="str">
        <f t="shared" si="111"/>
        <v>2019,10,3,11,0</v>
      </c>
      <c r="G296" s="2" t="str">
        <f t="shared" si="110"/>
        <v>2019,10,10,11,0</v>
      </c>
      <c r="H296" s="2" t="str">
        <f>G296</f>
        <v>2019,10,10,11,0</v>
      </c>
      <c r="I296" s="2">
        <f t="shared" si="84"/>
        <v>0.15</v>
      </c>
      <c r="K296" s="2">
        <v>5</v>
      </c>
      <c r="L296" s="2">
        <v>5</v>
      </c>
      <c r="Y296" s="51"/>
      <c r="Z296" s="2" t="s">
        <v>205</v>
      </c>
      <c r="AA296" s="12"/>
      <c r="AB296" s="12"/>
      <c r="AC296" s="12">
        <v>2</v>
      </c>
      <c r="AD296" s="12">
        <v>500</v>
      </c>
      <c r="AE296" s="12">
        <v>168</v>
      </c>
      <c r="AF296" s="45">
        <f t="shared" si="103"/>
        <v>1000</v>
      </c>
      <c r="AG296" s="12" t="s">
        <v>216</v>
      </c>
    </row>
    <row r="297" spans="1:34" hidden="1" x14ac:dyDescent="0.35">
      <c r="A297" s="10">
        <v>106.3</v>
      </c>
      <c r="B297" s="2">
        <v>4</v>
      </c>
      <c r="C297" s="2">
        <v>6</v>
      </c>
      <c r="D297" s="2">
        <v>2</v>
      </c>
      <c r="F297" s="2" t="str">
        <f t="shared" si="111"/>
        <v>2019,10,3,11,0</v>
      </c>
      <c r="G297" s="2" t="str">
        <f t="shared" si="110"/>
        <v>2019,10,10,11,0</v>
      </c>
      <c r="H297" s="7" t="s">
        <v>47</v>
      </c>
      <c r="I297" s="2">
        <f t="shared" si="84"/>
        <v>0.222</v>
      </c>
      <c r="K297" s="2">
        <v>7.4</v>
      </c>
      <c r="L297" s="2">
        <v>5</v>
      </c>
      <c r="M297" s="6"/>
      <c r="N297" s="6"/>
      <c r="O297" s="6"/>
      <c r="P297" s="6"/>
      <c r="Q297" s="6"/>
      <c r="R297" s="6"/>
      <c r="S297" s="6"/>
      <c r="T297" s="6"/>
      <c r="W297" s="7">
        <f>'[2]12.2019'!$AB$24</f>
        <v>8.7273751956615833</v>
      </c>
      <c r="Y297" s="51"/>
      <c r="Z297" s="2" t="s">
        <v>205</v>
      </c>
      <c r="AA297" s="12"/>
      <c r="AB297" s="12"/>
      <c r="AC297" s="12">
        <v>2</v>
      </c>
      <c r="AD297" s="12">
        <v>500</v>
      </c>
      <c r="AE297" s="12">
        <v>168</v>
      </c>
      <c r="AF297" s="45">
        <f t="shared" si="103"/>
        <v>1000</v>
      </c>
      <c r="AG297" s="12" t="s">
        <v>216</v>
      </c>
    </row>
    <row r="298" spans="1:34" hidden="1" x14ac:dyDescent="0.35">
      <c r="A298" s="10">
        <v>106.5</v>
      </c>
      <c r="B298" s="2">
        <v>4</v>
      </c>
      <c r="C298" s="2">
        <v>6</v>
      </c>
      <c r="D298" s="2">
        <v>2</v>
      </c>
      <c r="F298" s="2" t="str">
        <f t="shared" si="111"/>
        <v>2019,10,3,11,0</v>
      </c>
      <c r="G298" s="2" t="str">
        <f t="shared" si="110"/>
        <v>2019,10,10,11,0</v>
      </c>
      <c r="H298" s="7" t="s">
        <v>48</v>
      </c>
      <c r="I298" s="2">
        <f t="shared" si="84"/>
        <v>0.315</v>
      </c>
      <c r="K298" s="2">
        <v>10.5</v>
      </c>
      <c r="L298" s="2">
        <v>5</v>
      </c>
      <c r="M298" s="6"/>
      <c r="N298" s="6"/>
      <c r="O298" s="6"/>
      <c r="P298" s="6"/>
      <c r="Q298" s="6"/>
      <c r="R298" s="6"/>
      <c r="S298" s="6"/>
      <c r="T298" s="6"/>
      <c r="W298" s="2">
        <f>'[2]12.2019'!$AB$44</f>
        <v>137.51578647987003</v>
      </c>
      <c r="Y298" s="51"/>
      <c r="Z298" s="2" t="s">
        <v>205</v>
      </c>
      <c r="AA298" s="12"/>
      <c r="AB298" s="12"/>
      <c r="AC298" s="12">
        <v>2</v>
      </c>
      <c r="AD298" s="12">
        <v>500</v>
      </c>
      <c r="AE298" s="12">
        <v>168</v>
      </c>
      <c r="AF298" s="45">
        <f t="shared" si="103"/>
        <v>1000</v>
      </c>
      <c r="AG298" s="12" t="s">
        <v>216</v>
      </c>
    </row>
    <row r="299" spans="1:34" hidden="1" x14ac:dyDescent="0.35">
      <c r="A299" s="10">
        <v>107</v>
      </c>
      <c r="B299" s="2">
        <v>4</v>
      </c>
      <c r="C299" s="2">
        <v>7</v>
      </c>
      <c r="D299" s="2">
        <v>2</v>
      </c>
      <c r="E299" s="2" t="s">
        <v>213</v>
      </c>
      <c r="F299" s="2" t="str">
        <f t="shared" si="111"/>
        <v>2019,10,3,11,0</v>
      </c>
      <c r="G299" s="2" t="str">
        <f t="shared" si="110"/>
        <v>2019,10,10,11,0</v>
      </c>
      <c r="H299" s="2" t="str">
        <f>G299</f>
        <v>2019,10,10,11,0</v>
      </c>
      <c r="I299" s="2">
        <f t="shared" si="84"/>
        <v>0.15</v>
      </c>
      <c r="K299" s="2">
        <v>5</v>
      </c>
      <c r="L299" s="2">
        <v>5</v>
      </c>
      <c r="M299" s="6">
        <f>M278</f>
        <v>4.4752845764160156</v>
      </c>
      <c r="N299" s="6">
        <f>N278</f>
        <v>23.689987182617188</v>
      </c>
      <c r="O299" s="6">
        <f>O278</f>
        <v>5.1294798851013184</v>
      </c>
      <c r="P299" s="6">
        <f>P278</f>
        <v>5.6795363426208496</v>
      </c>
      <c r="Y299" s="51"/>
      <c r="Z299" s="2" t="str">
        <f>Z278</f>
        <v>500/3/168</v>
      </c>
      <c r="AA299" s="12"/>
      <c r="AB299" s="12"/>
      <c r="AC299" s="12">
        <v>3</v>
      </c>
      <c r="AD299" s="12">
        <v>500</v>
      </c>
      <c r="AE299" s="12">
        <v>168</v>
      </c>
      <c r="AF299" s="45">
        <f t="shared" si="103"/>
        <v>1500</v>
      </c>
      <c r="AG299" s="12" t="s">
        <v>216</v>
      </c>
    </row>
    <row r="300" spans="1:34" hidden="1" x14ac:dyDescent="0.35">
      <c r="A300" s="10">
        <v>107.3</v>
      </c>
      <c r="B300" s="2">
        <v>4</v>
      </c>
      <c r="C300" s="2">
        <v>7</v>
      </c>
      <c r="D300" s="2">
        <v>2</v>
      </c>
      <c r="F300" s="2" t="str">
        <f t="shared" si="111"/>
        <v>2019,10,3,11,0</v>
      </c>
      <c r="G300" s="2" t="str">
        <f t="shared" si="110"/>
        <v>2019,10,10,11,0</v>
      </c>
      <c r="H300" s="7" t="s">
        <v>47</v>
      </c>
      <c r="I300" s="2">
        <f t="shared" si="84"/>
        <v>0.24</v>
      </c>
      <c r="K300" s="2">
        <v>8</v>
      </c>
      <c r="L300" s="2">
        <v>5</v>
      </c>
      <c r="M300" s="6">
        <v>3.3883230686187744</v>
      </c>
      <c r="N300" s="6">
        <v>22.715887069702148</v>
      </c>
      <c r="O300" s="6">
        <v>4.5482511520385742</v>
      </c>
      <c r="P300" s="6">
        <v>4.1702380180358887</v>
      </c>
      <c r="Q300" s="6"/>
      <c r="R300" s="6"/>
      <c r="S300" s="6"/>
      <c r="T300" s="6"/>
      <c r="W300" s="7">
        <f>'[2]12.2019'!$AB$26</f>
        <v>30.296290029797738</v>
      </c>
      <c r="Y300" s="51"/>
      <c r="Z300" s="2" t="str">
        <f>Z279</f>
        <v>500/3/168</v>
      </c>
      <c r="AA300" s="12"/>
      <c r="AB300" s="12"/>
      <c r="AC300" s="12">
        <v>3</v>
      </c>
      <c r="AD300" s="12">
        <v>500</v>
      </c>
      <c r="AE300" s="12">
        <v>168</v>
      </c>
      <c r="AF300" s="45">
        <f t="shared" si="103"/>
        <v>1500</v>
      </c>
      <c r="AG300" s="12" t="s">
        <v>216</v>
      </c>
      <c r="AH300" s="2" t="s">
        <v>32</v>
      </c>
    </row>
    <row r="301" spans="1:34" hidden="1" x14ac:dyDescent="0.35">
      <c r="A301" s="10">
        <v>107.5</v>
      </c>
      <c r="B301" s="2">
        <v>4</v>
      </c>
      <c r="C301" s="2">
        <v>7</v>
      </c>
      <c r="D301" s="2">
        <v>2</v>
      </c>
      <c r="F301" s="2" t="str">
        <f t="shared" si="111"/>
        <v>2019,10,3,11,0</v>
      </c>
      <c r="G301" s="2" t="str">
        <f t="shared" si="110"/>
        <v>2019,10,10,11,0</v>
      </c>
      <c r="H301" s="7" t="s">
        <v>48</v>
      </c>
      <c r="I301" s="2">
        <f t="shared" si="84"/>
        <v>0.34499999999999997</v>
      </c>
      <c r="K301" s="2">
        <v>11.5</v>
      </c>
      <c r="L301" s="2">
        <v>5</v>
      </c>
      <c r="M301" s="6">
        <v>2.8630142211914063</v>
      </c>
      <c r="N301" s="6">
        <v>23.533105850219727</v>
      </c>
      <c r="O301" s="6">
        <v>4.7553610801696777</v>
      </c>
      <c r="P301" s="6">
        <v>4.1506929397583008</v>
      </c>
      <c r="Q301" s="6"/>
      <c r="R301" s="6"/>
      <c r="S301" s="6"/>
      <c r="T301" s="6"/>
      <c r="W301" s="2">
        <f>'[2]12.2019'!$AB$45</f>
        <v>70.220704873617393</v>
      </c>
      <c r="Y301" s="51"/>
      <c r="Z301" s="2" t="str">
        <f>Z280</f>
        <v>500/3/168</v>
      </c>
      <c r="AA301" s="12"/>
      <c r="AB301" s="12"/>
      <c r="AC301" s="12">
        <v>3</v>
      </c>
      <c r="AD301" s="12">
        <v>500</v>
      </c>
      <c r="AE301" s="12">
        <v>168</v>
      </c>
      <c r="AF301" s="45">
        <f t="shared" si="103"/>
        <v>1500</v>
      </c>
      <c r="AG301" s="12" t="s">
        <v>216</v>
      </c>
      <c r="AH301" s="2" t="s">
        <v>32</v>
      </c>
    </row>
    <row r="302" spans="1:34" hidden="1" x14ac:dyDescent="0.35">
      <c r="A302" s="10">
        <v>108</v>
      </c>
      <c r="B302" s="2">
        <v>4</v>
      </c>
      <c r="C302" s="2">
        <v>8</v>
      </c>
      <c r="D302" s="2">
        <v>2</v>
      </c>
      <c r="E302" s="2" t="s">
        <v>213</v>
      </c>
      <c r="F302" s="2" t="str">
        <f t="shared" si="111"/>
        <v>2019,10,3,11,0</v>
      </c>
      <c r="G302" s="2" t="str">
        <f t="shared" si="110"/>
        <v>2019,10,10,11,0</v>
      </c>
      <c r="H302" s="2" t="str">
        <f>G302</f>
        <v>2019,10,10,11,0</v>
      </c>
      <c r="I302" s="2">
        <f t="shared" si="84"/>
        <v>0.14100000000000001</v>
      </c>
      <c r="K302" s="2">
        <v>4.7</v>
      </c>
      <c r="L302" s="2">
        <v>5</v>
      </c>
      <c r="M302" s="6">
        <f>M279</f>
        <v>4.5261397361755371</v>
      </c>
      <c r="N302" s="6">
        <f>N279</f>
        <v>21.977346420288086</v>
      </c>
      <c r="O302" s="6">
        <f>O279</f>
        <v>5.1011962890625</v>
      </c>
      <c r="P302" s="6">
        <f>P279</f>
        <v>5.8831386566162109</v>
      </c>
      <c r="Y302" s="51"/>
      <c r="Z302" s="2" t="str">
        <f>Z279</f>
        <v>500/3/168</v>
      </c>
      <c r="AA302" s="12"/>
      <c r="AB302" s="12"/>
      <c r="AC302" s="12">
        <v>3</v>
      </c>
      <c r="AD302" s="12">
        <v>500</v>
      </c>
      <c r="AE302" s="12">
        <v>168</v>
      </c>
      <c r="AF302" s="45">
        <f t="shared" si="103"/>
        <v>1500</v>
      </c>
      <c r="AG302" s="12" t="s">
        <v>216</v>
      </c>
    </row>
    <row r="303" spans="1:34" hidden="1" x14ac:dyDescent="0.35">
      <c r="A303" s="10">
        <v>108.3</v>
      </c>
      <c r="B303" s="2">
        <v>4</v>
      </c>
      <c r="C303" s="2">
        <v>8</v>
      </c>
      <c r="D303" s="2">
        <v>2</v>
      </c>
      <c r="F303" s="2" t="str">
        <f t="shared" si="111"/>
        <v>2019,10,3,11,0</v>
      </c>
      <c r="G303" s="2" t="str">
        <f t="shared" si="110"/>
        <v>2019,10,10,11,0</v>
      </c>
      <c r="H303" s="7" t="s">
        <v>47</v>
      </c>
      <c r="I303" s="2">
        <f t="shared" si="84"/>
        <v>0.216</v>
      </c>
      <c r="K303" s="2">
        <v>7.2</v>
      </c>
      <c r="L303" s="2">
        <v>5</v>
      </c>
      <c r="M303" s="9">
        <v>4.0155339241027832</v>
      </c>
      <c r="N303" s="9">
        <v>28.946317672729492</v>
      </c>
      <c r="O303" s="9">
        <v>5.0737738609313965</v>
      </c>
      <c r="P303" s="9">
        <v>5.1553530693054199</v>
      </c>
      <c r="Q303" s="9"/>
      <c r="R303" s="9"/>
      <c r="S303" s="9"/>
      <c r="T303" s="9"/>
      <c r="W303" s="2">
        <f>'[2]12.2019'!$AB$27</f>
        <v>4.4284716970597051</v>
      </c>
      <c r="Y303" s="51"/>
      <c r="Z303" s="2" t="str">
        <f>Z280</f>
        <v>500/3/168</v>
      </c>
      <c r="AA303" s="12"/>
      <c r="AB303" s="12"/>
      <c r="AC303" s="12">
        <v>3</v>
      </c>
      <c r="AD303" s="12">
        <v>500</v>
      </c>
      <c r="AE303" s="12">
        <v>168</v>
      </c>
      <c r="AF303" s="45">
        <f t="shared" si="103"/>
        <v>1500</v>
      </c>
      <c r="AG303" s="12" t="s">
        <v>216</v>
      </c>
      <c r="AH303" s="2" t="s">
        <v>32</v>
      </c>
    </row>
    <row r="304" spans="1:34" hidden="1" x14ac:dyDescent="0.35">
      <c r="A304" s="10">
        <v>108.5</v>
      </c>
      <c r="B304" s="2">
        <v>4</v>
      </c>
      <c r="C304" s="2">
        <v>8</v>
      </c>
      <c r="D304" s="2">
        <v>2</v>
      </c>
      <c r="F304" s="2" t="str">
        <f t="shared" si="111"/>
        <v>2019,10,3,11,0</v>
      </c>
      <c r="G304" s="2" t="str">
        <f t="shared" si="110"/>
        <v>2019,10,10,11,0</v>
      </c>
      <c r="H304" s="7" t="s">
        <v>48</v>
      </c>
      <c r="I304" s="2">
        <f t="shared" si="84"/>
        <v>0.34799999999999998</v>
      </c>
      <c r="K304" s="2">
        <v>11.6</v>
      </c>
      <c r="L304" s="2">
        <v>5</v>
      </c>
      <c r="M304" s="9">
        <v>3.163970947265625</v>
      </c>
      <c r="N304" s="9">
        <v>23.661746978759766</v>
      </c>
      <c r="O304" s="9">
        <v>4.0347704887390137</v>
      </c>
      <c r="P304" s="9">
        <v>5.014589786529541</v>
      </c>
      <c r="Q304" s="9"/>
      <c r="R304" s="9"/>
      <c r="S304" s="9"/>
      <c r="T304" s="9"/>
      <c r="W304" s="2">
        <f>'[2]12.2019'!$AB$46</f>
        <v>133.7135630365151</v>
      </c>
      <c r="Y304" s="51"/>
      <c r="Z304" s="2" t="str">
        <f>Z303</f>
        <v>500/3/168</v>
      </c>
      <c r="AA304" s="12"/>
      <c r="AB304" s="12"/>
      <c r="AC304" s="12">
        <v>3</v>
      </c>
      <c r="AD304" s="12">
        <v>500</v>
      </c>
      <c r="AE304" s="12">
        <v>168</v>
      </c>
      <c r="AF304" s="45">
        <f t="shared" si="103"/>
        <v>1500</v>
      </c>
      <c r="AG304" s="12" t="s">
        <v>216</v>
      </c>
      <c r="AH304" s="2" t="s">
        <v>32</v>
      </c>
    </row>
    <row r="305" spans="1:34" hidden="1" x14ac:dyDescent="0.35">
      <c r="A305" s="10">
        <v>109</v>
      </c>
      <c r="B305" s="2">
        <v>4</v>
      </c>
      <c r="C305" s="2">
        <v>9</v>
      </c>
      <c r="D305" s="2">
        <v>2</v>
      </c>
      <c r="E305" s="2" t="s">
        <v>213</v>
      </c>
      <c r="F305" s="2" t="str">
        <f t="shared" si="111"/>
        <v>2019,10,3,11,0</v>
      </c>
      <c r="G305" s="2" t="str">
        <f t="shared" si="110"/>
        <v>2019,10,10,11,0</v>
      </c>
      <c r="H305" s="2" t="str">
        <f>G305</f>
        <v>2019,10,10,11,0</v>
      </c>
      <c r="I305" s="2">
        <f t="shared" si="84"/>
        <v>0.15</v>
      </c>
      <c r="K305" s="2">
        <v>5</v>
      </c>
      <c r="L305" s="2">
        <v>5</v>
      </c>
      <c r="M305" s="6">
        <f>M280</f>
        <v>3.7757048606872559</v>
      </c>
      <c r="N305" s="6">
        <f>N280</f>
        <v>21.68292236328125</v>
      </c>
      <c r="O305" s="6">
        <f>O280</f>
        <v>4.8074784278869629</v>
      </c>
      <c r="P305" s="6">
        <f>P280</f>
        <v>4.1431155204772949</v>
      </c>
      <c r="Y305" s="51"/>
      <c r="Z305" s="2" t="str">
        <f>Z280</f>
        <v>500/3/168</v>
      </c>
      <c r="AA305" s="12"/>
      <c r="AB305" s="12"/>
      <c r="AC305" s="12">
        <v>3</v>
      </c>
      <c r="AD305" s="12">
        <v>500</v>
      </c>
      <c r="AE305" s="12">
        <v>168</v>
      </c>
      <c r="AF305" s="45">
        <f t="shared" si="103"/>
        <v>1500</v>
      </c>
      <c r="AG305" s="12" t="s">
        <v>216</v>
      </c>
    </row>
    <row r="306" spans="1:34" hidden="1" x14ac:dyDescent="0.35">
      <c r="A306" s="10">
        <v>109.3</v>
      </c>
      <c r="B306" s="2">
        <v>4</v>
      </c>
      <c r="C306" s="2">
        <v>9</v>
      </c>
      <c r="D306" s="2">
        <v>2</v>
      </c>
      <c r="F306" s="2" t="str">
        <f t="shared" si="111"/>
        <v>2019,10,3,11,0</v>
      </c>
      <c r="G306" s="2" t="str">
        <f t="shared" si="110"/>
        <v>2019,10,10,11,0</v>
      </c>
      <c r="H306" s="7" t="s">
        <v>47</v>
      </c>
      <c r="I306" s="2">
        <f t="shared" si="84"/>
        <v>0.24</v>
      </c>
      <c r="K306" s="2">
        <v>8</v>
      </c>
      <c r="L306" s="2">
        <v>5</v>
      </c>
      <c r="W306" s="2">
        <f>'[2]12.2019'!$AB$28</f>
        <v>9.2182862240921768</v>
      </c>
      <c r="Y306" s="51"/>
      <c r="Z306" s="2" t="s">
        <v>206</v>
      </c>
      <c r="AA306" s="12"/>
      <c r="AB306" s="12"/>
      <c r="AC306" s="12">
        <v>3</v>
      </c>
      <c r="AD306" s="12">
        <v>500</v>
      </c>
      <c r="AE306" s="12">
        <v>168</v>
      </c>
      <c r="AF306" s="45">
        <f t="shared" si="103"/>
        <v>1500</v>
      </c>
      <c r="AG306" s="12" t="s">
        <v>216</v>
      </c>
    </row>
    <row r="307" spans="1:34" hidden="1" x14ac:dyDescent="0.35">
      <c r="A307" s="10">
        <v>109.5</v>
      </c>
      <c r="B307" s="2">
        <v>4</v>
      </c>
      <c r="C307" s="2">
        <v>9</v>
      </c>
      <c r="D307" s="2">
        <v>2</v>
      </c>
      <c r="F307" s="2" t="str">
        <f t="shared" si="111"/>
        <v>2019,10,3,11,0</v>
      </c>
      <c r="G307" s="2" t="str">
        <f t="shared" si="110"/>
        <v>2019,10,10,11,0</v>
      </c>
      <c r="H307" s="7" t="s">
        <v>48</v>
      </c>
      <c r="I307" s="2">
        <f t="shared" si="84"/>
        <v>0.36599999999999999</v>
      </c>
      <c r="K307" s="2">
        <v>12.2</v>
      </c>
      <c r="L307" s="2">
        <v>5</v>
      </c>
      <c r="W307" s="2">
        <f>'[2]12.2019'!$AB$48</f>
        <v>226.21158032888439</v>
      </c>
      <c r="Y307" s="51"/>
      <c r="Z307" s="2" t="s">
        <v>206</v>
      </c>
      <c r="AA307" s="12"/>
      <c r="AB307" s="12"/>
      <c r="AC307" s="12">
        <v>3</v>
      </c>
      <c r="AD307" s="12">
        <v>500</v>
      </c>
      <c r="AE307" s="12">
        <v>168</v>
      </c>
      <c r="AF307" s="45">
        <f t="shared" si="103"/>
        <v>1500</v>
      </c>
      <c r="AG307" s="12" t="s">
        <v>216</v>
      </c>
    </row>
    <row r="308" spans="1:34" hidden="1" x14ac:dyDescent="0.35">
      <c r="A308" s="2">
        <v>101.7</v>
      </c>
      <c r="B308" s="2">
        <v>4</v>
      </c>
      <c r="C308" s="2">
        <v>1</v>
      </c>
      <c r="D308" s="2">
        <v>2</v>
      </c>
      <c r="E308" s="2" t="s">
        <v>214</v>
      </c>
      <c r="F308" s="2" t="str">
        <f t="shared" si="111"/>
        <v>2019,10,3,11,0</v>
      </c>
      <c r="G308" s="2" t="str">
        <f t="shared" si="110"/>
        <v>2019,10,10,11,0</v>
      </c>
      <c r="H308" s="7" t="s">
        <v>25</v>
      </c>
      <c r="I308" s="2">
        <f t="shared" si="84"/>
        <v>0.42299999999999999</v>
      </c>
      <c r="J308" s="2">
        <f>K281</f>
        <v>5</v>
      </c>
      <c r="K308" s="2">
        <v>14.1</v>
      </c>
      <c r="L308" s="2">
        <v>5</v>
      </c>
      <c r="M308" s="43">
        <v>2.2181110382080078</v>
      </c>
      <c r="N308" s="6">
        <v>21.306041717529297</v>
      </c>
      <c r="O308" s="6">
        <v>4.1648087501525879</v>
      </c>
      <c r="P308" s="6">
        <v>2.6540446281433105</v>
      </c>
      <c r="Q308" s="65">
        <f>(K308*0.15*M308/100-J308*0.15*M281/100)</f>
        <v>3.0437738728523251E-2</v>
      </c>
      <c r="R308" s="65">
        <f>AF308/1000*14/1000*L308</f>
        <v>7.0000000000000007E-2</v>
      </c>
      <c r="S308" s="65">
        <f>Q308/R308</f>
        <v>0.43482483897890356</v>
      </c>
      <c r="T308" s="65">
        <f>AF308*14/1000*L308/J308/7</f>
        <v>2</v>
      </c>
      <c r="W308" s="7">
        <f>'[2]12.2019'!$AB$20</f>
        <v>4.729999030239421</v>
      </c>
      <c r="Y308" s="52">
        <f>(K308-K281)/K281/7</f>
        <v>0.25999999999999995</v>
      </c>
      <c r="Z308" s="2" t="str">
        <f>Z281</f>
        <v>1000/1/168</v>
      </c>
      <c r="AA308" s="47">
        <v>2</v>
      </c>
      <c r="AB308" s="47">
        <v>2</v>
      </c>
      <c r="AC308" s="12">
        <v>1</v>
      </c>
      <c r="AD308" s="12">
        <v>1000</v>
      </c>
      <c r="AE308" s="12">
        <v>168</v>
      </c>
      <c r="AF308" s="45">
        <f t="shared" si="103"/>
        <v>1000</v>
      </c>
      <c r="AG308" s="12" t="s">
        <v>216</v>
      </c>
      <c r="AH308" s="2" t="s">
        <v>78</v>
      </c>
    </row>
    <row r="309" spans="1:34" hidden="1" x14ac:dyDescent="0.35">
      <c r="A309" s="2">
        <v>102.7</v>
      </c>
      <c r="B309" s="2">
        <v>4</v>
      </c>
      <c r="C309" s="2">
        <v>2</v>
      </c>
      <c r="D309" s="2">
        <v>2</v>
      </c>
      <c r="E309" s="2" t="s">
        <v>214</v>
      </c>
      <c r="F309" s="2" t="str">
        <f t="shared" ref="F309:F319" si="112">F308</f>
        <v>2019,10,3,11,0</v>
      </c>
      <c r="G309" s="2" t="str">
        <f t="shared" ref="G309:G316" si="113">G308</f>
        <v>2019,10,10,11,0</v>
      </c>
      <c r="H309" s="2" t="str">
        <f>H308</f>
        <v>2019,10,17,10,0</v>
      </c>
      <c r="I309" s="2">
        <f t="shared" si="84"/>
        <v>0.47399999999999998</v>
      </c>
      <c r="J309" s="2">
        <f>K284</f>
        <v>5</v>
      </c>
      <c r="K309" s="2">
        <v>15.8</v>
      </c>
      <c r="L309" s="2">
        <v>5</v>
      </c>
      <c r="M309" s="9">
        <v>2.7323510646820068</v>
      </c>
      <c r="N309" s="9">
        <v>22.765201568603516</v>
      </c>
      <c r="O309" s="9">
        <v>3.8748695850372314</v>
      </c>
      <c r="P309" s="9">
        <v>3.2108583450317383</v>
      </c>
      <c r="Q309" s="65">
        <f>(K309*0.15*M309/100-J309*0.15*M284/100)</f>
        <v>4.3482883143424994E-2</v>
      </c>
      <c r="R309" s="65">
        <f>AF309/1000*14/1000*L309</f>
        <v>7.0000000000000007E-2</v>
      </c>
      <c r="S309" s="65">
        <f>Q309/R309</f>
        <v>0.62118404490607126</v>
      </c>
      <c r="T309" s="65">
        <f>AF309*14/1000*L309/J309/7</f>
        <v>2</v>
      </c>
      <c r="W309" s="2">
        <f>'[2]12.2019'!$AB$21</f>
        <v>5.544846698498259</v>
      </c>
      <c r="Y309" s="52">
        <f>(K309-K284)/K284/7</f>
        <v>0.30857142857142861</v>
      </c>
      <c r="Z309" s="2" t="str">
        <f>Z284</f>
        <v>1000/1/168</v>
      </c>
      <c r="AA309" s="47">
        <v>2</v>
      </c>
      <c r="AB309" s="47">
        <v>2</v>
      </c>
      <c r="AC309" s="12">
        <v>1</v>
      </c>
      <c r="AD309" s="12">
        <v>1000</v>
      </c>
      <c r="AE309" s="12">
        <v>168</v>
      </c>
      <c r="AF309" s="45">
        <f t="shared" ref="AF309:AF372" si="114">AD309*AC309</f>
        <v>1000</v>
      </c>
      <c r="AG309" s="12" t="s">
        <v>216</v>
      </c>
      <c r="AH309" s="2" t="s">
        <v>78</v>
      </c>
    </row>
    <row r="310" spans="1:34" hidden="1" x14ac:dyDescent="0.35">
      <c r="A310" s="2">
        <v>103.7</v>
      </c>
      <c r="B310" s="2">
        <v>4</v>
      </c>
      <c r="C310" s="2">
        <v>3</v>
      </c>
      <c r="D310" s="2">
        <v>2</v>
      </c>
      <c r="E310" s="2" t="s">
        <v>214</v>
      </c>
      <c r="F310" s="2" t="str">
        <f t="shared" si="112"/>
        <v>2019,10,3,11,0</v>
      </c>
      <c r="G310" s="2" t="str">
        <f t="shared" si="113"/>
        <v>2019,10,10,11,0</v>
      </c>
      <c r="H310" s="2" t="str">
        <f t="shared" ref="H310:H316" si="115">H309</f>
        <v>2019,10,17,10,0</v>
      </c>
      <c r="I310" s="2">
        <f t="shared" si="84"/>
        <v>0.441</v>
      </c>
      <c r="J310" s="2">
        <f>K287</f>
        <v>5</v>
      </c>
      <c r="K310" s="2">
        <v>14.7</v>
      </c>
      <c r="L310" s="2">
        <v>5</v>
      </c>
      <c r="M310" s="43">
        <v>2.1804044246673584</v>
      </c>
      <c r="N310" s="6">
        <v>22.44053840637207</v>
      </c>
      <c r="O310" s="6">
        <v>4.4198670387268066</v>
      </c>
      <c r="P310" s="6">
        <v>2.6478300094604492</v>
      </c>
      <c r="Q310" s="65">
        <f>(K310*0.15*M310/100-J310*0.15*M287/100)</f>
        <v>2.9972504246234887E-2</v>
      </c>
      <c r="R310" s="65">
        <f>AF310/1000*14/1000*L310</f>
        <v>7.0000000000000007E-2</v>
      </c>
      <c r="S310" s="65">
        <f>Q310/R310</f>
        <v>0.42817863208906976</v>
      </c>
      <c r="T310" s="65">
        <f>AF310*14/1000*L310/J310/7</f>
        <v>2</v>
      </c>
      <c r="W310" s="2">
        <f>'[2]12.2019'!$AB$23</f>
        <v>0.62744533082421583</v>
      </c>
      <c r="Y310" s="52">
        <f>(K310-K287)/K287/7</f>
        <v>0.27714285714285714</v>
      </c>
      <c r="Z310" s="2" t="str">
        <f>Z287</f>
        <v>1000/1/168</v>
      </c>
      <c r="AA310" s="47">
        <v>2</v>
      </c>
      <c r="AB310" s="47">
        <v>0</v>
      </c>
      <c r="AC310" s="12">
        <v>1</v>
      </c>
      <c r="AD310" s="12">
        <v>1000</v>
      </c>
      <c r="AE310" s="12">
        <v>168</v>
      </c>
      <c r="AF310" s="45">
        <f t="shared" si="114"/>
        <v>1000</v>
      </c>
      <c r="AG310" s="12" t="s">
        <v>216</v>
      </c>
      <c r="AH310" s="2" t="s">
        <v>78</v>
      </c>
    </row>
    <row r="311" spans="1:34" hidden="1" x14ac:dyDescent="0.35">
      <c r="A311" s="57">
        <v>104.7</v>
      </c>
      <c r="B311" s="2">
        <v>4</v>
      </c>
      <c r="C311" s="2">
        <v>4</v>
      </c>
      <c r="D311" s="2">
        <v>2</v>
      </c>
      <c r="E311" s="2" t="s">
        <v>214</v>
      </c>
      <c r="F311" s="2" t="str">
        <f t="shared" si="112"/>
        <v>2019,10,3,11,0</v>
      </c>
      <c r="G311" s="2" t="str">
        <f t="shared" si="113"/>
        <v>2019,10,10,11,0</v>
      </c>
      <c r="H311" s="2" t="str">
        <f t="shared" si="115"/>
        <v>2019,10,17,10,0</v>
      </c>
      <c r="I311" s="2">
        <f t="shared" si="84"/>
        <v>0.36599999999999999</v>
      </c>
      <c r="J311" s="2">
        <f>K290</f>
        <v>5</v>
      </c>
      <c r="K311" s="2">
        <v>12.2</v>
      </c>
      <c r="L311" s="2">
        <v>5</v>
      </c>
      <c r="M311" s="43">
        <v>2.6388804912567139</v>
      </c>
      <c r="N311" s="6">
        <v>25.470102310180664</v>
      </c>
      <c r="O311" s="6">
        <v>4.8932466506958008</v>
      </c>
      <c r="P311" s="6">
        <v>2.709721565246582</v>
      </c>
      <c r="Q311" s="65">
        <f>(K311*0.15*M311/100-J311*0.15*M290/100)</f>
        <v>2.2458812856674195E-2</v>
      </c>
      <c r="R311" s="65">
        <f>AF311/1000*14/1000*L311</f>
        <v>7.0000000000000007E-2</v>
      </c>
      <c r="S311" s="65">
        <f>Q311/R311</f>
        <v>0.32084018366677419</v>
      </c>
      <c r="T311" s="65">
        <f>AF311*14/1000*L311/J311/7</f>
        <v>2</v>
      </c>
      <c r="W311" s="2">
        <f>'[2]11.2019'!$AB$50</f>
        <v>6.8061092739470146</v>
      </c>
      <c r="Y311" s="52">
        <f>(K311-K290)/K290/7</f>
        <v>0.20571428571428571</v>
      </c>
      <c r="Z311" s="2" t="str">
        <f>Z290</f>
        <v>500/2/168</v>
      </c>
      <c r="AA311" s="47">
        <v>2</v>
      </c>
      <c r="AB311" s="47">
        <v>2</v>
      </c>
      <c r="AC311" s="12">
        <v>2</v>
      </c>
      <c r="AD311" s="12">
        <v>500</v>
      </c>
      <c r="AE311" s="12">
        <v>168</v>
      </c>
      <c r="AF311" s="45">
        <f t="shared" si="114"/>
        <v>1000</v>
      </c>
      <c r="AG311" s="12" t="s">
        <v>216</v>
      </c>
    </row>
    <row r="312" spans="1:34" hidden="1" x14ac:dyDescent="0.35">
      <c r="A312" s="57">
        <v>105.7</v>
      </c>
      <c r="B312" s="2">
        <v>4</v>
      </c>
      <c r="C312" s="2">
        <v>5</v>
      </c>
      <c r="D312" s="2">
        <v>2</v>
      </c>
      <c r="E312" s="2" t="s">
        <v>214</v>
      </c>
      <c r="F312" s="2" t="str">
        <f t="shared" si="112"/>
        <v>2019,10,3,11,0</v>
      </c>
      <c r="G312" s="2" t="str">
        <f t="shared" si="113"/>
        <v>2019,10,10,11,0</v>
      </c>
      <c r="H312" s="2" t="str">
        <f t="shared" si="115"/>
        <v>2019,10,17,10,0</v>
      </c>
      <c r="I312" s="2">
        <f t="shared" si="84"/>
        <v>0.378</v>
      </c>
      <c r="J312" s="2">
        <f>K293</f>
        <v>5</v>
      </c>
      <c r="K312" s="2">
        <v>12.6</v>
      </c>
      <c r="L312" s="2">
        <v>5</v>
      </c>
      <c r="M312" s="9">
        <v>2.3660862445831299</v>
      </c>
      <c r="N312" s="9">
        <v>21.800819396972656</v>
      </c>
      <c r="O312" s="9">
        <v>4.6847405433654785</v>
      </c>
      <c r="P312" s="9">
        <v>7.1840367317199707</v>
      </c>
      <c r="Q312" s="65">
        <f>(K312*0.15*M312/100-J312*0.15*M293/100)</f>
        <v>2.00716803073883E-2</v>
      </c>
      <c r="R312" s="65">
        <f>AF312/1000*14/1000*L312</f>
        <v>7.0000000000000007E-2</v>
      </c>
      <c r="S312" s="65">
        <f>Q312/R312</f>
        <v>0.28673829010554713</v>
      </c>
      <c r="T312" s="65">
        <f>AF312*14/1000*L312/J312/7</f>
        <v>2</v>
      </c>
      <c r="W312" s="2">
        <f>'[2]12.2019'!$AB$22</f>
        <v>7.6075284184519836</v>
      </c>
      <c r="Y312" s="52">
        <f>(K312-K293)/K293/7</f>
        <v>0.21714285714285714</v>
      </c>
      <c r="Z312" s="2" t="str">
        <f>Z293</f>
        <v>500/2/168</v>
      </c>
      <c r="AA312" s="47">
        <v>2</v>
      </c>
      <c r="AB312" s="47">
        <v>2</v>
      </c>
      <c r="AC312" s="12">
        <v>2</v>
      </c>
      <c r="AD312" s="12">
        <v>500</v>
      </c>
      <c r="AE312" s="12">
        <v>168</v>
      </c>
      <c r="AF312" s="45">
        <f t="shared" si="114"/>
        <v>1000</v>
      </c>
      <c r="AG312" s="12" t="s">
        <v>216</v>
      </c>
    </row>
    <row r="313" spans="1:34" hidden="1" x14ac:dyDescent="0.35">
      <c r="A313" s="57">
        <v>106.7</v>
      </c>
      <c r="B313" s="2">
        <v>4</v>
      </c>
      <c r="C313" s="2">
        <v>6</v>
      </c>
      <c r="D313" s="2">
        <v>2</v>
      </c>
      <c r="E313" s="2" t="s">
        <v>214</v>
      </c>
      <c r="F313" s="2" t="str">
        <f t="shared" si="112"/>
        <v>2019,10,3,11,0</v>
      </c>
      <c r="G313" s="2" t="str">
        <f t="shared" si="113"/>
        <v>2019,10,10,11,0</v>
      </c>
      <c r="H313" s="2" t="str">
        <f t="shared" si="115"/>
        <v>2019,10,17,10,0</v>
      </c>
      <c r="I313" s="2">
        <f t="shared" si="84"/>
        <v>0.35699999999999998</v>
      </c>
      <c r="J313" s="2">
        <f>K296</f>
        <v>5</v>
      </c>
      <c r="K313" s="2">
        <v>11.9</v>
      </c>
      <c r="L313" s="2">
        <v>5</v>
      </c>
      <c r="M313" s="14"/>
      <c r="W313" s="2">
        <f>'[2]12.2019'!$AB$25</f>
        <v>0.51241715367313245</v>
      </c>
      <c r="Y313" s="52">
        <f>(K313-K296)/K296/7</f>
        <v>0.19714285714285715</v>
      </c>
      <c r="Z313" s="2" t="str">
        <f>Z296</f>
        <v>500/2/168</v>
      </c>
      <c r="AA313" s="47">
        <v>2</v>
      </c>
      <c r="AB313" s="47">
        <v>0</v>
      </c>
      <c r="AC313" s="12">
        <v>2</v>
      </c>
      <c r="AD313" s="12">
        <v>500</v>
      </c>
      <c r="AE313" s="12">
        <v>168</v>
      </c>
      <c r="AF313" s="45">
        <f t="shared" si="114"/>
        <v>1000</v>
      </c>
      <c r="AG313" s="12" t="s">
        <v>216</v>
      </c>
    </row>
    <row r="314" spans="1:34" hidden="1" x14ac:dyDescent="0.35">
      <c r="A314" s="2">
        <v>107.7</v>
      </c>
      <c r="B314" s="2">
        <v>4</v>
      </c>
      <c r="C314" s="2">
        <v>7</v>
      </c>
      <c r="D314" s="2">
        <v>2</v>
      </c>
      <c r="E314" s="2" t="s">
        <v>214</v>
      </c>
      <c r="F314" s="2" t="str">
        <f t="shared" si="112"/>
        <v>2019,10,3,11,0</v>
      </c>
      <c r="G314" s="2" t="str">
        <f t="shared" si="113"/>
        <v>2019,10,10,11,0</v>
      </c>
      <c r="H314" s="2" t="str">
        <f t="shared" si="115"/>
        <v>2019,10,17,10,0</v>
      </c>
      <c r="I314" s="2">
        <f t="shared" si="84"/>
        <v>0.41099999999999998</v>
      </c>
      <c r="J314" s="2">
        <f>K299</f>
        <v>5</v>
      </c>
      <c r="K314" s="2">
        <v>13.7</v>
      </c>
      <c r="L314" s="2">
        <v>5</v>
      </c>
      <c r="M314" s="43">
        <v>3.4962966442108154</v>
      </c>
      <c r="N314" s="6">
        <v>24.787927627563477</v>
      </c>
      <c r="O314" s="6">
        <v>4.7645673751831055</v>
      </c>
      <c r="P314" s="6">
        <v>4.5883173942565918</v>
      </c>
      <c r="Q314" s="65">
        <f>(K314*0.15*M314/100-J314*0.15*M299/100)</f>
        <v>3.8284261715412125E-2</v>
      </c>
      <c r="R314" s="65">
        <f>AF314/1000*14/1000*L314</f>
        <v>0.10500000000000001</v>
      </c>
      <c r="S314" s="65">
        <f>Q314/R314</f>
        <v>0.36461201633725832</v>
      </c>
      <c r="T314" s="65">
        <f>AF314*14/1000*L314/J314/7</f>
        <v>3</v>
      </c>
      <c r="W314" s="2">
        <f>'[2]12.2019'!$AB$89</f>
        <v>179.6530966368374</v>
      </c>
      <c r="Y314" s="52">
        <f>(K314-K299)/K299/7</f>
        <v>0.24857142857142853</v>
      </c>
      <c r="Z314" s="2" t="str">
        <f>Z299</f>
        <v>500/3/168</v>
      </c>
      <c r="AA314" s="47">
        <v>2</v>
      </c>
      <c r="AB314" s="47">
        <v>2</v>
      </c>
      <c r="AC314" s="12">
        <v>3</v>
      </c>
      <c r="AD314" s="12">
        <v>500</v>
      </c>
      <c r="AE314" s="12">
        <v>168</v>
      </c>
      <c r="AF314" s="45">
        <f t="shared" si="114"/>
        <v>1500</v>
      </c>
      <c r="AG314" s="12" t="s">
        <v>216</v>
      </c>
    </row>
    <row r="315" spans="1:34" hidden="1" x14ac:dyDescent="0.35">
      <c r="A315" s="2">
        <v>108.7</v>
      </c>
      <c r="B315" s="2">
        <v>4</v>
      </c>
      <c r="C315" s="2">
        <v>8</v>
      </c>
      <c r="D315" s="2">
        <v>2</v>
      </c>
      <c r="E315" s="2" t="s">
        <v>214</v>
      </c>
      <c r="F315" s="2" t="str">
        <f t="shared" si="112"/>
        <v>2019,10,3,11,0</v>
      </c>
      <c r="G315" s="2" t="str">
        <f>G314</f>
        <v>2019,10,10,11,0</v>
      </c>
      <c r="H315" s="2" t="str">
        <f t="shared" si="115"/>
        <v>2019,10,17,10,0</v>
      </c>
      <c r="I315" s="2">
        <f t="shared" ref="I315:I462" si="116">$K315/$L315*0.15</f>
        <v>0.378</v>
      </c>
      <c r="J315" s="2">
        <f>K302</f>
        <v>4.7</v>
      </c>
      <c r="K315" s="2">
        <v>12.6</v>
      </c>
      <c r="L315" s="2">
        <v>5</v>
      </c>
      <c r="M315" s="15">
        <v>1.9192228317260742</v>
      </c>
      <c r="N315" s="9">
        <v>10.478745460510254</v>
      </c>
      <c r="O315" s="9">
        <v>2.0598745346069336</v>
      </c>
      <c r="P315" s="9">
        <v>2.9923877716064453</v>
      </c>
      <c r="Q315" s="65">
        <f>(K315*0.15*M315/100-J315*0.15*M302/100)</f>
        <v>4.364026379585266E-3</v>
      </c>
      <c r="R315" s="65">
        <f>AF315/1000*14/1000*L315</f>
        <v>0.10500000000000001</v>
      </c>
      <c r="S315" s="65">
        <f>Q315/R315</f>
        <v>4.1562155996050149E-2</v>
      </c>
      <c r="T315" s="65">
        <f>AF315*14/1000*L315/J315/7</f>
        <v>3.1914893617021276</v>
      </c>
      <c r="W315" s="2">
        <f>'[2]12.2019'!$AB$47</f>
        <v>244.26707879624411</v>
      </c>
      <c r="Y315" s="52">
        <f>(K315-K302)/K302/7</f>
        <v>0.24012158054711244</v>
      </c>
      <c r="Z315" s="2" t="str">
        <f>Z302</f>
        <v>500/3/168</v>
      </c>
      <c r="AA315" s="47">
        <v>2</v>
      </c>
      <c r="AB315" s="47">
        <v>2</v>
      </c>
      <c r="AC315" s="12">
        <v>3</v>
      </c>
      <c r="AD315" s="12">
        <v>500</v>
      </c>
      <c r="AE315" s="12">
        <v>168</v>
      </c>
      <c r="AF315" s="45">
        <f t="shared" si="114"/>
        <v>1500</v>
      </c>
      <c r="AG315" s="12" t="s">
        <v>216</v>
      </c>
    </row>
    <row r="316" spans="1:34" hidden="1" x14ac:dyDescent="0.35">
      <c r="A316" s="2">
        <v>109.7</v>
      </c>
      <c r="B316" s="2">
        <v>4</v>
      </c>
      <c r="C316" s="2">
        <v>9</v>
      </c>
      <c r="D316" s="2">
        <v>2</v>
      </c>
      <c r="E316" s="2" t="s">
        <v>214</v>
      </c>
      <c r="F316" s="2" t="str">
        <f t="shared" si="112"/>
        <v>2019,10,3,11,0</v>
      </c>
      <c r="G316" s="2" t="str">
        <f t="shared" si="113"/>
        <v>2019,10,10,11,0</v>
      </c>
      <c r="H316" s="2" t="str">
        <f t="shared" si="115"/>
        <v>2019,10,17,10,0</v>
      </c>
      <c r="I316" s="2">
        <f t="shared" si="116"/>
        <v>0.44999999999999996</v>
      </c>
      <c r="J316" s="2">
        <f>K305</f>
        <v>5</v>
      </c>
      <c r="K316" s="2">
        <v>15</v>
      </c>
      <c r="L316" s="2">
        <v>5</v>
      </c>
      <c r="M316" s="43">
        <v>3.1591072082519531</v>
      </c>
      <c r="N316" s="6">
        <v>24.200248718261719</v>
      </c>
      <c r="O316" s="6">
        <v>4.5818905830383301</v>
      </c>
      <c r="P316" s="6">
        <v>2.5043294429779053</v>
      </c>
      <c r="Q316" s="65">
        <f>(K316*0.15*M316/100-J316*0.15*M305/100)</f>
        <v>4.2762125730514529E-2</v>
      </c>
      <c r="R316" s="65">
        <f>AF316/1000*14/1000*L316</f>
        <v>0.10500000000000001</v>
      </c>
      <c r="S316" s="65">
        <f>Q316/R316</f>
        <v>0.40725834029061453</v>
      </c>
      <c r="T316" s="65">
        <f>AF316*14/1000*L316/J316/7</f>
        <v>3</v>
      </c>
      <c r="W316" s="2">
        <f>'[2]11.2019'!$AB$51</f>
        <v>75.223771496418166</v>
      </c>
      <c r="Y316" s="52">
        <f>(K316-K305)/K305/7</f>
        <v>0.2857142857142857</v>
      </c>
      <c r="Z316" s="2" t="str">
        <f>Z305</f>
        <v>500/3/168</v>
      </c>
      <c r="AA316" s="47">
        <v>2</v>
      </c>
      <c r="AB316" s="47">
        <v>0</v>
      </c>
      <c r="AC316" s="12">
        <v>3</v>
      </c>
      <c r="AD316" s="12">
        <v>500</v>
      </c>
      <c r="AE316" s="12">
        <v>168</v>
      </c>
      <c r="AF316" s="45">
        <f t="shared" si="114"/>
        <v>1500</v>
      </c>
      <c r="AG316" s="12" t="s">
        <v>216</v>
      </c>
    </row>
    <row r="317" spans="1:34" hidden="1" x14ac:dyDescent="0.35">
      <c r="A317" s="10">
        <v>111</v>
      </c>
      <c r="B317" s="2">
        <v>4</v>
      </c>
      <c r="C317" s="2">
        <v>1</v>
      </c>
      <c r="D317" s="2">
        <v>3</v>
      </c>
      <c r="E317" s="2" t="s">
        <v>213</v>
      </c>
      <c r="F317" s="2" t="str">
        <f t="shared" si="112"/>
        <v>2019,10,3,11,0</v>
      </c>
      <c r="G317" s="7" t="s">
        <v>25</v>
      </c>
      <c r="H317" s="2" t="str">
        <f>G317</f>
        <v>2019,10,17,10,0</v>
      </c>
      <c r="I317" s="2">
        <f t="shared" si="116"/>
        <v>0.15</v>
      </c>
      <c r="K317" s="2">
        <v>5</v>
      </c>
      <c r="L317" s="2">
        <v>5</v>
      </c>
      <c r="M317" s="6">
        <f>M308</f>
        <v>2.2181110382080078</v>
      </c>
      <c r="N317" s="6">
        <f>N308</f>
        <v>21.306041717529297</v>
      </c>
      <c r="O317" s="6">
        <f>O308</f>
        <v>4.1648087501525879</v>
      </c>
      <c r="P317" s="6">
        <f>P308</f>
        <v>2.6540446281433105</v>
      </c>
      <c r="Y317" s="51"/>
      <c r="Z317" s="2" t="str">
        <f>Z308</f>
        <v>1000/1/168</v>
      </c>
      <c r="AA317" s="12"/>
      <c r="AB317" s="12"/>
      <c r="AC317" s="12">
        <v>1</v>
      </c>
      <c r="AD317" s="12">
        <v>1000</v>
      </c>
      <c r="AE317" s="12">
        <v>168</v>
      </c>
      <c r="AF317" s="45">
        <f t="shared" si="114"/>
        <v>1000</v>
      </c>
      <c r="AG317" s="12" t="s">
        <v>216</v>
      </c>
    </row>
    <row r="318" spans="1:34" hidden="1" x14ac:dyDescent="0.35">
      <c r="A318" s="10">
        <v>111.3</v>
      </c>
      <c r="B318" s="2">
        <v>4</v>
      </c>
      <c r="C318" s="2">
        <v>1</v>
      </c>
      <c r="D318" s="2">
        <v>3</v>
      </c>
      <c r="F318" s="2" t="str">
        <f t="shared" si="112"/>
        <v>2019,10,3,11,0</v>
      </c>
      <c r="G318" s="12" t="str">
        <f>G317</f>
        <v>2019,10,17,10,0</v>
      </c>
      <c r="H318" s="7" t="s">
        <v>49</v>
      </c>
      <c r="I318" s="2">
        <f t="shared" si="116"/>
        <v>0.28799999999999998</v>
      </c>
      <c r="K318" s="2">
        <v>9.6</v>
      </c>
      <c r="L318" s="2">
        <v>5</v>
      </c>
      <c r="W318" s="2">
        <f>AVERAGE('[2]12.2019'!$AB$49:$AB$50)</f>
        <v>358.59993092806565</v>
      </c>
      <c r="Y318" s="51"/>
      <c r="Z318" s="2" t="str">
        <f>Z309</f>
        <v>1000/1/168</v>
      </c>
      <c r="AA318" s="12"/>
      <c r="AB318" s="12"/>
      <c r="AC318" s="12">
        <v>1</v>
      </c>
      <c r="AD318" s="12">
        <v>1000</v>
      </c>
      <c r="AE318" s="12">
        <v>168</v>
      </c>
      <c r="AF318" s="45">
        <f t="shared" si="114"/>
        <v>1000</v>
      </c>
      <c r="AG318" s="12" t="s">
        <v>216</v>
      </c>
      <c r="AH318" s="2" t="s">
        <v>32</v>
      </c>
    </row>
    <row r="319" spans="1:34" hidden="1" x14ac:dyDescent="0.35">
      <c r="A319" s="10">
        <v>111.5</v>
      </c>
      <c r="B319" s="2">
        <v>4</v>
      </c>
      <c r="C319" s="2">
        <v>1</v>
      </c>
      <c r="D319" s="2">
        <v>3</v>
      </c>
      <c r="F319" s="2" t="str">
        <f t="shared" si="112"/>
        <v>2019,10,3,11,0</v>
      </c>
      <c r="G319" s="12" t="str">
        <f>G318</f>
        <v>2019,10,17,10,0</v>
      </c>
      <c r="H319" s="7" t="s">
        <v>50</v>
      </c>
      <c r="I319" s="2">
        <f t="shared" si="116"/>
        <v>0.35699999999999998</v>
      </c>
      <c r="K319" s="2">
        <v>11.9</v>
      </c>
      <c r="L319" s="2">
        <v>5</v>
      </c>
      <c r="M319" s="6">
        <v>2.3594980239868164</v>
      </c>
      <c r="N319" s="6">
        <v>18.481843948364258</v>
      </c>
      <c r="O319" s="6">
        <v>4.1720538139343262</v>
      </c>
      <c r="P319" s="6">
        <v>4.3106207847595215</v>
      </c>
      <c r="Q319" s="6"/>
      <c r="R319" s="6"/>
      <c r="S319" s="6"/>
      <c r="T319" s="6"/>
      <c r="W319" s="2">
        <f>'[2]11.2019'!$AB$52</f>
        <v>79.96784831149813</v>
      </c>
      <c r="Y319" s="51"/>
      <c r="Z319" s="2" t="str">
        <f>Z310</f>
        <v>1000/1/168</v>
      </c>
      <c r="AA319" s="12"/>
      <c r="AB319" s="12"/>
      <c r="AC319" s="12">
        <v>1</v>
      </c>
      <c r="AD319" s="12">
        <v>1000</v>
      </c>
      <c r="AE319" s="12">
        <v>168</v>
      </c>
      <c r="AF319" s="45">
        <f t="shared" si="114"/>
        <v>1000</v>
      </c>
      <c r="AG319" s="12" t="s">
        <v>216</v>
      </c>
      <c r="AH319" s="2" t="s">
        <v>32</v>
      </c>
    </row>
    <row r="320" spans="1:34" hidden="1" x14ac:dyDescent="0.35">
      <c r="A320" s="10">
        <v>112</v>
      </c>
      <c r="B320" s="2">
        <v>4</v>
      </c>
      <c r="C320" s="2">
        <v>2</v>
      </c>
      <c r="D320" s="2">
        <v>3</v>
      </c>
      <c r="E320" s="2" t="s">
        <v>213</v>
      </c>
      <c r="F320" s="2" t="str">
        <f>F317</f>
        <v>2019,10,3,11,0</v>
      </c>
      <c r="G320" s="2" t="str">
        <f>G317</f>
        <v>2019,10,17,10,0</v>
      </c>
      <c r="H320" s="2" t="str">
        <f>G320</f>
        <v>2019,10,17,10,0</v>
      </c>
      <c r="I320" s="2">
        <f t="shared" si="116"/>
        <v>0.15</v>
      </c>
      <c r="K320" s="2">
        <v>5</v>
      </c>
      <c r="L320" s="2">
        <v>5</v>
      </c>
      <c r="M320" s="6">
        <f>M309</f>
        <v>2.7323510646820068</v>
      </c>
      <c r="N320" s="6">
        <f>N309</f>
        <v>22.765201568603516</v>
      </c>
      <c r="O320" s="6">
        <f>O309</f>
        <v>3.8748695850372314</v>
      </c>
      <c r="P320" s="6">
        <f>P309</f>
        <v>3.2108583450317383</v>
      </c>
      <c r="Q320" s="6"/>
      <c r="R320" s="6"/>
      <c r="S320" s="6"/>
      <c r="T320" s="6"/>
      <c r="Y320" s="51"/>
      <c r="Z320" s="2" t="str">
        <f>Z309</f>
        <v>1000/1/168</v>
      </c>
      <c r="AA320" s="12"/>
      <c r="AB320" s="12"/>
      <c r="AC320" s="12">
        <v>1</v>
      </c>
      <c r="AD320" s="12">
        <v>1000</v>
      </c>
      <c r="AE320" s="12">
        <v>168</v>
      </c>
      <c r="AF320" s="45">
        <f t="shared" si="114"/>
        <v>1000</v>
      </c>
      <c r="AG320" s="12" t="s">
        <v>216</v>
      </c>
    </row>
    <row r="321" spans="1:34" hidden="1" x14ac:dyDescent="0.35">
      <c r="A321" s="10">
        <v>112.3</v>
      </c>
      <c r="B321" s="2">
        <v>4</v>
      </c>
      <c r="C321" s="2">
        <v>2</v>
      </c>
      <c r="D321" s="2">
        <v>3</v>
      </c>
      <c r="F321" s="2" t="str">
        <f>F320</f>
        <v>2019,10,3,11,0</v>
      </c>
      <c r="G321" s="2" t="str">
        <f>G320</f>
        <v>2019,10,17,10,0</v>
      </c>
      <c r="H321" s="7" t="s">
        <v>49</v>
      </c>
      <c r="I321" s="2">
        <f t="shared" si="116"/>
        <v>0.309</v>
      </c>
      <c r="K321" s="2">
        <v>10.3</v>
      </c>
      <c r="L321" s="2">
        <v>5</v>
      </c>
      <c r="M321" s="9">
        <v>1.9227057695388794</v>
      </c>
      <c r="N321" s="9">
        <v>20.906566619873047</v>
      </c>
      <c r="O321" s="9">
        <v>3.9058163166046143</v>
      </c>
      <c r="P321" s="9">
        <v>6.1102414131164551</v>
      </c>
      <c r="Q321" s="9"/>
      <c r="R321" s="9"/>
      <c r="S321" s="9"/>
      <c r="T321" s="9"/>
      <c r="Y321" s="51"/>
      <c r="Z321" s="2" t="str">
        <f>Z310</f>
        <v>1000/1/168</v>
      </c>
      <c r="AA321" s="12"/>
      <c r="AB321" s="12"/>
      <c r="AC321" s="12">
        <v>1</v>
      </c>
      <c r="AD321" s="12">
        <v>1000</v>
      </c>
      <c r="AE321" s="12">
        <v>168</v>
      </c>
      <c r="AF321" s="45">
        <f t="shared" si="114"/>
        <v>1000</v>
      </c>
      <c r="AG321" s="12" t="s">
        <v>216</v>
      </c>
      <c r="AH321" s="2" t="s">
        <v>32</v>
      </c>
    </row>
    <row r="322" spans="1:34" hidden="1" x14ac:dyDescent="0.35">
      <c r="A322" s="10">
        <v>112.5</v>
      </c>
      <c r="B322" s="2">
        <v>4</v>
      </c>
      <c r="C322" s="2">
        <v>2</v>
      </c>
      <c r="D322" s="2">
        <v>3</v>
      </c>
      <c r="F322" s="2" t="str">
        <f>F321</f>
        <v>2019,10,3,11,0</v>
      </c>
      <c r="G322" s="2" t="str">
        <f>G321</f>
        <v>2019,10,17,10,0</v>
      </c>
      <c r="H322" s="7" t="s">
        <v>50</v>
      </c>
      <c r="I322" s="2">
        <f t="shared" si="116"/>
        <v>0.42299999999999999</v>
      </c>
      <c r="K322" s="2">
        <v>14.1</v>
      </c>
      <c r="L322" s="2">
        <v>5</v>
      </c>
      <c r="M322" s="14"/>
      <c r="N322" s="6"/>
      <c r="O322" s="6"/>
      <c r="P322" s="6"/>
      <c r="Q322" s="6"/>
      <c r="R322" s="6"/>
      <c r="S322" s="6"/>
      <c r="T322" s="6"/>
      <c r="W322" s="2">
        <f>'[2]12.2019'!$AB$51</f>
        <v>117.79478073343478</v>
      </c>
      <c r="Y322" s="51"/>
      <c r="Z322" s="2" t="s">
        <v>201</v>
      </c>
      <c r="AA322" s="12"/>
      <c r="AB322" s="12"/>
      <c r="AC322" s="12">
        <v>1</v>
      </c>
      <c r="AD322" s="12">
        <v>1000</v>
      </c>
      <c r="AE322" s="12">
        <v>168</v>
      </c>
      <c r="AF322" s="45">
        <f t="shared" si="114"/>
        <v>1000</v>
      </c>
      <c r="AG322" s="12" t="s">
        <v>216</v>
      </c>
      <c r="AH322" s="2" t="s">
        <v>32</v>
      </c>
    </row>
    <row r="323" spans="1:34" hidden="1" x14ac:dyDescent="0.35">
      <c r="A323" s="10">
        <v>113</v>
      </c>
      <c r="B323" s="2">
        <v>4</v>
      </c>
      <c r="C323" s="2">
        <v>3</v>
      </c>
      <c r="D323" s="2">
        <v>3</v>
      </c>
      <c r="E323" s="2" t="s">
        <v>213</v>
      </c>
      <c r="F323" s="2" t="str">
        <f t="shared" ref="F323:G326" si="117">F320</f>
        <v>2019,10,3,11,0</v>
      </c>
      <c r="G323" s="2" t="str">
        <f t="shared" si="117"/>
        <v>2019,10,17,10,0</v>
      </c>
      <c r="H323" s="2" t="str">
        <f>G323</f>
        <v>2019,10,17,10,0</v>
      </c>
      <c r="I323" s="2">
        <f t="shared" si="116"/>
        <v>0.15</v>
      </c>
      <c r="K323" s="2">
        <v>5</v>
      </c>
      <c r="L323" s="2">
        <v>5</v>
      </c>
      <c r="M323" s="6">
        <f>M310</f>
        <v>2.1804044246673584</v>
      </c>
      <c r="N323" s="6">
        <f>N310</f>
        <v>22.44053840637207</v>
      </c>
      <c r="O323" s="6">
        <f>O310</f>
        <v>4.4198670387268066</v>
      </c>
      <c r="P323" s="6">
        <f>P310</f>
        <v>2.6478300094604492</v>
      </c>
      <c r="Y323" s="51"/>
      <c r="Z323" s="2" t="str">
        <f>Z310</f>
        <v>1000/1/168</v>
      </c>
      <c r="AA323" s="12"/>
      <c r="AB323" s="12"/>
      <c r="AC323" s="12">
        <v>1</v>
      </c>
      <c r="AD323" s="12">
        <v>1000</v>
      </c>
      <c r="AE323" s="12">
        <v>168</v>
      </c>
      <c r="AF323" s="45">
        <f t="shared" si="114"/>
        <v>1000</v>
      </c>
      <c r="AG323" s="12" t="s">
        <v>216</v>
      </c>
    </row>
    <row r="324" spans="1:34" hidden="1" x14ac:dyDescent="0.35">
      <c r="A324" s="10">
        <v>113.3</v>
      </c>
      <c r="B324" s="2">
        <v>4</v>
      </c>
      <c r="C324" s="2">
        <v>3</v>
      </c>
      <c r="D324" s="2">
        <v>3</v>
      </c>
      <c r="F324" s="2" t="str">
        <f t="shared" si="117"/>
        <v>2019,10,3,11,0</v>
      </c>
      <c r="G324" s="2" t="str">
        <f t="shared" si="117"/>
        <v>2019,10,17,10,0</v>
      </c>
      <c r="H324" s="7" t="s">
        <v>49</v>
      </c>
      <c r="I324" s="2">
        <f>$K324/$L324*0.15</f>
        <v>0.312</v>
      </c>
      <c r="K324" s="2">
        <v>10.4</v>
      </c>
      <c r="L324" s="2">
        <v>5</v>
      </c>
      <c r="W324" s="2">
        <f>'[2]12.2019'!$AB$52</f>
        <v>227.70988711715029</v>
      </c>
      <c r="Y324" s="51"/>
      <c r="Z324" s="7" t="s">
        <v>201</v>
      </c>
      <c r="AA324" s="12"/>
      <c r="AB324" s="12"/>
      <c r="AC324" s="12">
        <v>1</v>
      </c>
      <c r="AD324" s="12">
        <v>1000</v>
      </c>
      <c r="AE324" s="12">
        <v>168</v>
      </c>
      <c r="AF324" s="45">
        <f t="shared" si="114"/>
        <v>1000</v>
      </c>
      <c r="AG324" s="12" t="s">
        <v>216</v>
      </c>
    </row>
    <row r="325" spans="1:34" hidden="1" x14ac:dyDescent="0.35">
      <c r="A325" s="10">
        <v>113.5</v>
      </c>
      <c r="B325" s="2">
        <v>4</v>
      </c>
      <c r="C325" s="2">
        <v>3</v>
      </c>
      <c r="D325" s="2">
        <v>3</v>
      </c>
      <c r="F325" s="2" t="str">
        <f t="shared" si="117"/>
        <v>2019,10,3,11,0</v>
      </c>
      <c r="G325" s="2" t="str">
        <f t="shared" si="117"/>
        <v>2019,10,17,10,0</v>
      </c>
      <c r="H325" s="7" t="s">
        <v>77</v>
      </c>
      <c r="I325" s="2">
        <f t="shared" si="116"/>
        <v>0.432</v>
      </c>
      <c r="K325" s="2">
        <v>14.4</v>
      </c>
      <c r="L325" s="2">
        <v>5</v>
      </c>
      <c r="W325" s="2">
        <f>'[2]11.2019'!$AB$56</f>
        <v>10.544283931970677</v>
      </c>
      <c r="Y325" s="51"/>
      <c r="Z325" s="7" t="s">
        <v>201</v>
      </c>
      <c r="AA325" s="12"/>
      <c r="AB325" s="12"/>
      <c r="AC325" s="12">
        <v>1</v>
      </c>
      <c r="AD325" s="12">
        <v>1000</v>
      </c>
      <c r="AE325" s="12">
        <v>168</v>
      </c>
      <c r="AF325" s="45">
        <f t="shared" si="114"/>
        <v>1000</v>
      </c>
      <c r="AG325" s="12" t="s">
        <v>216</v>
      </c>
    </row>
    <row r="326" spans="1:34" hidden="1" x14ac:dyDescent="0.35">
      <c r="A326" s="10">
        <v>114</v>
      </c>
      <c r="B326" s="2">
        <v>4</v>
      </c>
      <c r="C326" s="2">
        <v>4</v>
      </c>
      <c r="D326" s="2">
        <v>3</v>
      </c>
      <c r="E326" s="2" t="s">
        <v>213</v>
      </c>
      <c r="F326" s="2" t="str">
        <f t="shared" si="117"/>
        <v>2019,10,3,11,0</v>
      </c>
      <c r="G326" s="2" t="str">
        <f t="shared" si="117"/>
        <v>2019,10,17,10,0</v>
      </c>
      <c r="H326" s="2" t="str">
        <f>G326</f>
        <v>2019,10,17,10,0</v>
      </c>
      <c r="I326" s="2">
        <f t="shared" si="116"/>
        <v>0.15</v>
      </c>
      <c r="K326" s="2">
        <v>5</v>
      </c>
      <c r="L326" s="2">
        <v>5</v>
      </c>
      <c r="M326" s="6">
        <f>M311</f>
        <v>2.6388804912567139</v>
      </c>
      <c r="N326" s="6">
        <f>N311</f>
        <v>25.470102310180664</v>
      </c>
      <c r="O326" s="6">
        <f>O311</f>
        <v>4.8932466506958008</v>
      </c>
      <c r="P326" s="6">
        <f>P311</f>
        <v>2.709721565246582</v>
      </c>
      <c r="Y326" s="51"/>
      <c r="Z326" s="2" t="str">
        <f>Z311</f>
        <v>500/2/168</v>
      </c>
      <c r="AA326" s="12"/>
      <c r="AB326" s="12"/>
      <c r="AC326" s="12">
        <v>2</v>
      </c>
      <c r="AD326" s="12">
        <v>500</v>
      </c>
      <c r="AE326" s="12">
        <v>168</v>
      </c>
      <c r="AF326" s="45">
        <f t="shared" si="114"/>
        <v>1000</v>
      </c>
      <c r="AG326" s="12" t="s">
        <v>216</v>
      </c>
    </row>
    <row r="327" spans="1:34" hidden="1" x14ac:dyDescent="0.35">
      <c r="A327" s="10">
        <v>114.3</v>
      </c>
      <c r="B327" s="2">
        <v>4</v>
      </c>
      <c r="C327" s="2">
        <v>4</v>
      </c>
      <c r="D327" s="2">
        <v>3</v>
      </c>
      <c r="F327" s="2" t="str">
        <f>F322</f>
        <v>2019,10,3,11,0</v>
      </c>
      <c r="G327" s="2" t="str">
        <f>G322</f>
        <v>2019,10,17,10,0</v>
      </c>
      <c r="H327" s="7" t="s">
        <v>49</v>
      </c>
      <c r="I327" s="2">
        <f t="shared" si="116"/>
        <v>0.24599999999999997</v>
      </c>
      <c r="K327" s="2">
        <v>8.1999999999999993</v>
      </c>
      <c r="L327" s="2">
        <v>5</v>
      </c>
      <c r="W327" s="2">
        <f>'[2]11.2019'!$AB$59</f>
        <v>9.5367888012960318</v>
      </c>
      <c r="Y327" s="51"/>
      <c r="Z327" s="2" t="str">
        <f>Z312</f>
        <v>500/2/168</v>
      </c>
      <c r="AA327" s="12"/>
      <c r="AB327" s="12"/>
      <c r="AC327" s="12">
        <v>2</v>
      </c>
      <c r="AD327" s="12">
        <v>500</v>
      </c>
      <c r="AE327" s="12">
        <v>168</v>
      </c>
      <c r="AF327" s="45">
        <f t="shared" si="114"/>
        <v>1000</v>
      </c>
      <c r="AG327" s="12" t="s">
        <v>216</v>
      </c>
      <c r="AH327" s="2" t="s">
        <v>46</v>
      </c>
    </row>
    <row r="328" spans="1:34" hidden="1" x14ac:dyDescent="0.35">
      <c r="A328" s="10">
        <v>114.5</v>
      </c>
      <c r="B328" s="2">
        <v>4</v>
      </c>
      <c r="C328" s="2">
        <v>4</v>
      </c>
      <c r="D328" s="2">
        <v>3</v>
      </c>
      <c r="F328" s="2" t="str">
        <f>F327</f>
        <v>2019,10,3,11,0</v>
      </c>
      <c r="G328" s="2" t="str">
        <f>G327</f>
        <v>2019,10,17,10,0</v>
      </c>
      <c r="H328" s="7" t="s">
        <v>50</v>
      </c>
      <c r="I328" s="2">
        <f t="shared" si="116"/>
        <v>0.315</v>
      </c>
      <c r="K328" s="2">
        <v>10.5</v>
      </c>
      <c r="L328" s="2">
        <v>5</v>
      </c>
      <c r="M328" s="6">
        <v>2.0959897041320801</v>
      </c>
      <c r="N328" s="6">
        <v>20.063440322875977</v>
      </c>
      <c r="O328" s="6">
        <v>4.5174198150634766</v>
      </c>
      <c r="P328" s="6">
        <v>4.0514340400695801</v>
      </c>
      <c r="Q328" s="6"/>
      <c r="R328" s="6"/>
      <c r="S328" s="6"/>
      <c r="T328" s="6"/>
      <c r="W328" s="2">
        <f>'[2]12.2019'!$AB$77</f>
        <v>-0.7353169365168043</v>
      </c>
      <c r="Y328" s="51"/>
      <c r="Z328" s="2" t="str">
        <f>Z313</f>
        <v>500/2/168</v>
      </c>
      <c r="AA328" s="12"/>
      <c r="AB328" s="12"/>
      <c r="AC328" s="12">
        <v>2</v>
      </c>
      <c r="AD328" s="12">
        <v>500</v>
      </c>
      <c r="AE328" s="12">
        <v>168</v>
      </c>
      <c r="AF328" s="45">
        <f t="shared" si="114"/>
        <v>1000</v>
      </c>
      <c r="AG328" s="12" t="s">
        <v>216</v>
      </c>
      <c r="AH328" s="2" t="s">
        <v>44</v>
      </c>
    </row>
    <row r="329" spans="1:34" hidden="1" x14ac:dyDescent="0.35">
      <c r="A329" s="10">
        <v>115</v>
      </c>
      <c r="B329" s="2">
        <v>4</v>
      </c>
      <c r="C329" s="2">
        <v>5</v>
      </c>
      <c r="D329" s="2">
        <v>3</v>
      </c>
      <c r="E329" s="2" t="s">
        <v>213</v>
      </c>
      <c r="F329" s="2" t="str">
        <f t="shared" ref="F329:G344" si="118">F326</f>
        <v>2019,10,3,11,0</v>
      </c>
      <c r="G329" s="2" t="str">
        <f t="shared" si="118"/>
        <v>2019,10,17,10,0</v>
      </c>
      <c r="H329" s="2" t="str">
        <f>G329</f>
        <v>2019,10,17,10,0</v>
      </c>
      <c r="I329" s="2">
        <f t="shared" si="116"/>
        <v>0.15</v>
      </c>
      <c r="K329" s="2">
        <v>5</v>
      </c>
      <c r="L329" s="2">
        <v>5</v>
      </c>
      <c r="M329" s="6">
        <f>M312</f>
        <v>2.3660862445831299</v>
      </c>
      <c r="N329" s="6">
        <f>N312</f>
        <v>21.800819396972656</v>
      </c>
      <c r="O329" s="6">
        <f>O312</f>
        <v>4.6847405433654785</v>
      </c>
      <c r="P329" s="6">
        <f>P312</f>
        <v>7.1840367317199707</v>
      </c>
      <c r="Q329" s="6"/>
      <c r="R329" s="6"/>
      <c r="S329" s="6"/>
      <c r="T329" s="6"/>
      <c r="Y329" s="51"/>
      <c r="Z329" s="2" t="str">
        <f>Z312</f>
        <v>500/2/168</v>
      </c>
      <c r="AA329" s="12"/>
      <c r="AB329" s="12"/>
      <c r="AC329" s="12">
        <v>2</v>
      </c>
      <c r="AD329" s="12">
        <v>500</v>
      </c>
      <c r="AE329" s="12">
        <v>168</v>
      </c>
      <c r="AF329" s="45">
        <f t="shared" si="114"/>
        <v>1000</v>
      </c>
      <c r="AG329" s="12" t="s">
        <v>216</v>
      </c>
    </row>
    <row r="330" spans="1:34" hidden="1" x14ac:dyDescent="0.35">
      <c r="A330" s="10">
        <v>115.3</v>
      </c>
      <c r="B330" s="2">
        <v>4</v>
      </c>
      <c r="C330" s="2">
        <v>5</v>
      </c>
      <c r="D330" s="2">
        <v>3</v>
      </c>
      <c r="F330" s="2" t="str">
        <f t="shared" si="118"/>
        <v>2019,10,3,11,0</v>
      </c>
      <c r="G330" s="2" t="str">
        <f t="shared" si="118"/>
        <v>2019,10,17,10,0</v>
      </c>
      <c r="H330" s="7" t="s">
        <v>49</v>
      </c>
      <c r="I330" s="2">
        <f t="shared" si="116"/>
        <v>0.29400000000000004</v>
      </c>
      <c r="K330" s="2">
        <v>9.8000000000000007</v>
      </c>
      <c r="L330" s="2">
        <v>5</v>
      </c>
      <c r="M330" s="9">
        <v>2.5995304584503174</v>
      </c>
      <c r="N330" s="9">
        <v>26.546384811401367</v>
      </c>
      <c r="O330" s="9">
        <v>4.5367727279663086</v>
      </c>
      <c r="P330" s="9">
        <v>4.7443728446960449</v>
      </c>
      <c r="Q330" s="9"/>
      <c r="R330" s="9"/>
      <c r="S330" s="9"/>
      <c r="T330" s="9"/>
      <c r="W330" s="2">
        <f>'[2]11.2019'!$AB$60</f>
        <v>2.8895901464947542</v>
      </c>
      <c r="Y330" s="51"/>
      <c r="Z330" s="2" t="str">
        <f>Z313</f>
        <v>500/2/168</v>
      </c>
      <c r="AA330" s="12"/>
      <c r="AB330" s="12"/>
      <c r="AC330" s="12">
        <v>2</v>
      </c>
      <c r="AD330" s="12">
        <v>500</v>
      </c>
      <c r="AE330" s="12">
        <v>168</v>
      </c>
      <c r="AF330" s="45">
        <f t="shared" si="114"/>
        <v>1000</v>
      </c>
      <c r="AG330" s="12" t="s">
        <v>216</v>
      </c>
      <c r="AH330" s="2" t="s">
        <v>32</v>
      </c>
    </row>
    <row r="331" spans="1:34" hidden="1" x14ac:dyDescent="0.35">
      <c r="A331" s="10">
        <v>115.5</v>
      </c>
      <c r="B331" s="2">
        <v>4</v>
      </c>
      <c r="C331" s="2">
        <v>5</v>
      </c>
      <c r="D331" s="2">
        <v>3</v>
      </c>
      <c r="F331" s="2" t="str">
        <f t="shared" si="118"/>
        <v>2019,10,3,11,0</v>
      </c>
      <c r="G331" s="2" t="str">
        <f t="shared" si="118"/>
        <v>2019,10,17,10,0</v>
      </c>
      <c r="H331" s="7" t="s">
        <v>50</v>
      </c>
      <c r="I331" s="2">
        <f t="shared" si="116"/>
        <v>0.38400000000000001</v>
      </c>
      <c r="K331" s="2">
        <v>12.8</v>
      </c>
      <c r="L331" s="2">
        <v>5</v>
      </c>
      <c r="M331" s="6"/>
      <c r="N331" s="6"/>
      <c r="O331" s="6"/>
      <c r="P331" s="6"/>
      <c r="Q331" s="6"/>
      <c r="R331" s="6"/>
      <c r="S331" s="6"/>
      <c r="T331" s="6"/>
      <c r="W331" s="2">
        <f>'[2]12.2019'!$AB$53</f>
        <v>132.90213232068999</v>
      </c>
      <c r="Y331" s="51"/>
      <c r="Z331" s="2" t="s">
        <v>205</v>
      </c>
      <c r="AA331" s="12"/>
      <c r="AB331" s="12"/>
      <c r="AC331" s="12">
        <v>2</v>
      </c>
      <c r="AD331" s="12">
        <v>500</v>
      </c>
      <c r="AE331" s="12">
        <v>168</v>
      </c>
      <c r="AF331" s="45">
        <f t="shared" si="114"/>
        <v>1000</v>
      </c>
      <c r="AG331" s="12" t="s">
        <v>216</v>
      </c>
      <c r="AH331" s="2" t="s">
        <v>32</v>
      </c>
    </row>
    <row r="332" spans="1:34" hidden="1" x14ac:dyDescent="0.35">
      <c r="A332" s="10">
        <v>116</v>
      </c>
      <c r="B332" s="2">
        <v>4</v>
      </c>
      <c r="C332" s="2">
        <v>6</v>
      </c>
      <c r="D332" s="2">
        <v>3</v>
      </c>
      <c r="E332" s="2" t="s">
        <v>213</v>
      </c>
      <c r="F332" s="2" t="str">
        <f t="shared" si="118"/>
        <v>2019,10,3,11,0</v>
      </c>
      <c r="G332" s="2" t="str">
        <f t="shared" si="118"/>
        <v>2019,10,17,10,0</v>
      </c>
      <c r="H332" s="2" t="str">
        <f>G332</f>
        <v>2019,10,17,10,0</v>
      </c>
      <c r="I332" s="2">
        <f t="shared" si="116"/>
        <v>0.15</v>
      </c>
      <c r="K332" s="2">
        <v>5</v>
      </c>
      <c r="L332" s="2">
        <v>5</v>
      </c>
      <c r="Y332" s="51"/>
      <c r="Z332" s="2" t="str">
        <f>Z313</f>
        <v>500/2/168</v>
      </c>
      <c r="AA332" s="12"/>
      <c r="AB332" s="12"/>
      <c r="AC332" s="12">
        <v>2</v>
      </c>
      <c r="AD332" s="12">
        <v>500</v>
      </c>
      <c r="AE332" s="12">
        <v>168</v>
      </c>
      <c r="AF332" s="45">
        <f t="shared" si="114"/>
        <v>1000</v>
      </c>
      <c r="AG332" s="12" t="s">
        <v>216</v>
      </c>
    </row>
    <row r="333" spans="1:34" hidden="1" x14ac:dyDescent="0.35">
      <c r="A333" s="10">
        <v>116.3</v>
      </c>
      <c r="B333" s="2">
        <v>4</v>
      </c>
      <c r="C333" s="2">
        <v>6</v>
      </c>
      <c r="D333" s="2">
        <v>3</v>
      </c>
      <c r="F333" s="2" t="str">
        <f t="shared" si="118"/>
        <v>2019,10,3,11,0</v>
      </c>
      <c r="G333" s="2" t="str">
        <f t="shared" si="118"/>
        <v>2019,10,17,10,0</v>
      </c>
      <c r="H333" s="7" t="s">
        <v>49</v>
      </c>
      <c r="I333" s="2">
        <f t="shared" si="116"/>
        <v>0.255</v>
      </c>
      <c r="K333" s="2">
        <v>8.5</v>
      </c>
      <c r="L333" s="2">
        <v>5</v>
      </c>
      <c r="W333" s="2">
        <f>'[2]12.2019'!$AB$78</f>
        <v>130.84304287905388</v>
      </c>
      <c r="Y333" s="51"/>
      <c r="Z333" s="2" t="s">
        <v>205</v>
      </c>
      <c r="AA333" s="12"/>
      <c r="AB333" s="12"/>
      <c r="AC333" s="12">
        <v>2</v>
      </c>
      <c r="AD333" s="12">
        <v>500</v>
      </c>
      <c r="AE333" s="12">
        <v>168</v>
      </c>
      <c r="AF333" s="45">
        <f t="shared" si="114"/>
        <v>1000</v>
      </c>
      <c r="AG333" s="12" t="s">
        <v>216</v>
      </c>
    </row>
    <row r="334" spans="1:34" hidden="1" x14ac:dyDescent="0.35">
      <c r="A334" s="10">
        <v>116.5</v>
      </c>
      <c r="B334" s="2">
        <v>4</v>
      </c>
      <c r="C334" s="2">
        <v>6</v>
      </c>
      <c r="D334" s="2">
        <v>3</v>
      </c>
      <c r="F334" s="2" t="str">
        <f t="shared" si="118"/>
        <v>2019,10,3,11,0</v>
      </c>
      <c r="G334" s="2" t="str">
        <f t="shared" si="118"/>
        <v>2019,10,17,10,0</v>
      </c>
      <c r="H334" s="7" t="s">
        <v>50</v>
      </c>
      <c r="I334" s="2">
        <f t="shared" si="116"/>
        <v>0.34799999999999998</v>
      </c>
      <c r="K334" s="2">
        <v>11.6</v>
      </c>
      <c r="L334" s="2">
        <v>5</v>
      </c>
      <c r="W334" s="2">
        <f>'[2]11.2019'!$AB$61</f>
        <v>0.80143810106285829</v>
      </c>
      <c r="Y334" s="51"/>
      <c r="Z334" s="2" t="s">
        <v>205</v>
      </c>
      <c r="AA334" s="12"/>
      <c r="AB334" s="12"/>
      <c r="AC334" s="12">
        <v>2</v>
      </c>
      <c r="AD334" s="12">
        <v>500</v>
      </c>
      <c r="AE334" s="12">
        <v>168</v>
      </c>
      <c r="AF334" s="45">
        <f t="shared" si="114"/>
        <v>1000</v>
      </c>
      <c r="AG334" s="12" t="s">
        <v>216</v>
      </c>
    </row>
    <row r="335" spans="1:34" hidden="1" x14ac:dyDescent="0.35">
      <c r="A335" s="10">
        <v>117</v>
      </c>
      <c r="B335" s="2">
        <v>4</v>
      </c>
      <c r="C335" s="2">
        <v>7</v>
      </c>
      <c r="D335" s="2">
        <v>3</v>
      </c>
      <c r="E335" s="2" t="s">
        <v>213</v>
      </c>
      <c r="F335" s="2" t="str">
        <f t="shared" si="118"/>
        <v>2019,10,3,11,0</v>
      </c>
      <c r="G335" s="2" t="str">
        <f t="shared" si="118"/>
        <v>2019,10,17,10,0</v>
      </c>
      <c r="H335" s="2" t="str">
        <f>G335</f>
        <v>2019,10,17,10,0</v>
      </c>
      <c r="I335" s="2">
        <f t="shared" si="116"/>
        <v>0.15</v>
      </c>
      <c r="K335" s="2">
        <v>5</v>
      </c>
      <c r="L335" s="2">
        <v>5</v>
      </c>
      <c r="M335" s="6">
        <f>M314</f>
        <v>3.4962966442108154</v>
      </c>
      <c r="N335" s="6">
        <f>N314</f>
        <v>24.787927627563477</v>
      </c>
      <c r="O335" s="6">
        <f>O314</f>
        <v>4.7645673751831055</v>
      </c>
      <c r="P335" s="6">
        <f>P314</f>
        <v>4.5883173942565918</v>
      </c>
      <c r="Y335" s="51"/>
      <c r="Z335" s="2" t="str">
        <f>Z314</f>
        <v>500/3/168</v>
      </c>
      <c r="AA335" s="12"/>
      <c r="AB335" s="12"/>
      <c r="AC335" s="12">
        <v>3</v>
      </c>
      <c r="AD335" s="12">
        <v>500</v>
      </c>
      <c r="AE335" s="12">
        <v>168</v>
      </c>
      <c r="AF335" s="45">
        <f t="shared" si="114"/>
        <v>1500</v>
      </c>
      <c r="AG335" s="12" t="s">
        <v>216</v>
      </c>
    </row>
    <row r="336" spans="1:34" hidden="1" x14ac:dyDescent="0.35">
      <c r="A336" s="10">
        <v>117.3</v>
      </c>
      <c r="B336" s="2">
        <v>4</v>
      </c>
      <c r="C336" s="2">
        <v>7</v>
      </c>
      <c r="D336" s="2">
        <v>3</v>
      </c>
      <c r="F336" s="2" t="str">
        <f t="shared" si="118"/>
        <v>2019,10,3,11,0</v>
      </c>
      <c r="G336" s="2" t="str">
        <f t="shared" si="118"/>
        <v>2019,10,17,10,0</v>
      </c>
      <c r="H336" s="7" t="s">
        <v>49</v>
      </c>
      <c r="I336" s="2">
        <f t="shared" si="116"/>
        <v>0.29099999999999998</v>
      </c>
      <c r="K336" s="2">
        <v>9.6999999999999993</v>
      </c>
      <c r="L336" s="2">
        <v>5</v>
      </c>
      <c r="W336" s="2">
        <f>'[2]12.2019'!$AB$32</f>
        <v>18.910818470995469</v>
      </c>
      <c r="Y336" s="51"/>
      <c r="Z336" s="2" t="str">
        <f>Z315</f>
        <v>500/3/168</v>
      </c>
      <c r="AA336" s="12"/>
      <c r="AB336" s="12"/>
      <c r="AC336" s="12">
        <v>3</v>
      </c>
      <c r="AD336" s="12">
        <v>500</v>
      </c>
      <c r="AE336" s="12">
        <v>168</v>
      </c>
      <c r="AF336" s="45">
        <f t="shared" si="114"/>
        <v>1500</v>
      </c>
      <c r="AG336" s="12" t="s">
        <v>216</v>
      </c>
      <c r="AH336" s="2" t="s">
        <v>32</v>
      </c>
    </row>
    <row r="337" spans="1:34" hidden="1" x14ac:dyDescent="0.35">
      <c r="A337" s="10">
        <v>117.5</v>
      </c>
      <c r="B337" s="2">
        <v>4</v>
      </c>
      <c r="C337" s="2">
        <v>7</v>
      </c>
      <c r="D337" s="2">
        <v>3</v>
      </c>
      <c r="F337" s="2" t="str">
        <f t="shared" si="118"/>
        <v>2019,10,3,11,0</v>
      </c>
      <c r="G337" s="2" t="str">
        <f t="shared" si="118"/>
        <v>2019,10,17,10,0</v>
      </c>
      <c r="H337" s="7" t="s">
        <v>50</v>
      </c>
      <c r="I337" s="2">
        <f t="shared" si="116"/>
        <v>0.34499999999999997</v>
      </c>
      <c r="K337" s="2">
        <v>11.5</v>
      </c>
      <c r="L337" s="2">
        <v>5</v>
      </c>
      <c r="M337" s="6">
        <v>3.1643369197845459</v>
      </c>
      <c r="N337" s="6">
        <v>23.877285003662109</v>
      </c>
      <c r="O337" s="6">
        <v>4.5855402946472168</v>
      </c>
      <c r="P337" s="6">
        <v>4.4259042739868164</v>
      </c>
      <c r="Q337" s="6"/>
      <c r="R337" s="6"/>
      <c r="S337" s="6"/>
      <c r="T337" s="6"/>
      <c r="W337" s="2">
        <f>'[2]11.2019'!$AB$63</f>
        <v>29.641765670604915</v>
      </c>
      <c r="Y337" s="51"/>
      <c r="Z337" s="2" t="str">
        <f>Z316</f>
        <v>500/3/168</v>
      </c>
      <c r="AA337" s="12"/>
      <c r="AB337" s="12"/>
      <c r="AC337" s="12">
        <v>3</v>
      </c>
      <c r="AD337" s="12">
        <v>500</v>
      </c>
      <c r="AE337" s="12">
        <v>168</v>
      </c>
      <c r="AF337" s="45">
        <f t="shared" si="114"/>
        <v>1500</v>
      </c>
      <c r="AG337" s="12" t="s">
        <v>216</v>
      </c>
      <c r="AH337" s="2" t="s">
        <v>32</v>
      </c>
    </row>
    <row r="338" spans="1:34" hidden="1" x14ac:dyDescent="0.35">
      <c r="A338" s="10">
        <v>118</v>
      </c>
      <c r="B338" s="2">
        <v>4</v>
      </c>
      <c r="C338" s="2">
        <v>8</v>
      </c>
      <c r="D338" s="2">
        <v>3</v>
      </c>
      <c r="E338" s="2" t="s">
        <v>213</v>
      </c>
      <c r="F338" s="2" t="str">
        <f t="shared" si="118"/>
        <v>2019,10,3,11,0</v>
      </c>
      <c r="G338" s="2" t="str">
        <f t="shared" si="118"/>
        <v>2019,10,17,10,0</v>
      </c>
      <c r="H338" s="2" t="str">
        <f>G338</f>
        <v>2019,10,17,10,0</v>
      </c>
      <c r="I338" s="2">
        <f t="shared" si="116"/>
        <v>0.15</v>
      </c>
      <c r="K338" s="2">
        <v>5</v>
      </c>
      <c r="L338" s="2">
        <v>5</v>
      </c>
      <c r="M338" s="6">
        <f>M315</f>
        <v>1.9192228317260742</v>
      </c>
      <c r="N338" s="6">
        <f>N315</f>
        <v>10.478745460510254</v>
      </c>
      <c r="O338" s="6">
        <f>O315</f>
        <v>2.0598745346069336</v>
      </c>
      <c r="P338" s="6">
        <f>P315</f>
        <v>2.9923877716064453</v>
      </c>
      <c r="Q338" s="6"/>
      <c r="R338" s="6"/>
      <c r="S338" s="6"/>
      <c r="T338" s="6"/>
      <c r="Y338" s="51"/>
      <c r="Z338" s="2" t="str">
        <f>Z315</f>
        <v>500/3/168</v>
      </c>
      <c r="AA338" s="12"/>
      <c r="AB338" s="12"/>
      <c r="AC338" s="12">
        <v>3</v>
      </c>
      <c r="AD338" s="12">
        <v>500</v>
      </c>
      <c r="AE338" s="12">
        <v>168</v>
      </c>
      <c r="AF338" s="45">
        <f t="shared" si="114"/>
        <v>1500</v>
      </c>
      <c r="AG338" s="12" t="s">
        <v>216</v>
      </c>
    </row>
    <row r="339" spans="1:34" hidden="1" x14ac:dyDescent="0.35">
      <c r="A339" s="10">
        <v>118.3</v>
      </c>
      <c r="B339" s="2">
        <v>4</v>
      </c>
      <c r="C339" s="2">
        <v>8</v>
      </c>
      <c r="D339" s="2">
        <v>3</v>
      </c>
      <c r="F339" s="2" t="str">
        <f t="shared" si="118"/>
        <v>2019,10,3,11,0</v>
      </c>
      <c r="G339" s="2" t="str">
        <f t="shared" si="118"/>
        <v>2019,10,17,10,0</v>
      </c>
      <c r="H339" s="7" t="s">
        <v>49</v>
      </c>
      <c r="I339" s="2">
        <f t="shared" si="116"/>
        <v>0.27599999999999997</v>
      </c>
      <c r="K339" s="2">
        <v>9.1999999999999993</v>
      </c>
      <c r="L339" s="2">
        <v>5</v>
      </c>
      <c r="M339" s="9">
        <v>3.9640452861785889</v>
      </c>
      <c r="N339" s="9">
        <v>28.4017333984375</v>
      </c>
      <c r="O339" s="9">
        <v>4.6358828544616699</v>
      </c>
      <c r="P339" s="9">
        <v>3.7351646423339844</v>
      </c>
      <c r="Q339" s="9"/>
      <c r="R339" s="9"/>
      <c r="S339" s="9"/>
      <c r="T339" s="9"/>
      <c r="W339" s="2">
        <f>'[2]12.2019'!$AB$79</f>
        <v>21.413381384502639</v>
      </c>
      <c r="Y339" s="51"/>
      <c r="Z339" s="2" t="str">
        <f>Z316</f>
        <v>500/3/168</v>
      </c>
      <c r="AA339" s="12"/>
      <c r="AB339" s="12"/>
      <c r="AC339" s="12">
        <v>3</v>
      </c>
      <c r="AD339" s="12">
        <v>500</v>
      </c>
      <c r="AE339" s="12">
        <v>168</v>
      </c>
      <c r="AF339" s="45">
        <f t="shared" si="114"/>
        <v>1500</v>
      </c>
      <c r="AG339" s="12" t="s">
        <v>216</v>
      </c>
      <c r="AH339" s="2" t="s">
        <v>32</v>
      </c>
    </row>
    <row r="340" spans="1:34" hidden="1" x14ac:dyDescent="0.35">
      <c r="A340" s="10">
        <v>118.5</v>
      </c>
      <c r="B340" s="2">
        <v>4</v>
      </c>
      <c r="C340" s="2">
        <v>8</v>
      </c>
      <c r="D340" s="2">
        <v>3</v>
      </c>
      <c r="F340" s="2" t="str">
        <f t="shared" si="118"/>
        <v>2019,10,3,11,0</v>
      </c>
      <c r="G340" s="2" t="str">
        <f t="shared" si="118"/>
        <v>2019,10,17,10,0</v>
      </c>
      <c r="H340" s="7" t="s">
        <v>50</v>
      </c>
      <c r="I340" s="2">
        <f t="shared" si="116"/>
        <v>0.33900000000000002</v>
      </c>
      <c r="K340" s="2">
        <v>11.3</v>
      </c>
      <c r="L340" s="2">
        <v>5</v>
      </c>
      <c r="M340" s="6">
        <v>3.9053380489349365</v>
      </c>
      <c r="N340" s="6">
        <v>28.332258224487305</v>
      </c>
      <c r="O340" s="6">
        <v>4.8527727127075195</v>
      </c>
      <c r="P340" s="6">
        <v>3.1255240440368652</v>
      </c>
      <c r="Q340" s="6"/>
      <c r="R340" s="6"/>
      <c r="S340" s="6"/>
      <c r="T340" s="6"/>
      <c r="W340" s="2">
        <f>'[2]11.2019'!$AB$65</f>
        <v>3.057540851737869</v>
      </c>
      <c r="Y340" s="51"/>
      <c r="Z340" s="2" t="s">
        <v>206</v>
      </c>
      <c r="AA340" s="12"/>
      <c r="AB340" s="12"/>
      <c r="AC340" s="12">
        <v>3</v>
      </c>
      <c r="AD340" s="12">
        <v>500</v>
      </c>
      <c r="AE340" s="12">
        <v>168</v>
      </c>
      <c r="AF340" s="45">
        <f t="shared" si="114"/>
        <v>1500</v>
      </c>
      <c r="AG340" s="12" t="s">
        <v>216</v>
      </c>
      <c r="AH340" s="2" t="s">
        <v>32</v>
      </c>
    </row>
    <row r="341" spans="1:34" hidden="1" x14ac:dyDescent="0.35">
      <c r="A341" s="10">
        <v>119</v>
      </c>
      <c r="B341" s="2">
        <v>4</v>
      </c>
      <c r="C341" s="2">
        <v>9</v>
      </c>
      <c r="D341" s="2">
        <v>3</v>
      </c>
      <c r="E341" s="2" t="s">
        <v>213</v>
      </c>
      <c r="F341" s="2" t="str">
        <f t="shared" si="118"/>
        <v>2019,10,3,11,0</v>
      </c>
      <c r="G341" s="2" t="str">
        <f t="shared" si="118"/>
        <v>2019,10,17,10,0</v>
      </c>
      <c r="H341" s="2" t="str">
        <f>G341</f>
        <v>2019,10,17,10,0</v>
      </c>
      <c r="I341" s="2">
        <f t="shared" si="116"/>
        <v>0.15</v>
      </c>
      <c r="K341" s="2">
        <v>5</v>
      </c>
      <c r="L341" s="2">
        <v>5</v>
      </c>
      <c r="M341" s="6">
        <f>M316</f>
        <v>3.1591072082519531</v>
      </c>
      <c r="N341" s="6">
        <f>N316</f>
        <v>24.200248718261719</v>
      </c>
      <c r="O341" s="6">
        <f>O316</f>
        <v>4.5818905830383301</v>
      </c>
      <c r="P341" s="6">
        <f>P316</f>
        <v>2.5043294429779053</v>
      </c>
      <c r="Y341" s="51"/>
      <c r="Z341" s="2" t="s">
        <v>206</v>
      </c>
      <c r="AA341" s="12"/>
      <c r="AB341" s="12"/>
      <c r="AC341" s="12">
        <v>3</v>
      </c>
      <c r="AD341" s="12">
        <v>500</v>
      </c>
      <c r="AE341" s="12">
        <v>168</v>
      </c>
      <c r="AF341" s="45">
        <f t="shared" si="114"/>
        <v>1500</v>
      </c>
      <c r="AG341" s="12" t="s">
        <v>216</v>
      </c>
    </row>
    <row r="342" spans="1:34" hidden="1" x14ac:dyDescent="0.35">
      <c r="A342" s="10">
        <v>119.3</v>
      </c>
      <c r="B342" s="2">
        <v>4</v>
      </c>
      <c r="C342" s="2">
        <v>9</v>
      </c>
      <c r="D342" s="2">
        <v>3</v>
      </c>
      <c r="F342" s="2" t="str">
        <f t="shared" si="118"/>
        <v>2019,10,3,11,0</v>
      </c>
      <c r="G342" s="2" t="str">
        <f t="shared" si="118"/>
        <v>2019,10,17,10,0</v>
      </c>
      <c r="H342" s="7" t="s">
        <v>49</v>
      </c>
      <c r="I342" s="2">
        <f t="shared" si="116"/>
        <v>0.29099999999999998</v>
      </c>
      <c r="K342" s="2">
        <v>9.6999999999999993</v>
      </c>
      <c r="L342" s="2">
        <v>5</v>
      </c>
      <c r="W342" s="2">
        <f>AVERAGE('[2]11.2019'!$AB$68:$AB$69)</f>
        <v>-2.6905402938990699</v>
      </c>
      <c r="Y342" s="51"/>
      <c r="Z342" s="2" t="s">
        <v>206</v>
      </c>
      <c r="AA342" s="12"/>
      <c r="AB342" s="12"/>
      <c r="AC342" s="12">
        <v>3</v>
      </c>
      <c r="AD342" s="12">
        <v>500</v>
      </c>
      <c r="AE342" s="12">
        <v>168</v>
      </c>
      <c r="AF342" s="45">
        <f t="shared" si="114"/>
        <v>1500</v>
      </c>
      <c r="AG342" s="12" t="s">
        <v>216</v>
      </c>
    </row>
    <row r="343" spans="1:34" hidden="1" x14ac:dyDescent="0.35">
      <c r="A343" s="10">
        <v>119.5</v>
      </c>
      <c r="B343" s="2">
        <v>4</v>
      </c>
      <c r="C343" s="2">
        <v>9</v>
      </c>
      <c r="D343" s="2">
        <v>3</v>
      </c>
      <c r="F343" s="2" t="str">
        <f t="shared" si="118"/>
        <v>2019,10,3,11,0</v>
      </c>
      <c r="G343" s="2" t="str">
        <f t="shared" si="118"/>
        <v>2019,10,17,10,0</v>
      </c>
      <c r="H343" s="7" t="s">
        <v>50</v>
      </c>
      <c r="I343" s="2">
        <f t="shared" si="116"/>
        <v>0.38400000000000001</v>
      </c>
      <c r="K343" s="2">
        <v>12.8</v>
      </c>
      <c r="L343" s="2">
        <v>5</v>
      </c>
      <c r="W343" s="2">
        <f>'[2]12.2019'!$AB$54</f>
        <v>165.09182092936493</v>
      </c>
      <c r="Y343" s="51"/>
      <c r="Z343" s="2" t="s">
        <v>206</v>
      </c>
      <c r="AA343" s="12"/>
      <c r="AB343" s="12"/>
      <c r="AC343" s="12">
        <v>3</v>
      </c>
      <c r="AD343" s="12">
        <v>500</v>
      </c>
      <c r="AE343" s="12">
        <v>168</v>
      </c>
      <c r="AF343" s="45">
        <f t="shared" si="114"/>
        <v>1500</v>
      </c>
      <c r="AG343" s="12" t="s">
        <v>216</v>
      </c>
    </row>
    <row r="344" spans="1:34" hidden="1" x14ac:dyDescent="0.35">
      <c r="A344" s="2">
        <v>111.7</v>
      </c>
      <c r="B344" s="2">
        <v>4</v>
      </c>
      <c r="C344" s="2">
        <v>1</v>
      </c>
      <c r="D344" s="2">
        <v>3</v>
      </c>
      <c r="E344" s="2" t="s">
        <v>214</v>
      </c>
      <c r="F344" s="2" t="str">
        <f t="shared" si="118"/>
        <v>2019,10,3,11,0</v>
      </c>
      <c r="G344" s="2" t="str">
        <f t="shared" si="118"/>
        <v>2019,10,17,10,0</v>
      </c>
      <c r="H344" s="7" t="s">
        <v>26</v>
      </c>
      <c r="I344" s="2">
        <f t="shared" si="116"/>
        <v>0.44700000000000001</v>
      </c>
      <c r="J344" s="2">
        <f>K317</f>
        <v>5</v>
      </c>
      <c r="K344" s="2">
        <v>14.9</v>
      </c>
      <c r="L344" s="2">
        <v>5</v>
      </c>
      <c r="M344" s="43">
        <v>2.1362266540527344</v>
      </c>
      <c r="N344" s="6">
        <v>21.233797073364258</v>
      </c>
      <c r="O344" s="6">
        <v>4.7241706848144531</v>
      </c>
      <c r="P344" s="6">
        <v>3.3663685321807861</v>
      </c>
      <c r="Q344" s="65">
        <f>(K344*0.15*M344/100-J344*0.15*M317/100)</f>
        <v>3.1108832931518549E-2</v>
      </c>
      <c r="R344" s="65">
        <f>AF344/1000*14/1000*L344</f>
        <v>7.0000000000000007E-2</v>
      </c>
      <c r="S344" s="65">
        <f>Q344/R344</f>
        <v>0.44441189902169353</v>
      </c>
      <c r="T344" s="65">
        <f>AF344*14/1000*L344/J344/7</f>
        <v>2</v>
      </c>
      <c r="W344" s="2">
        <f>'[2]11.2019'!$AB$53</f>
        <v>30.882534263244047</v>
      </c>
      <c r="Y344" s="52">
        <f>(K344-K317)/K317/7</f>
        <v>0.28285714285714286</v>
      </c>
      <c r="Z344" s="2" t="str">
        <f>Z317</f>
        <v>1000/1/168</v>
      </c>
      <c r="AA344" s="47">
        <v>2</v>
      </c>
      <c r="AB344" s="47">
        <v>2</v>
      </c>
      <c r="AC344" s="12">
        <v>1</v>
      </c>
      <c r="AD344" s="12">
        <v>1000</v>
      </c>
      <c r="AE344" s="12">
        <v>168</v>
      </c>
      <c r="AF344" s="45">
        <f t="shared" si="114"/>
        <v>1000</v>
      </c>
      <c r="AG344" s="12" t="s">
        <v>216</v>
      </c>
      <c r="AH344" s="2" t="s">
        <v>78</v>
      </c>
    </row>
    <row r="345" spans="1:34" hidden="1" x14ac:dyDescent="0.35">
      <c r="A345" s="2">
        <v>112.7</v>
      </c>
      <c r="B345" s="2">
        <v>4</v>
      </c>
      <c r="C345" s="2">
        <v>2</v>
      </c>
      <c r="D345" s="2">
        <v>3</v>
      </c>
      <c r="E345" s="2" t="s">
        <v>214</v>
      </c>
      <c r="F345" s="2" t="str">
        <f>F344</f>
        <v>2019,10,3,11,0</v>
      </c>
      <c r="G345" s="2" t="str">
        <f>G344</f>
        <v>2019,10,17,10,0</v>
      </c>
      <c r="H345" s="2" t="str">
        <f>H344</f>
        <v>2019,10,24,12,0</v>
      </c>
      <c r="I345" s="2">
        <f t="shared" si="116"/>
        <v>0.504</v>
      </c>
      <c r="J345" s="2">
        <f>K320</f>
        <v>5</v>
      </c>
      <c r="K345" s="2">
        <v>16.8</v>
      </c>
      <c r="L345" s="2">
        <v>5</v>
      </c>
      <c r="M345" s="9">
        <v>3.9574778079986572</v>
      </c>
      <c r="N345" s="9">
        <v>31.024202346801758</v>
      </c>
      <c r="O345" s="9">
        <v>4.857792854309082</v>
      </c>
      <c r="P345" s="9">
        <v>3.4363934993743896</v>
      </c>
      <c r="Q345" s="65">
        <f>(K345*0.15*M345/100-J345*0.15*M320/100)</f>
        <v>7.9235807776451103E-2</v>
      </c>
      <c r="R345" s="65">
        <f>AF345/1000*14/1000*L345</f>
        <v>7.0000000000000007E-2</v>
      </c>
      <c r="S345" s="65">
        <f>Q345/R345</f>
        <v>1.1319401110921585</v>
      </c>
      <c r="T345" s="65">
        <f>AF345*14/1000*L345/J345/7</f>
        <v>2</v>
      </c>
      <c r="W345" s="2">
        <f>'[2]12.2019'!$AB$29</f>
        <v>1.8181081656604021</v>
      </c>
      <c r="Y345" s="52">
        <f>(K345-K320)/K320/7</f>
        <v>0.33714285714285719</v>
      </c>
      <c r="Z345" s="2" t="str">
        <f>Z320</f>
        <v>1000/1/168</v>
      </c>
      <c r="AA345" s="47">
        <v>2</v>
      </c>
      <c r="AB345" s="47">
        <v>2</v>
      </c>
      <c r="AC345" s="12">
        <v>1</v>
      </c>
      <c r="AD345" s="12">
        <v>1000</v>
      </c>
      <c r="AE345" s="12">
        <v>168</v>
      </c>
      <c r="AF345" s="45">
        <f t="shared" si="114"/>
        <v>1000</v>
      </c>
      <c r="AG345" s="12" t="s">
        <v>216</v>
      </c>
      <c r="AH345" s="2" t="s">
        <v>78</v>
      </c>
    </row>
    <row r="346" spans="1:34" hidden="1" x14ac:dyDescent="0.35">
      <c r="A346" s="2">
        <v>113.7</v>
      </c>
      <c r="B346" s="2">
        <v>4</v>
      </c>
      <c r="C346" s="2">
        <v>3</v>
      </c>
      <c r="D346" s="2">
        <v>3</v>
      </c>
      <c r="E346" s="2" t="s">
        <v>214</v>
      </c>
      <c r="F346" s="2" t="str">
        <f t="shared" ref="F346:F367" si="119">F345</f>
        <v>2019,10,3,11,0</v>
      </c>
      <c r="G346" s="2" t="str">
        <f>G345</f>
        <v>2019,10,17,10,0</v>
      </c>
      <c r="H346" s="2" t="str">
        <f>H345</f>
        <v>2019,10,24,12,0</v>
      </c>
      <c r="I346" s="2">
        <f t="shared" si="116"/>
        <v>0.54599999999999993</v>
      </c>
      <c r="J346" s="2">
        <f>K323</f>
        <v>5</v>
      </c>
      <c r="K346" s="2">
        <v>18.2</v>
      </c>
      <c r="L346" s="2">
        <v>5</v>
      </c>
      <c r="M346" s="43">
        <v>2.0345232486724854</v>
      </c>
      <c r="N346" s="6">
        <v>22.256118774414063</v>
      </c>
      <c r="O346" s="6">
        <v>4.6013646125793457</v>
      </c>
      <c r="P346" s="6">
        <v>4.9330830574035645</v>
      </c>
      <c r="Q346" s="65">
        <f>(K346*0.15*M346/100-J346*0.15*M323/100)</f>
        <v>3.9189451503753664E-2</v>
      </c>
      <c r="R346" s="65">
        <f>AF346/1000*14/1000*L346</f>
        <v>7.0000000000000007E-2</v>
      </c>
      <c r="S346" s="65">
        <f>Q346/R346</f>
        <v>0.55984930719648085</v>
      </c>
      <c r="T346" s="65">
        <f>AF346*14/1000*L346/J346/7</f>
        <v>2</v>
      </c>
      <c r="W346" s="2">
        <f>'[2]11.2019'!$AB$57</f>
        <v>12.381986698807568</v>
      </c>
      <c r="Y346" s="52">
        <f>(K346-K323)/K323/7</f>
        <v>0.37714285714285711</v>
      </c>
      <c r="Z346" s="2" t="str">
        <f>Z323</f>
        <v>1000/1/168</v>
      </c>
      <c r="AA346" s="47">
        <v>2</v>
      </c>
      <c r="AB346" s="47">
        <v>0</v>
      </c>
      <c r="AC346" s="12">
        <v>1</v>
      </c>
      <c r="AD346" s="12">
        <v>1000</v>
      </c>
      <c r="AE346" s="12">
        <v>168</v>
      </c>
      <c r="AF346" s="45">
        <f t="shared" si="114"/>
        <v>1000</v>
      </c>
      <c r="AG346" s="12" t="s">
        <v>216</v>
      </c>
      <c r="AH346" s="2" t="s">
        <v>78</v>
      </c>
    </row>
    <row r="347" spans="1:34" hidden="1" x14ac:dyDescent="0.35">
      <c r="A347" s="2">
        <v>111.14</v>
      </c>
      <c r="B347" s="2">
        <v>4</v>
      </c>
      <c r="C347" s="2">
        <v>1</v>
      </c>
      <c r="D347" s="2">
        <v>4</v>
      </c>
      <c r="F347" s="2" t="str">
        <f t="shared" si="119"/>
        <v>2019,10,3,11,0</v>
      </c>
      <c r="G347" s="2" t="str">
        <f>H346</f>
        <v>2019,10,24,12,0</v>
      </c>
      <c r="H347" s="2" t="s">
        <v>218</v>
      </c>
      <c r="I347" s="2">
        <f t="shared" si="116"/>
        <v>0.29400000000000004</v>
      </c>
      <c r="K347" s="2">
        <v>9.8000000000000007</v>
      </c>
      <c r="L347" s="2">
        <v>5</v>
      </c>
      <c r="M347" s="14"/>
      <c r="Q347" s="65"/>
      <c r="R347" s="65"/>
      <c r="S347" s="65"/>
      <c r="T347" s="65"/>
      <c r="Y347" s="51">
        <f>(K347-5)/5/7</f>
        <v>0.13714285714285718</v>
      </c>
      <c r="Z347" s="2" t="s">
        <v>201</v>
      </c>
      <c r="AA347" s="12">
        <v>0</v>
      </c>
      <c r="AB347" s="12">
        <v>0</v>
      </c>
      <c r="AC347" s="12">
        <v>1</v>
      </c>
      <c r="AD347" s="12">
        <v>1000</v>
      </c>
      <c r="AE347" s="12">
        <v>168</v>
      </c>
      <c r="AF347" s="45">
        <f t="shared" si="114"/>
        <v>1000</v>
      </c>
      <c r="AH347" s="2" t="s">
        <v>78</v>
      </c>
    </row>
    <row r="348" spans="1:34" hidden="1" x14ac:dyDescent="0.35">
      <c r="A348" s="2">
        <v>112.14</v>
      </c>
      <c r="B348" s="2">
        <v>4</v>
      </c>
      <c r="C348" s="2">
        <v>2</v>
      </c>
      <c r="D348" s="2">
        <v>4</v>
      </c>
      <c r="F348" s="2" t="str">
        <f t="shared" si="119"/>
        <v>2019,10,3,11,0</v>
      </c>
      <c r="G348" s="2" t="str">
        <f>G347</f>
        <v>2019,10,24,12,0</v>
      </c>
      <c r="H348" s="2" t="s">
        <v>218</v>
      </c>
      <c r="I348" s="2">
        <f t="shared" si="116"/>
        <v>0.38400000000000001</v>
      </c>
      <c r="K348" s="2">
        <v>12.8</v>
      </c>
      <c r="L348" s="2">
        <v>5</v>
      </c>
      <c r="M348" s="14"/>
      <c r="Q348" s="65"/>
      <c r="R348" s="65"/>
      <c r="S348" s="65"/>
      <c r="T348" s="65"/>
      <c r="Y348" s="51">
        <f t="shared" ref="Y348:Y367" si="120">(K348-5)/5/7</f>
        <v>0.22285714285714286</v>
      </c>
      <c r="Z348" s="2" t="s">
        <v>201</v>
      </c>
      <c r="AA348" s="12">
        <v>0</v>
      </c>
      <c r="AB348" s="12">
        <v>0</v>
      </c>
      <c r="AC348" s="12">
        <v>1</v>
      </c>
      <c r="AD348" s="12">
        <v>1000</v>
      </c>
      <c r="AE348" s="12">
        <v>168</v>
      </c>
      <c r="AF348" s="45">
        <f t="shared" si="114"/>
        <v>1000</v>
      </c>
      <c r="AH348" s="2" t="s">
        <v>78</v>
      </c>
    </row>
    <row r="349" spans="1:34" hidden="1" x14ac:dyDescent="0.35">
      <c r="A349" s="2">
        <v>113.14</v>
      </c>
      <c r="B349" s="2">
        <v>4</v>
      </c>
      <c r="C349" s="2">
        <v>3</v>
      </c>
      <c r="D349" s="2">
        <v>4</v>
      </c>
      <c r="F349" s="2" t="str">
        <f t="shared" si="119"/>
        <v>2019,10,3,11,0</v>
      </c>
      <c r="G349" s="2" t="str">
        <f>G348</f>
        <v>2019,10,24,12,0</v>
      </c>
      <c r="H349" s="2" t="s">
        <v>218</v>
      </c>
      <c r="I349" s="2">
        <f t="shared" si="116"/>
        <v>0.42599999999999999</v>
      </c>
      <c r="K349" s="2">
        <v>14.2</v>
      </c>
      <c r="L349" s="2">
        <v>5</v>
      </c>
      <c r="M349" s="14"/>
      <c r="Y349" s="51">
        <f t="shared" si="120"/>
        <v>0.26285714285714284</v>
      </c>
      <c r="Z349" s="2" t="s">
        <v>201</v>
      </c>
      <c r="AA349" s="12">
        <v>0</v>
      </c>
      <c r="AB349" s="12">
        <v>0</v>
      </c>
      <c r="AC349" s="12">
        <v>1</v>
      </c>
      <c r="AD349" s="12">
        <v>1000</v>
      </c>
      <c r="AE349" s="12">
        <v>168</v>
      </c>
      <c r="AF349" s="45">
        <f t="shared" si="114"/>
        <v>1000</v>
      </c>
      <c r="AH349" s="2" t="s">
        <v>78</v>
      </c>
    </row>
    <row r="350" spans="1:34" hidden="1" x14ac:dyDescent="0.35">
      <c r="A350" s="2">
        <v>111.21</v>
      </c>
      <c r="B350" s="2">
        <v>4</v>
      </c>
      <c r="C350" s="2">
        <v>1</v>
      </c>
      <c r="D350" s="2">
        <v>5</v>
      </c>
      <c r="F350" s="2" t="str">
        <f t="shared" si="119"/>
        <v>2019,10,3,11,0</v>
      </c>
      <c r="G350" s="2" t="str">
        <f>H349</f>
        <v>2019,10,31,10,0</v>
      </c>
      <c r="H350" s="2" t="s">
        <v>219</v>
      </c>
      <c r="I350" s="2">
        <f t="shared" si="116"/>
        <v>0.432</v>
      </c>
      <c r="K350" s="2">
        <v>14.4</v>
      </c>
      <c r="L350" s="2">
        <v>5</v>
      </c>
      <c r="M350" s="14"/>
      <c r="Q350" s="65"/>
      <c r="R350" s="65"/>
      <c r="S350" s="65"/>
      <c r="T350" s="65"/>
      <c r="Y350" s="51">
        <f t="shared" si="120"/>
        <v>0.26857142857142857</v>
      </c>
      <c r="Z350" s="2" t="s">
        <v>201</v>
      </c>
      <c r="AA350" s="12">
        <v>0</v>
      </c>
      <c r="AB350" s="12">
        <v>0</v>
      </c>
      <c r="AC350" s="12">
        <v>1</v>
      </c>
      <c r="AD350" s="12">
        <v>1000</v>
      </c>
      <c r="AE350" s="12">
        <v>168</v>
      </c>
      <c r="AF350" s="45">
        <f t="shared" si="114"/>
        <v>1000</v>
      </c>
      <c r="AH350" s="2" t="s">
        <v>78</v>
      </c>
    </row>
    <row r="351" spans="1:34" hidden="1" x14ac:dyDescent="0.35">
      <c r="A351" s="2">
        <v>112.21</v>
      </c>
      <c r="B351" s="2">
        <v>4</v>
      </c>
      <c r="C351" s="2">
        <v>2</v>
      </c>
      <c r="D351" s="2">
        <v>5</v>
      </c>
      <c r="F351" s="2" t="str">
        <f t="shared" si="119"/>
        <v>2019,10,3,11,0</v>
      </c>
      <c r="G351" s="2" t="str">
        <f>G350</f>
        <v>2019,10,31,10,0</v>
      </c>
      <c r="H351" s="2" t="s">
        <v>219</v>
      </c>
      <c r="I351" s="2">
        <f t="shared" si="116"/>
        <v>0.504</v>
      </c>
      <c r="K351" s="2">
        <v>16.8</v>
      </c>
      <c r="L351" s="2">
        <v>5</v>
      </c>
      <c r="M351" s="14"/>
      <c r="Q351" s="65"/>
      <c r="R351" s="65"/>
      <c r="S351" s="65"/>
      <c r="T351" s="65"/>
      <c r="Y351" s="51">
        <f t="shared" si="120"/>
        <v>0.33714285714285719</v>
      </c>
      <c r="Z351" s="2" t="s">
        <v>201</v>
      </c>
      <c r="AA351" s="12">
        <v>0</v>
      </c>
      <c r="AB351" s="12">
        <v>0</v>
      </c>
      <c r="AC351" s="12">
        <v>1</v>
      </c>
      <c r="AD351" s="12">
        <v>1000</v>
      </c>
      <c r="AE351" s="12">
        <v>168</v>
      </c>
      <c r="AF351" s="45">
        <f t="shared" si="114"/>
        <v>1000</v>
      </c>
      <c r="AH351" s="2" t="s">
        <v>78</v>
      </c>
    </row>
    <row r="352" spans="1:34" hidden="1" x14ac:dyDescent="0.35">
      <c r="A352" s="2">
        <v>113.21</v>
      </c>
      <c r="B352" s="2">
        <v>4</v>
      </c>
      <c r="C352" s="2">
        <v>3</v>
      </c>
      <c r="D352" s="2">
        <v>5</v>
      </c>
      <c r="F352" s="2" t="str">
        <f t="shared" si="119"/>
        <v>2019,10,3,11,0</v>
      </c>
      <c r="G352" s="2" t="str">
        <f>G351</f>
        <v>2019,10,31,10,0</v>
      </c>
      <c r="H352" s="2" t="s">
        <v>219</v>
      </c>
      <c r="I352" s="2">
        <f t="shared" si="116"/>
        <v>0.44999999999999996</v>
      </c>
      <c r="K352" s="2">
        <v>15</v>
      </c>
      <c r="L352" s="2">
        <v>5</v>
      </c>
      <c r="M352" s="14"/>
      <c r="Q352" s="65"/>
      <c r="R352" s="65"/>
      <c r="S352" s="65"/>
      <c r="T352" s="65"/>
      <c r="Y352" s="51">
        <f t="shared" si="120"/>
        <v>0.2857142857142857</v>
      </c>
      <c r="Z352" s="2" t="s">
        <v>201</v>
      </c>
      <c r="AA352" s="12">
        <v>0</v>
      </c>
      <c r="AB352" s="12">
        <v>0</v>
      </c>
      <c r="AC352" s="12">
        <v>1</v>
      </c>
      <c r="AD352" s="12">
        <v>1000</v>
      </c>
      <c r="AE352" s="12">
        <v>168</v>
      </c>
      <c r="AF352" s="45">
        <f t="shared" si="114"/>
        <v>1000</v>
      </c>
      <c r="AH352" s="2" t="s">
        <v>78</v>
      </c>
    </row>
    <row r="353" spans="1:34" hidden="1" x14ac:dyDescent="0.35">
      <c r="A353" s="2">
        <v>111.28</v>
      </c>
      <c r="B353" s="2">
        <v>4</v>
      </c>
      <c r="C353" s="2">
        <v>1</v>
      </c>
      <c r="D353" s="2">
        <v>6</v>
      </c>
      <c r="F353" s="2" t="str">
        <f t="shared" si="119"/>
        <v>2019,10,3,11,0</v>
      </c>
      <c r="G353" s="2" t="str">
        <f>H352</f>
        <v>2019,11,07,15,0</v>
      </c>
      <c r="H353" s="2" t="s">
        <v>220</v>
      </c>
      <c r="I353" s="2">
        <f t="shared" si="116"/>
        <v>0.36</v>
      </c>
      <c r="K353" s="2">
        <v>12</v>
      </c>
      <c r="L353" s="2">
        <v>5</v>
      </c>
      <c r="M353" s="14"/>
      <c r="Y353" s="51">
        <f t="shared" si="120"/>
        <v>0.19999999999999998</v>
      </c>
      <c r="Z353" s="2" t="s">
        <v>201</v>
      </c>
      <c r="AA353" s="12">
        <v>0</v>
      </c>
      <c r="AB353" s="12">
        <v>0</v>
      </c>
      <c r="AC353" s="12">
        <v>1</v>
      </c>
      <c r="AD353" s="12">
        <v>1000</v>
      </c>
      <c r="AE353" s="12">
        <v>168</v>
      </c>
      <c r="AF353" s="45">
        <f t="shared" si="114"/>
        <v>1000</v>
      </c>
      <c r="AH353" s="2" t="s">
        <v>78</v>
      </c>
    </row>
    <row r="354" spans="1:34" hidden="1" x14ac:dyDescent="0.35">
      <c r="A354" s="2">
        <v>112.28</v>
      </c>
      <c r="B354" s="2">
        <v>4</v>
      </c>
      <c r="C354" s="2">
        <v>2</v>
      </c>
      <c r="D354" s="2">
        <v>6</v>
      </c>
      <c r="F354" s="2" t="str">
        <f t="shared" si="119"/>
        <v>2019,10,3,11,0</v>
      </c>
      <c r="G354" s="2" t="str">
        <f>G353</f>
        <v>2019,11,07,15,0</v>
      </c>
      <c r="H354" s="2" t="s">
        <v>220</v>
      </c>
      <c r="I354" s="2">
        <f t="shared" si="116"/>
        <v>0.35099999999999998</v>
      </c>
      <c r="K354" s="2">
        <v>11.7</v>
      </c>
      <c r="L354" s="2">
        <v>5</v>
      </c>
      <c r="M354" s="14"/>
      <c r="Y354" s="51">
        <f t="shared" si="120"/>
        <v>0.19142857142857142</v>
      </c>
      <c r="Z354" s="2" t="s">
        <v>201</v>
      </c>
      <c r="AA354" s="12">
        <v>0</v>
      </c>
      <c r="AB354" s="12">
        <v>0</v>
      </c>
      <c r="AC354" s="12">
        <v>1</v>
      </c>
      <c r="AD354" s="12">
        <v>1000</v>
      </c>
      <c r="AE354" s="12">
        <v>168</v>
      </c>
      <c r="AF354" s="45">
        <f t="shared" si="114"/>
        <v>1000</v>
      </c>
      <c r="AH354" s="2" t="s">
        <v>78</v>
      </c>
    </row>
    <row r="355" spans="1:34" hidden="1" x14ac:dyDescent="0.35">
      <c r="A355" s="2">
        <v>113.28</v>
      </c>
      <c r="B355" s="2">
        <v>4</v>
      </c>
      <c r="C355" s="2">
        <v>3</v>
      </c>
      <c r="D355" s="2">
        <v>6</v>
      </c>
      <c r="F355" s="2" t="str">
        <f t="shared" si="119"/>
        <v>2019,10,3,11,0</v>
      </c>
      <c r="G355" s="2" t="str">
        <f>G354</f>
        <v>2019,11,07,15,0</v>
      </c>
      <c r="H355" s="2" t="s">
        <v>220</v>
      </c>
      <c r="I355" s="2">
        <f t="shared" si="116"/>
        <v>0.39300000000000002</v>
      </c>
      <c r="K355" s="2">
        <v>13.1</v>
      </c>
      <c r="L355" s="2">
        <v>5</v>
      </c>
      <c r="M355" s="14"/>
      <c r="Y355" s="51">
        <f t="shared" si="120"/>
        <v>0.2314285714285714</v>
      </c>
      <c r="Z355" s="2" t="s">
        <v>201</v>
      </c>
      <c r="AA355" s="12">
        <v>0</v>
      </c>
      <c r="AB355" s="12">
        <v>0</v>
      </c>
      <c r="AC355" s="12">
        <v>1</v>
      </c>
      <c r="AD355" s="12">
        <v>1000</v>
      </c>
      <c r="AE355" s="12">
        <v>168</v>
      </c>
      <c r="AF355" s="45">
        <f t="shared" si="114"/>
        <v>1000</v>
      </c>
      <c r="AH355" s="2" t="s">
        <v>78</v>
      </c>
    </row>
    <row r="356" spans="1:34" hidden="1" x14ac:dyDescent="0.35">
      <c r="A356" s="2">
        <v>111.35</v>
      </c>
      <c r="B356" s="2">
        <v>4</v>
      </c>
      <c r="C356" s="2">
        <v>1</v>
      </c>
      <c r="D356" s="2">
        <v>7</v>
      </c>
      <c r="F356" s="2" t="str">
        <f t="shared" si="119"/>
        <v>2019,10,3,11,0</v>
      </c>
      <c r="G356" s="2" t="str">
        <f>H355</f>
        <v>2019,11,14,16,0</v>
      </c>
      <c r="H356" s="2" t="s">
        <v>221</v>
      </c>
      <c r="I356" s="2">
        <f t="shared" si="116"/>
        <v>0.20700000000000002</v>
      </c>
      <c r="K356" s="2">
        <v>6.9</v>
      </c>
      <c r="L356" s="2">
        <v>5</v>
      </c>
      <c r="M356" s="14"/>
      <c r="Y356" s="51">
        <f t="shared" si="120"/>
        <v>5.4285714285714291E-2</v>
      </c>
      <c r="Z356" s="2" t="s">
        <v>201</v>
      </c>
      <c r="AA356" s="12">
        <v>0</v>
      </c>
      <c r="AB356" s="12">
        <v>0</v>
      </c>
      <c r="AC356" s="12">
        <v>1</v>
      </c>
      <c r="AD356" s="12">
        <v>1000</v>
      </c>
      <c r="AE356" s="12">
        <v>168</v>
      </c>
      <c r="AF356" s="45">
        <f t="shared" si="114"/>
        <v>1000</v>
      </c>
      <c r="AH356" s="2" t="s">
        <v>78</v>
      </c>
    </row>
    <row r="357" spans="1:34" hidden="1" x14ac:dyDescent="0.35">
      <c r="A357" s="2">
        <v>112.35</v>
      </c>
      <c r="B357" s="2">
        <v>4</v>
      </c>
      <c r="C357" s="2">
        <v>2</v>
      </c>
      <c r="D357" s="2">
        <v>7</v>
      </c>
      <c r="F357" s="2" t="str">
        <f t="shared" si="119"/>
        <v>2019,10,3,11,0</v>
      </c>
      <c r="G357" s="2" t="str">
        <f>G356</f>
        <v>2019,11,14,16,0</v>
      </c>
      <c r="H357" s="2" t="s">
        <v>221</v>
      </c>
      <c r="I357" s="2">
        <f t="shared" si="116"/>
        <v>0.222</v>
      </c>
      <c r="K357" s="2">
        <v>7.4</v>
      </c>
      <c r="L357" s="2">
        <v>5</v>
      </c>
      <c r="M357" s="14"/>
      <c r="Y357" s="51">
        <f t="shared" si="120"/>
        <v>6.8571428571428589E-2</v>
      </c>
      <c r="Z357" s="2" t="s">
        <v>201</v>
      </c>
      <c r="AA357" s="12">
        <v>0</v>
      </c>
      <c r="AB357" s="12">
        <v>0</v>
      </c>
      <c r="AC357" s="12">
        <v>1</v>
      </c>
      <c r="AD357" s="12">
        <v>1000</v>
      </c>
      <c r="AE357" s="12">
        <v>168</v>
      </c>
      <c r="AF357" s="45">
        <f t="shared" si="114"/>
        <v>1000</v>
      </c>
      <c r="AH357" s="2" t="s">
        <v>78</v>
      </c>
    </row>
    <row r="358" spans="1:34" hidden="1" x14ac:dyDescent="0.35">
      <c r="A358" s="2">
        <v>113.35</v>
      </c>
      <c r="B358" s="2">
        <v>4</v>
      </c>
      <c r="C358" s="2">
        <v>3</v>
      </c>
      <c r="D358" s="2">
        <v>7</v>
      </c>
      <c r="F358" s="2" t="str">
        <f t="shared" si="119"/>
        <v>2019,10,3,11,0</v>
      </c>
      <c r="G358" s="2" t="str">
        <f>G357</f>
        <v>2019,11,14,16,0</v>
      </c>
      <c r="H358" s="2" t="s">
        <v>221</v>
      </c>
      <c r="I358" s="2">
        <f t="shared" si="116"/>
        <v>0.156</v>
      </c>
      <c r="K358" s="2">
        <v>5.2</v>
      </c>
      <c r="L358" s="2">
        <v>5</v>
      </c>
      <c r="M358" s="14"/>
      <c r="Y358" s="51">
        <f t="shared" si="120"/>
        <v>5.7142857142857195E-3</v>
      </c>
      <c r="Z358" s="2" t="s">
        <v>201</v>
      </c>
      <c r="AA358" s="12">
        <v>0</v>
      </c>
      <c r="AB358" s="12">
        <v>0</v>
      </c>
      <c r="AC358" s="12">
        <v>1</v>
      </c>
      <c r="AD358" s="12">
        <v>1000</v>
      </c>
      <c r="AE358" s="12">
        <v>168</v>
      </c>
      <c r="AF358" s="45">
        <f t="shared" si="114"/>
        <v>1000</v>
      </c>
      <c r="AH358" s="2" t="s">
        <v>78</v>
      </c>
    </row>
    <row r="359" spans="1:34" hidden="1" x14ac:dyDescent="0.35">
      <c r="A359" s="2">
        <v>111.42</v>
      </c>
      <c r="B359" s="2">
        <v>4</v>
      </c>
      <c r="C359" s="2">
        <v>1</v>
      </c>
      <c r="D359" s="2">
        <v>8</v>
      </c>
      <c r="F359" s="2" t="str">
        <f t="shared" si="119"/>
        <v>2019,10,3,11,0</v>
      </c>
      <c r="G359" s="2" t="str">
        <f>H358</f>
        <v>2019,11,21,10,0</v>
      </c>
      <c r="H359" s="2" t="s">
        <v>28</v>
      </c>
      <c r="I359" s="2">
        <f t="shared" si="116"/>
        <v>0.34499999999999997</v>
      </c>
      <c r="K359" s="2">
        <v>11.5</v>
      </c>
      <c r="L359" s="2">
        <v>5</v>
      </c>
      <c r="M359" s="14"/>
      <c r="Y359" s="51">
        <f t="shared" si="120"/>
        <v>0.18571428571428572</v>
      </c>
      <c r="Z359" s="2" t="s">
        <v>201</v>
      </c>
      <c r="AA359" s="12">
        <v>0</v>
      </c>
      <c r="AB359" s="12">
        <v>0</v>
      </c>
      <c r="AC359" s="12">
        <v>1</v>
      </c>
      <c r="AD359" s="12">
        <v>1000</v>
      </c>
      <c r="AE359" s="12">
        <v>168</v>
      </c>
      <c r="AF359" s="45">
        <f t="shared" si="114"/>
        <v>1000</v>
      </c>
      <c r="AH359" s="2" t="s">
        <v>78</v>
      </c>
    </row>
    <row r="360" spans="1:34" hidden="1" x14ac:dyDescent="0.35">
      <c r="A360" s="2">
        <v>112.42</v>
      </c>
      <c r="B360" s="2">
        <v>4</v>
      </c>
      <c r="C360" s="2">
        <v>2</v>
      </c>
      <c r="D360" s="2">
        <v>8</v>
      </c>
      <c r="F360" s="2" t="str">
        <f t="shared" si="119"/>
        <v>2019,10,3,11,0</v>
      </c>
      <c r="G360" s="2" t="str">
        <f>G359</f>
        <v>2019,11,21,10,0</v>
      </c>
      <c r="H360" s="2" t="s">
        <v>28</v>
      </c>
      <c r="I360" s="2">
        <f t="shared" si="116"/>
        <v>0.33599999999999997</v>
      </c>
      <c r="K360" s="2">
        <v>11.2</v>
      </c>
      <c r="L360" s="2">
        <v>5</v>
      </c>
      <c r="M360" s="14"/>
      <c r="Y360" s="51">
        <f t="shared" si="120"/>
        <v>0.1771428571428571</v>
      </c>
      <c r="Z360" s="2" t="s">
        <v>201</v>
      </c>
      <c r="AA360" s="12">
        <v>0</v>
      </c>
      <c r="AB360" s="12">
        <v>0</v>
      </c>
      <c r="AC360" s="12">
        <v>1</v>
      </c>
      <c r="AD360" s="12">
        <v>1000</v>
      </c>
      <c r="AE360" s="12">
        <v>168</v>
      </c>
      <c r="AF360" s="45">
        <f t="shared" si="114"/>
        <v>1000</v>
      </c>
      <c r="AH360" s="2" t="s">
        <v>78</v>
      </c>
    </row>
    <row r="361" spans="1:34" hidden="1" x14ac:dyDescent="0.35">
      <c r="A361" s="2">
        <v>113.42</v>
      </c>
      <c r="B361" s="2">
        <v>4</v>
      </c>
      <c r="C361" s="2">
        <v>3</v>
      </c>
      <c r="D361" s="2">
        <v>8</v>
      </c>
      <c r="F361" s="2" t="str">
        <f t="shared" si="119"/>
        <v>2019,10,3,11,0</v>
      </c>
      <c r="G361" s="2" t="str">
        <f>G360</f>
        <v>2019,11,21,10,0</v>
      </c>
      <c r="H361" s="2" t="s">
        <v>28</v>
      </c>
      <c r="I361" s="2">
        <f t="shared" si="116"/>
        <v>0.29400000000000004</v>
      </c>
      <c r="K361" s="2">
        <v>9.8000000000000007</v>
      </c>
      <c r="L361" s="2">
        <v>5</v>
      </c>
      <c r="M361" s="14"/>
      <c r="Y361" s="51">
        <f t="shared" si="120"/>
        <v>0.13714285714285718</v>
      </c>
      <c r="Z361" s="2" t="s">
        <v>201</v>
      </c>
      <c r="AA361" s="12">
        <v>0</v>
      </c>
      <c r="AB361" s="12">
        <v>0</v>
      </c>
      <c r="AC361" s="12">
        <v>1</v>
      </c>
      <c r="AD361" s="12">
        <v>1000</v>
      </c>
      <c r="AE361" s="12">
        <v>168</v>
      </c>
      <c r="AF361" s="45">
        <f t="shared" si="114"/>
        <v>1000</v>
      </c>
      <c r="AH361" s="2" t="s">
        <v>78</v>
      </c>
    </row>
    <row r="362" spans="1:34" hidden="1" x14ac:dyDescent="0.35">
      <c r="A362" s="2">
        <v>111.49</v>
      </c>
      <c r="B362" s="2">
        <v>4</v>
      </c>
      <c r="C362" s="2">
        <v>1</v>
      </c>
      <c r="D362" s="2">
        <v>9</v>
      </c>
      <c r="F362" s="2" t="str">
        <f t="shared" si="119"/>
        <v>2019,10,3,11,0</v>
      </c>
      <c r="G362" s="2" t="str">
        <f>H361</f>
        <v>2019,11,28,12,0</v>
      </c>
      <c r="H362" s="2" t="s">
        <v>222</v>
      </c>
      <c r="I362" s="2">
        <f t="shared" si="116"/>
        <v>0.32400000000000001</v>
      </c>
      <c r="K362" s="2">
        <v>10.8</v>
      </c>
      <c r="L362" s="2">
        <v>5</v>
      </c>
      <c r="M362" s="14"/>
      <c r="Y362" s="51">
        <f t="shared" si="120"/>
        <v>0.16571428571428573</v>
      </c>
      <c r="Z362" s="2" t="s">
        <v>201</v>
      </c>
      <c r="AA362" s="12">
        <v>0</v>
      </c>
      <c r="AB362" s="12">
        <v>0</v>
      </c>
      <c r="AC362" s="12">
        <v>1</v>
      </c>
      <c r="AD362" s="12">
        <v>1000</v>
      </c>
      <c r="AE362" s="12">
        <v>168</v>
      </c>
      <c r="AF362" s="45">
        <f t="shared" si="114"/>
        <v>1000</v>
      </c>
      <c r="AH362" s="2" t="s">
        <v>78</v>
      </c>
    </row>
    <row r="363" spans="1:34" hidden="1" x14ac:dyDescent="0.35">
      <c r="A363" s="2">
        <v>112.49</v>
      </c>
      <c r="B363" s="2">
        <v>4</v>
      </c>
      <c r="C363" s="2">
        <v>2</v>
      </c>
      <c r="D363" s="2">
        <v>9</v>
      </c>
      <c r="F363" s="2" t="str">
        <f t="shared" si="119"/>
        <v>2019,10,3,11,0</v>
      </c>
      <c r="G363" s="2" t="str">
        <f>G362</f>
        <v>2019,11,28,12,0</v>
      </c>
      <c r="H363" s="2" t="s">
        <v>222</v>
      </c>
      <c r="I363" s="2">
        <f t="shared" si="116"/>
        <v>0.309</v>
      </c>
      <c r="K363" s="2">
        <v>10.3</v>
      </c>
      <c r="L363" s="2">
        <v>5</v>
      </c>
      <c r="M363" s="14"/>
      <c r="Y363" s="51">
        <f t="shared" si="120"/>
        <v>0.15142857142857144</v>
      </c>
      <c r="Z363" s="2" t="s">
        <v>201</v>
      </c>
      <c r="AA363" s="12">
        <v>0</v>
      </c>
      <c r="AB363" s="12">
        <v>0</v>
      </c>
      <c r="AC363" s="12">
        <v>1</v>
      </c>
      <c r="AD363" s="12">
        <v>1000</v>
      </c>
      <c r="AE363" s="12">
        <v>168</v>
      </c>
      <c r="AF363" s="45">
        <f t="shared" si="114"/>
        <v>1000</v>
      </c>
      <c r="AH363" s="2" t="s">
        <v>78</v>
      </c>
    </row>
    <row r="364" spans="1:34" hidden="1" x14ac:dyDescent="0.35">
      <c r="A364" s="2">
        <v>113.49</v>
      </c>
      <c r="B364" s="2">
        <v>4</v>
      </c>
      <c r="C364" s="2">
        <v>3</v>
      </c>
      <c r="D364" s="2">
        <v>9</v>
      </c>
      <c r="F364" s="2" t="str">
        <f t="shared" si="119"/>
        <v>2019,10,3,11,0</v>
      </c>
      <c r="G364" s="2" t="str">
        <f>G363</f>
        <v>2019,11,28,12,0</v>
      </c>
      <c r="H364" s="2" t="s">
        <v>222</v>
      </c>
      <c r="I364" s="2">
        <f t="shared" si="116"/>
        <v>0.33599999999999997</v>
      </c>
      <c r="K364" s="2">
        <v>11.2</v>
      </c>
      <c r="L364" s="2">
        <v>5</v>
      </c>
      <c r="M364" s="14"/>
      <c r="Y364" s="51">
        <f t="shared" si="120"/>
        <v>0.1771428571428571</v>
      </c>
      <c r="Z364" s="2" t="s">
        <v>201</v>
      </c>
      <c r="AA364" s="12">
        <v>0</v>
      </c>
      <c r="AB364" s="12">
        <v>0</v>
      </c>
      <c r="AC364" s="12">
        <v>1</v>
      </c>
      <c r="AD364" s="12">
        <v>1000</v>
      </c>
      <c r="AE364" s="12">
        <v>168</v>
      </c>
      <c r="AF364" s="45">
        <f t="shared" si="114"/>
        <v>1000</v>
      </c>
      <c r="AH364" s="2" t="s">
        <v>78</v>
      </c>
    </row>
    <row r="365" spans="1:34" hidden="1" x14ac:dyDescent="0.35">
      <c r="A365" s="2">
        <v>111.56</v>
      </c>
      <c r="B365" s="2">
        <v>4</v>
      </c>
      <c r="C365" s="2">
        <v>1</v>
      </c>
      <c r="D365" s="2">
        <v>10</v>
      </c>
      <c r="F365" s="2" t="str">
        <f t="shared" si="119"/>
        <v>2019,10,3,11,0</v>
      </c>
      <c r="G365" s="2" t="str">
        <f>H364</f>
        <v>2019,12,05,13,0</v>
      </c>
      <c r="H365" s="2" t="s">
        <v>30</v>
      </c>
      <c r="I365" s="2">
        <f t="shared" si="116"/>
        <v>0.26099999999999995</v>
      </c>
      <c r="K365" s="2">
        <v>8.6999999999999993</v>
      </c>
      <c r="L365" s="2">
        <v>5</v>
      </c>
      <c r="M365" s="14"/>
      <c r="Y365" s="51">
        <f t="shared" si="120"/>
        <v>0.10571428571428569</v>
      </c>
      <c r="Z365" s="2" t="s">
        <v>201</v>
      </c>
      <c r="AA365" s="12">
        <v>0</v>
      </c>
      <c r="AB365" s="12">
        <v>0</v>
      </c>
      <c r="AC365" s="12">
        <v>1</v>
      </c>
      <c r="AD365" s="12">
        <v>1000</v>
      </c>
      <c r="AE365" s="12">
        <v>168</v>
      </c>
      <c r="AF365" s="45">
        <f t="shared" si="114"/>
        <v>1000</v>
      </c>
      <c r="AH365" s="2" t="s">
        <v>78</v>
      </c>
    </row>
    <row r="366" spans="1:34" hidden="1" x14ac:dyDescent="0.35">
      <c r="A366" s="2">
        <v>112.56</v>
      </c>
      <c r="B366" s="2">
        <v>4</v>
      </c>
      <c r="C366" s="2">
        <v>2</v>
      </c>
      <c r="D366" s="2">
        <v>10</v>
      </c>
      <c r="F366" s="2" t="str">
        <f t="shared" si="119"/>
        <v>2019,10,3,11,0</v>
      </c>
      <c r="G366" s="2" t="str">
        <f>G365</f>
        <v>2019,12,05,13,0</v>
      </c>
      <c r="H366" s="2" t="s">
        <v>30</v>
      </c>
      <c r="I366" s="2">
        <f t="shared" si="116"/>
        <v>0.32400000000000001</v>
      </c>
      <c r="K366" s="2">
        <v>10.8</v>
      </c>
      <c r="L366" s="2">
        <v>5</v>
      </c>
      <c r="M366" s="14"/>
      <c r="Y366" s="51">
        <f t="shared" si="120"/>
        <v>0.16571428571428573</v>
      </c>
      <c r="Z366" s="2" t="s">
        <v>201</v>
      </c>
      <c r="AA366" s="12">
        <v>0</v>
      </c>
      <c r="AB366" s="12">
        <v>0</v>
      </c>
      <c r="AC366" s="12">
        <v>1</v>
      </c>
      <c r="AD366" s="12">
        <v>1000</v>
      </c>
      <c r="AE366" s="12">
        <v>168</v>
      </c>
      <c r="AF366" s="45">
        <f t="shared" si="114"/>
        <v>1000</v>
      </c>
      <c r="AH366" s="2" t="s">
        <v>78</v>
      </c>
    </row>
    <row r="367" spans="1:34" hidden="1" x14ac:dyDescent="0.35">
      <c r="A367" s="2">
        <v>113.56</v>
      </c>
      <c r="B367" s="2">
        <v>4</v>
      </c>
      <c r="C367" s="2">
        <v>3</v>
      </c>
      <c r="D367" s="2">
        <v>10</v>
      </c>
      <c r="F367" s="2" t="str">
        <f t="shared" si="119"/>
        <v>2019,10,3,11,0</v>
      </c>
      <c r="G367" s="2" t="str">
        <f>G366</f>
        <v>2019,12,05,13,0</v>
      </c>
      <c r="H367" s="2" t="s">
        <v>30</v>
      </c>
      <c r="I367" s="2">
        <f t="shared" si="116"/>
        <v>0.33</v>
      </c>
      <c r="K367" s="2">
        <v>11</v>
      </c>
      <c r="L367" s="2">
        <v>5</v>
      </c>
      <c r="M367" s="14"/>
      <c r="Y367" s="51">
        <f t="shared" si="120"/>
        <v>0.17142857142857143</v>
      </c>
      <c r="Z367" s="2" t="s">
        <v>201</v>
      </c>
      <c r="AA367" s="12">
        <v>0</v>
      </c>
      <c r="AB367" s="12">
        <v>0</v>
      </c>
      <c r="AC367" s="12">
        <v>1</v>
      </c>
      <c r="AD367" s="12">
        <v>1000</v>
      </c>
      <c r="AE367" s="12">
        <v>168</v>
      </c>
      <c r="AF367" s="45">
        <f t="shared" si="114"/>
        <v>1000</v>
      </c>
      <c r="AH367" s="2" t="s">
        <v>78</v>
      </c>
    </row>
    <row r="368" spans="1:34" hidden="1" x14ac:dyDescent="0.35">
      <c r="A368" s="2">
        <v>114.7</v>
      </c>
      <c r="B368" s="2">
        <v>4</v>
      </c>
      <c r="C368" s="2">
        <v>4</v>
      </c>
      <c r="D368" s="2">
        <v>3</v>
      </c>
      <c r="E368" s="2" t="s">
        <v>214</v>
      </c>
      <c r="F368" s="2" t="str">
        <f>F346</f>
        <v>2019,10,3,11,0</v>
      </c>
      <c r="G368" s="2" t="str">
        <f>G346</f>
        <v>2019,10,17,10,0</v>
      </c>
      <c r="H368" s="2" t="str">
        <f>H346</f>
        <v>2019,10,24,12,0</v>
      </c>
      <c r="I368" s="2">
        <f t="shared" si="116"/>
        <v>0.39</v>
      </c>
      <c r="J368" s="2">
        <f>K326</f>
        <v>5</v>
      </c>
      <c r="K368" s="2">
        <v>13</v>
      </c>
      <c r="L368" s="2">
        <v>5</v>
      </c>
      <c r="M368" s="43">
        <v>2.5444698333740234</v>
      </c>
      <c r="N368" s="6">
        <v>27.546806335449219</v>
      </c>
      <c r="O368" s="6">
        <v>4.844214916229248</v>
      </c>
      <c r="P368" s="6">
        <v>3.4323649406433105</v>
      </c>
      <c r="Q368" s="65">
        <f>(K368*0.15*M368/100-J368*0.15*M326/100)</f>
        <v>2.9825558066368101E-2</v>
      </c>
      <c r="R368" s="65">
        <f>AF368/1000*14/1000*L368</f>
        <v>7.0000000000000007E-2</v>
      </c>
      <c r="S368" s="65">
        <f>Q368/R368</f>
        <v>0.42607940094811569</v>
      </c>
      <c r="T368" s="65">
        <f>AF368*14/1000*L368/J368/7</f>
        <v>2</v>
      </c>
      <c r="W368" s="2">
        <f>'[2]12.2019'!$AB$30</f>
        <v>4.4614997428411645</v>
      </c>
      <c r="Y368" s="52">
        <f>(K368-K326)/K326/7</f>
        <v>0.22857142857142859</v>
      </c>
      <c r="Z368" s="2" t="str">
        <f>Z326</f>
        <v>500/2/168</v>
      </c>
      <c r="AA368" s="47">
        <v>2</v>
      </c>
      <c r="AB368" s="47">
        <v>2</v>
      </c>
      <c r="AC368" s="12">
        <v>2</v>
      </c>
      <c r="AD368" s="12">
        <v>500</v>
      </c>
      <c r="AE368" s="12">
        <v>168</v>
      </c>
      <c r="AF368" s="45">
        <f t="shared" si="114"/>
        <v>1000</v>
      </c>
      <c r="AG368" s="12" t="s">
        <v>216</v>
      </c>
    </row>
    <row r="369" spans="1:35" hidden="1" x14ac:dyDescent="0.35">
      <c r="A369" s="2">
        <v>115.7</v>
      </c>
      <c r="B369" s="2">
        <v>4</v>
      </c>
      <c r="C369" s="2">
        <v>5</v>
      </c>
      <c r="D369" s="2">
        <v>3</v>
      </c>
      <c r="E369" s="2" t="s">
        <v>214</v>
      </c>
      <c r="F369" s="2" t="str">
        <f t="shared" ref="F369:H372" si="121">F368</f>
        <v>2019,10,3,11,0</v>
      </c>
      <c r="G369" s="2" t="str">
        <f t="shared" si="121"/>
        <v>2019,10,17,10,0</v>
      </c>
      <c r="H369" s="2" t="str">
        <f t="shared" si="121"/>
        <v>2019,10,24,12,0</v>
      </c>
      <c r="I369" s="2">
        <f t="shared" si="116"/>
        <v>0.44700000000000001</v>
      </c>
      <c r="J369" s="2">
        <f>K329</f>
        <v>5</v>
      </c>
      <c r="K369" s="2">
        <v>14.9</v>
      </c>
      <c r="L369" s="2">
        <v>5</v>
      </c>
      <c r="M369" s="9">
        <v>3.0648369789123535</v>
      </c>
      <c r="N369" s="9">
        <v>21.809295654296875</v>
      </c>
      <c r="O369" s="9">
        <v>4.3214902877807617</v>
      </c>
      <c r="P369" s="9">
        <v>6.1242198944091797</v>
      </c>
      <c r="Q369" s="65">
        <f>(K369*0.15*M369/100-J369*0.15*M329/100)</f>
        <v>5.0753459644317628E-2</v>
      </c>
      <c r="R369" s="65">
        <f>AF369/1000*14/1000*L369</f>
        <v>7.0000000000000007E-2</v>
      </c>
      <c r="S369" s="65">
        <f>Q369/R369</f>
        <v>0.72504942349025181</v>
      </c>
      <c r="T369" s="65">
        <f>AF369*14/1000*L369/J369/7</f>
        <v>2</v>
      </c>
      <c r="W369" s="2">
        <f>'[2]12.2019'!$AB$31</f>
        <v>3.8496537786693752</v>
      </c>
      <c r="Y369" s="52">
        <f>(K369-K329)/K329/7</f>
        <v>0.28285714285714286</v>
      </c>
      <c r="Z369" s="2" t="str">
        <f>Z329</f>
        <v>500/2/168</v>
      </c>
      <c r="AA369" s="47">
        <v>2</v>
      </c>
      <c r="AB369" s="47">
        <v>2</v>
      </c>
      <c r="AC369" s="12">
        <v>2</v>
      </c>
      <c r="AD369" s="12">
        <v>500</v>
      </c>
      <c r="AE369" s="12">
        <v>168</v>
      </c>
      <c r="AF369" s="45">
        <f t="shared" si="114"/>
        <v>1000</v>
      </c>
      <c r="AG369" s="12" t="s">
        <v>216</v>
      </c>
    </row>
    <row r="370" spans="1:35" hidden="1" x14ac:dyDescent="0.35">
      <c r="A370" s="2">
        <v>116.7</v>
      </c>
      <c r="B370" s="2">
        <v>4</v>
      </c>
      <c r="C370" s="2">
        <v>6</v>
      </c>
      <c r="D370" s="2">
        <v>3</v>
      </c>
      <c r="E370" s="2" t="s">
        <v>214</v>
      </c>
      <c r="F370" s="2" t="str">
        <f t="shared" si="121"/>
        <v>2019,10,3,11,0</v>
      </c>
      <c r="G370" s="2" t="str">
        <f t="shared" si="121"/>
        <v>2019,10,17,10,0</v>
      </c>
      <c r="H370" s="2" t="str">
        <f t="shared" si="121"/>
        <v>2019,10,24,12,0</v>
      </c>
      <c r="I370" s="2">
        <f t="shared" si="116"/>
        <v>0.42299999999999999</v>
      </c>
      <c r="J370" s="2">
        <f>K332</f>
        <v>5</v>
      </c>
      <c r="K370" s="2">
        <v>14.1</v>
      </c>
      <c r="L370" s="2">
        <v>5</v>
      </c>
      <c r="M370" s="14"/>
      <c r="W370" s="2">
        <f>'[2]11.2019'!$AB$62</f>
        <v>6.1511000689400337</v>
      </c>
      <c r="Y370" s="52">
        <f>(K370-K332)/K332/7</f>
        <v>0.25999999999999995</v>
      </c>
      <c r="Z370" s="2" t="str">
        <f>Z332</f>
        <v>500/2/168</v>
      </c>
      <c r="AA370" s="47">
        <v>2</v>
      </c>
      <c r="AB370" s="47">
        <v>0</v>
      </c>
      <c r="AC370" s="12">
        <v>2</v>
      </c>
      <c r="AD370" s="12">
        <v>500</v>
      </c>
      <c r="AE370" s="12">
        <v>168</v>
      </c>
      <c r="AF370" s="45">
        <f t="shared" si="114"/>
        <v>1000</v>
      </c>
      <c r="AG370" s="12" t="s">
        <v>216</v>
      </c>
    </row>
    <row r="371" spans="1:35" hidden="1" x14ac:dyDescent="0.35">
      <c r="A371" s="2">
        <v>117.7</v>
      </c>
      <c r="B371" s="2">
        <v>4</v>
      </c>
      <c r="C371" s="2">
        <v>7</v>
      </c>
      <c r="D371" s="2">
        <v>3</v>
      </c>
      <c r="E371" s="2" t="s">
        <v>214</v>
      </c>
      <c r="F371" s="2" t="str">
        <f t="shared" si="121"/>
        <v>2019,10,3,11,0</v>
      </c>
      <c r="G371" s="2" t="str">
        <f t="shared" si="121"/>
        <v>2019,10,17,10,0</v>
      </c>
      <c r="H371" s="2" t="str">
        <f t="shared" si="121"/>
        <v>2019,10,24,12,0</v>
      </c>
      <c r="I371" s="2">
        <f t="shared" si="116"/>
        <v>0.41400000000000003</v>
      </c>
      <c r="J371" s="2">
        <f>K335</f>
        <v>5</v>
      </c>
      <c r="K371" s="2">
        <v>13.8</v>
      </c>
      <c r="L371" s="2">
        <v>5</v>
      </c>
      <c r="M371" s="14"/>
      <c r="W371" s="2">
        <f>'[2]11.2019'!$AB$64</f>
        <v>11.708382208494086</v>
      </c>
      <c r="Y371" s="52">
        <f>(K371-K335)/K335/7</f>
        <v>0.25142857142857145</v>
      </c>
      <c r="Z371" s="2" t="str">
        <f>Z335</f>
        <v>500/3/168</v>
      </c>
      <c r="AA371" s="47">
        <v>2</v>
      </c>
      <c r="AB371" s="47">
        <v>2</v>
      </c>
      <c r="AC371" s="12">
        <v>3</v>
      </c>
      <c r="AD371" s="12">
        <v>500</v>
      </c>
      <c r="AE371" s="12">
        <v>168</v>
      </c>
      <c r="AF371" s="45">
        <f t="shared" si="114"/>
        <v>1500</v>
      </c>
      <c r="AG371" s="12" t="s">
        <v>216</v>
      </c>
    </row>
    <row r="372" spans="1:35" hidden="1" x14ac:dyDescent="0.35">
      <c r="A372" s="2">
        <v>118.7</v>
      </c>
      <c r="B372" s="2">
        <v>4</v>
      </c>
      <c r="C372" s="2">
        <v>8</v>
      </c>
      <c r="D372" s="2">
        <v>3</v>
      </c>
      <c r="E372" s="2" t="s">
        <v>214</v>
      </c>
      <c r="F372" s="2" t="str">
        <f t="shared" si="121"/>
        <v>2019,10,3,11,0</v>
      </c>
      <c r="G372" s="2" t="str">
        <f t="shared" si="121"/>
        <v>2019,10,17,10,0</v>
      </c>
      <c r="H372" s="2" t="str">
        <f t="shared" si="121"/>
        <v>2019,10,24,12,0</v>
      </c>
      <c r="I372" s="2">
        <f t="shared" si="116"/>
        <v>0.41099999999999998</v>
      </c>
      <c r="J372" s="2">
        <f>K338</f>
        <v>5</v>
      </c>
      <c r="K372" s="2">
        <v>13.7</v>
      </c>
      <c r="L372" s="2">
        <v>5</v>
      </c>
      <c r="M372" s="9">
        <v>3.7825133800506592</v>
      </c>
      <c r="N372" s="9">
        <v>27.809825897216797</v>
      </c>
      <c r="O372" s="9">
        <v>4.6963686943054199</v>
      </c>
      <c r="P372" s="9">
        <v>4.6935625076293945</v>
      </c>
      <c r="Q372" s="65">
        <f>(K372*0.15*M372/100-J372*0.15*M338/100)</f>
        <v>6.3336478722095468E-2</v>
      </c>
      <c r="R372" s="65">
        <f>AF372/1000*14/1000*L372</f>
        <v>0.10500000000000001</v>
      </c>
      <c r="S372" s="65">
        <f>Q372/R372</f>
        <v>0.60320455925805205</v>
      </c>
      <c r="T372" s="65">
        <f>AF372*14/1000*L372/J372/7</f>
        <v>3</v>
      </c>
      <c r="W372" s="2">
        <f>AVERAGE('[2]11.2019'!$AB$66:$AB$67)</f>
        <v>8.868220622186243</v>
      </c>
      <c r="Y372" s="52">
        <f>(K372-K338)/K338/7</f>
        <v>0.24857142857142853</v>
      </c>
      <c r="Z372" s="2" t="str">
        <f>Z338</f>
        <v>500/3/168</v>
      </c>
      <c r="AA372" s="47">
        <v>2</v>
      </c>
      <c r="AB372" s="47">
        <v>2</v>
      </c>
      <c r="AC372" s="12">
        <v>3</v>
      </c>
      <c r="AD372" s="12">
        <v>500</v>
      </c>
      <c r="AE372" s="12">
        <v>168</v>
      </c>
      <c r="AF372" s="45">
        <f t="shared" si="114"/>
        <v>1500</v>
      </c>
      <c r="AG372" s="12" t="s">
        <v>216</v>
      </c>
    </row>
    <row r="373" spans="1:35" hidden="1" x14ac:dyDescent="0.35">
      <c r="A373" s="2">
        <v>116.14</v>
      </c>
      <c r="B373" s="2">
        <v>4</v>
      </c>
      <c r="C373" s="2">
        <v>6</v>
      </c>
      <c r="D373" s="2">
        <v>4</v>
      </c>
      <c r="F373" s="2" t="str">
        <f>F372</f>
        <v>2019,10,3,11,0</v>
      </c>
      <c r="G373" s="2" t="str">
        <f>H372</f>
        <v>2019,10,24,12,0</v>
      </c>
      <c r="H373" s="2" t="s">
        <v>218</v>
      </c>
      <c r="I373" s="2">
        <f t="shared" si="116"/>
        <v>0.23399999999999999</v>
      </c>
      <c r="K373" s="2">
        <v>7.8</v>
      </c>
      <c r="L373" s="2">
        <v>5</v>
      </c>
      <c r="M373" s="9"/>
      <c r="N373" s="9"/>
      <c r="O373" s="9"/>
      <c r="P373" s="9"/>
      <c r="Q373" s="9"/>
      <c r="R373" s="9"/>
      <c r="S373" s="9"/>
      <c r="T373" s="9"/>
      <c r="Y373" s="51">
        <f>(K373-5)/5/7</f>
        <v>7.9999999999999988E-2</v>
      </c>
      <c r="AA373" s="12"/>
      <c r="AB373" s="12"/>
      <c r="AH373" s="2" t="s">
        <v>223</v>
      </c>
      <c r="AI373" s="2">
        <v>7</v>
      </c>
    </row>
    <row r="374" spans="1:35" hidden="1" x14ac:dyDescent="0.35">
      <c r="A374" s="2">
        <v>117.14</v>
      </c>
      <c r="B374" s="2">
        <v>4</v>
      </c>
      <c r="C374" s="2">
        <v>7</v>
      </c>
      <c r="D374" s="2">
        <v>4</v>
      </c>
      <c r="F374" s="2" t="str">
        <f t="shared" ref="F374:F417" si="122">F373</f>
        <v>2019,10,3,11,0</v>
      </c>
      <c r="G374" s="2" t="str">
        <f>G373</f>
        <v>2019,10,24,12,0</v>
      </c>
      <c r="H374" s="2" t="s">
        <v>218</v>
      </c>
      <c r="I374" s="2">
        <f t="shared" si="116"/>
        <v>0.26099999999999995</v>
      </c>
      <c r="K374" s="2">
        <v>8.6999999999999993</v>
      </c>
      <c r="L374" s="2">
        <v>5</v>
      </c>
      <c r="M374" s="9"/>
      <c r="N374" s="9"/>
      <c r="O374" s="9"/>
      <c r="P374" s="9"/>
      <c r="Q374" s="9"/>
      <c r="R374" s="9"/>
      <c r="S374" s="9"/>
      <c r="T374" s="9"/>
      <c r="Y374" s="51">
        <f>(K374-5)/5/7</f>
        <v>0.10571428571428569</v>
      </c>
      <c r="AA374" s="12"/>
      <c r="AB374" s="12"/>
      <c r="AH374" s="2" t="s">
        <v>223</v>
      </c>
      <c r="AI374" s="2">
        <v>7</v>
      </c>
    </row>
    <row r="375" spans="1:35" hidden="1" x14ac:dyDescent="0.35">
      <c r="A375" s="2">
        <v>118.14</v>
      </c>
      <c r="B375" s="2">
        <v>4</v>
      </c>
      <c r="C375" s="2">
        <v>8</v>
      </c>
      <c r="D375" s="2">
        <v>4</v>
      </c>
      <c r="F375" s="2" t="str">
        <f t="shared" si="122"/>
        <v>2019,10,3,11,0</v>
      </c>
      <c r="G375" s="2" t="str">
        <f>G374</f>
        <v>2019,10,24,12,0</v>
      </c>
      <c r="H375" s="2" t="s">
        <v>218</v>
      </c>
      <c r="I375" s="2">
        <f t="shared" si="116"/>
        <v>0.216</v>
      </c>
      <c r="K375" s="2">
        <v>7.2</v>
      </c>
      <c r="L375" s="2">
        <v>5</v>
      </c>
      <c r="M375" s="9"/>
      <c r="N375" s="9"/>
      <c r="O375" s="9"/>
      <c r="P375" s="9"/>
      <c r="Q375" s="9"/>
      <c r="R375" s="9"/>
      <c r="S375" s="9"/>
      <c r="T375" s="9"/>
      <c r="Y375" s="51">
        <f>(K375-5)/5/7</f>
        <v>6.2857142857142861E-2</v>
      </c>
      <c r="AA375" s="12"/>
      <c r="AB375" s="12"/>
      <c r="AH375" s="2" t="s">
        <v>223</v>
      </c>
      <c r="AI375" s="2">
        <v>7</v>
      </c>
    </row>
    <row r="376" spans="1:35" hidden="1" x14ac:dyDescent="0.35">
      <c r="A376" s="2">
        <v>116.15</v>
      </c>
      <c r="B376" s="2">
        <v>4</v>
      </c>
      <c r="C376" s="2">
        <v>6</v>
      </c>
      <c r="F376" s="2" t="str">
        <f t="shared" si="122"/>
        <v>2019,10,3,11,0</v>
      </c>
      <c r="G376" s="2" t="str">
        <f>H375</f>
        <v>2019,10,31,10,0</v>
      </c>
      <c r="H376" s="2" t="s">
        <v>226</v>
      </c>
      <c r="I376" s="2">
        <f t="shared" si="116"/>
        <v>0.17100000000000001</v>
      </c>
      <c r="K376" s="2">
        <v>5.7</v>
      </c>
      <c r="L376" s="2">
        <v>5</v>
      </c>
      <c r="M376" s="9"/>
      <c r="N376" s="9"/>
      <c r="O376" s="9"/>
      <c r="P376" s="9"/>
      <c r="Q376" s="9"/>
      <c r="R376" s="9"/>
      <c r="S376" s="9"/>
      <c r="T376" s="9"/>
      <c r="Y376" s="51">
        <f>(K376-5)/5/1</f>
        <v>0.14000000000000004</v>
      </c>
      <c r="AA376" s="12"/>
      <c r="AB376" s="12"/>
      <c r="AH376" s="2" t="s">
        <v>223</v>
      </c>
      <c r="AI376" s="2">
        <v>8</v>
      </c>
    </row>
    <row r="377" spans="1:35" hidden="1" x14ac:dyDescent="0.35">
      <c r="A377" s="2">
        <v>117.15</v>
      </c>
      <c r="B377" s="2">
        <v>4</v>
      </c>
      <c r="C377" s="2">
        <v>7</v>
      </c>
      <c r="F377" s="2" t="str">
        <f t="shared" si="122"/>
        <v>2019,10,3,11,0</v>
      </c>
      <c r="G377" s="2" t="str">
        <f>G376</f>
        <v>2019,10,31,10,0</v>
      </c>
      <c r="H377" s="2" t="str">
        <f>H376</f>
        <v>2019,11,1,11,0</v>
      </c>
      <c r="I377" s="2">
        <f t="shared" si="116"/>
        <v>0.17399999999999999</v>
      </c>
      <c r="K377" s="2">
        <v>5.8</v>
      </c>
      <c r="L377" s="2">
        <v>5</v>
      </c>
      <c r="M377" s="9"/>
      <c r="N377" s="9"/>
      <c r="O377" s="9"/>
      <c r="P377" s="9"/>
      <c r="Q377" s="9"/>
      <c r="R377" s="9"/>
      <c r="S377" s="9"/>
      <c r="T377" s="9"/>
      <c r="Y377" s="51">
        <f t="shared" ref="Y377:Y405" si="123">(K377-5)/5/1</f>
        <v>0.15999999999999998</v>
      </c>
      <c r="AA377" s="12"/>
      <c r="AB377" s="12"/>
      <c r="AH377" s="2" t="s">
        <v>223</v>
      </c>
      <c r="AI377" s="2">
        <v>8</v>
      </c>
    </row>
    <row r="378" spans="1:35" hidden="1" x14ac:dyDescent="0.35">
      <c r="A378" s="2">
        <v>118.15</v>
      </c>
      <c r="B378" s="2">
        <v>4</v>
      </c>
      <c r="C378" s="2">
        <v>8</v>
      </c>
      <c r="F378" s="2" t="str">
        <f t="shared" si="122"/>
        <v>2019,10,3,11,0</v>
      </c>
      <c r="G378" s="2" t="str">
        <f>G377</f>
        <v>2019,10,31,10,0</v>
      </c>
      <c r="H378" s="2" t="str">
        <f>H377</f>
        <v>2019,11,1,11,0</v>
      </c>
      <c r="I378" s="2">
        <f t="shared" si="116"/>
        <v>0.16200000000000001</v>
      </c>
      <c r="K378" s="2">
        <v>5.4</v>
      </c>
      <c r="L378" s="2">
        <v>5</v>
      </c>
      <c r="M378" s="9"/>
      <c r="N378" s="9"/>
      <c r="O378" s="9"/>
      <c r="P378" s="9"/>
      <c r="Q378" s="9"/>
      <c r="R378" s="9"/>
      <c r="S378" s="9"/>
      <c r="T378" s="9"/>
      <c r="Y378" s="51">
        <f>(K378-5)/5/1</f>
        <v>8.0000000000000071E-2</v>
      </c>
      <c r="AA378" s="12"/>
      <c r="AB378" s="12"/>
      <c r="AH378" s="2" t="s">
        <v>223</v>
      </c>
      <c r="AI378" s="2">
        <v>8</v>
      </c>
    </row>
    <row r="379" spans="1:35" hidden="1" x14ac:dyDescent="0.35">
      <c r="A379" s="2">
        <v>116.16</v>
      </c>
      <c r="B379" s="2">
        <v>4</v>
      </c>
      <c r="C379" s="2">
        <v>6</v>
      </c>
      <c r="F379" s="2" t="str">
        <f t="shared" si="122"/>
        <v>2019,10,3,11,0</v>
      </c>
      <c r="G379" s="2" t="str">
        <f>H378</f>
        <v>2019,11,1,11,0</v>
      </c>
      <c r="H379" s="2" t="s">
        <v>227</v>
      </c>
      <c r="I379" s="2">
        <f t="shared" si="116"/>
        <v>0.156</v>
      </c>
      <c r="K379" s="2">
        <v>5.2</v>
      </c>
      <c r="L379" s="2">
        <v>5</v>
      </c>
      <c r="M379" s="9"/>
      <c r="N379" s="9"/>
      <c r="O379" s="9"/>
      <c r="P379" s="9"/>
      <c r="Q379" s="9"/>
      <c r="R379" s="9"/>
      <c r="S379" s="9"/>
      <c r="T379" s="9"/>
      <c r="Y379" s="51">
        <f t="shared" si="123"/>
        <v>4.0000000000000036E-2</v>
      </c>
      <c r="AA379" s="12"/>
      <c r="AB379" s="12"/>
      <c r="AH379" s="2" t="s">
        <v>223</v>
      </c>
      <c r="AI379" s="2">
        <v>9</v>
      </c>
    </row>
    <row r="380" spans="1:35" hidden="1" x14ac:dyDescent="0.35">
      <c r="A380" s="2">
        <v>117.16</v>
      </c>
      <c r="B380" s="2">
        <v>4</v>
      </c>
      <c r="C380" s="2">
        <v>7</v>
      </c>
      <c r="F380" s="2" t="str">
        <f t="shared" si="122"/>
        <v>2019,10,3,11,0</v>
      </c>
      <c r="G380" s="2" t="str">
        <f>G379</f>
        <v>2019,11,1,11,0</v>
      </c>
      <c r="H380" s="2" t="s">
        <v>227</v>
      </c>
      <c r="I380" s="2">
        <f t="shared" si="116"/>
        <v>0.16500000000000001</v>
      </c>
      <c r="K380" s="2">
        <v>5.5</v>
      </c>
      <c r="L380" s="2">
        <v>5</v>
      </c>
      <c r="M380" s="9"/>
      <c r="N380" s="9"/>
      <c r="O380" s="9"/>
      <c r="P380" s="9"/>
      <c r="Q380" s="9"/>
      <c r="R380" s="9"/>
      <c r="S380" s="9"/>
      <c r="T380" s="9"/>
      <c r="Y380" s="51">
        <f t="shared" si="123"/>
        <v>0.1</v>
      </c>
      <c r="AA380" s="12"/>
      <c r="AB380" s="12"/>
      <c r="AH380" s="2" t="s">
        <v>223</v>
      </c>
      <c r="AI380" s="2">
        <v>9</v>
      </c>
    </row>
    <row r="381" spans="1:35" hidden="1" x14ac:dyDescent="0.35">
      <c r="A381" s="2">
        <v>118.16</v>
      </c>
      <c r="B381" s="2">
        <v>4</v>
      </c>
      <c r="C381" s="2">
        <v>8</v>
      </c>
      <c r="F381" s="2" t="str">
        <f t="shared" si="122"/>
        <v>2019,10,3,11,0</v>
      </c>
      <c r="G381" s="2" t="str">
        <f>G380</f>
        <v>2019,11,1,11,0</v>
      </c>
      <c r="H381" s="2" t="s">
        <v>227</v>
      </c>
      <c r="I381" s="2">
        <f t="shared" si="116"/>
        <v>0.156</v>
      </c>
      <c r="K381" s="2">
        <v>5.2</v>
      </c>
      <c r="L381" s="2">
        <v>5</v>
      </c>
      <c r="M381" s="9"/>
      <c r="N381" s="9"/>
      <c r="O381" s="9"/>
      <c r="P381" s="9"/>
      <c r="Q381" s="9"/>
      <c r="R381" s="9"/>
      <c r="S381" s="9"/>
      <c r="T381" s="9"/>
      <c r="Y381" s="51">
        <f t="shared" si="123"/>
        <v>4.0000000000000036E-2</v>
      </c>
      <c r="AA381" s="12"/>
      <c r="AB381" s="12"/>
      <c r="AH381" s="2" t="s">
        <v>223</v>
      </c>
      <c r="AI381" s="2">
        <v>9</v>
      </c>
    </row>
    <row r="382" spans="1:35" hidden="1" x14ac:dyDescent="0.35">
      <c r="A382" s="2">
        <v>116.17</v>
      </c>
      <c r="B382" s="2">
        <v>4</v>
      </c>
      <c r="C382" s="2">
        <v>6</v>
      </c>
      <c r="F382" s="2" t="str">
        <f t="shared" si="122"/>
        <v>2019,10,3,11,0</v>
      </c>
      <c r="G382" s="2" t="str">
        <f t="shared" ref="G382:G417" si="124">H379</f>
        <v>2019,11,2,18,0</v>
      </c>
      <c r="H382" s="2" t="s">
        <v>228</v>
      </c>
      <c r="I382" s="2">
        <f t="shared" si="116"/>
        <v>0.16200000000000001</v>
      </c>
      <c r="K382" s="2">
        <v>5.4</v>
      </c>
      <c r="L382" s="2">
        <v>5</v>
      </c>
      <c r="M382" s="9"/>
      <c r="N382" s="9"/>
      <c r="O382" s="9"/>
      <c r="P382" s="9"/>
      <c r="Q382" s="9"/>
      <c r="R382" s="9"/>
      <c r="S382" s="9"/>
      <c r="T382" s="9"/>
      <c r="Y382" s="51">
        <f t="shared" si="123"/>
        <v>8.0000000000000071E-2</v>
      </c>
      <c r="AA382" s="12"/>
      <c r="AB382" s="12"/>
      <c r="AH382" s="2" t="s">
        <v>223</v>
      </c>
      <c r="AI382" s="2">
        <v>10</v>
      </c>
    </row>
    <row r="383" spans="1:35" hidden="1" x14ac:dyDescent="0.35">
      <c r="A383" s="2">
        <v>117.17</v>
      </c>
      <c r="B383" s="2">
        <v>4</v>
      </c>
      <c r="C383" s="2">
        <v>7</v>
      </c>
      <c r="F383" s="2" t="str">
        <f t="shared" si="122"/>
        <v>2019,10,3,11,0</v>
      </c>
      <c r="G383" s="2" t="str">
        <f t="shared" si="124"/>
        <v>2019,11,2,18,0</v>
      </c>
      <c r="H383" s="2" t="s">
        <v>228</v>
      </c>
      <c r="I383" s="2">
        <f t="shared" si="116"/>
        <v>0.159</v>
      </c>
      <c r="K383" s="2">
        <v>5.3</v>
      </c>
      <c r="L383" s="2">
        <v>5</v>
      </c>
      <c r="M383" s="9"/>
      <c r="N383" s="9"/>
      <c r="O383" s="9"/>
      <c r="P383" s="9"/>
      <c r="Q383" s="9"/>
      <c r="R383" s="9"/>
      <c r="S383" s="9"/>
      <c r="T383" s="9"/>
      <c r="Y383" s="51">
        <f t="shared" si="123"/>
        <v>5.9999999999999963E-2</v>
      </c>
      <c r="AA383" s="12"/>
      <c r="AB383" s="12"/>
      <c r="AH383" s="2" t="s">
        <v>223</v>
      </c>
      <c r="AI383" s="2">
        <v>10</v>
      </c>
    </row>
    <row r="384" spans="1:35" hidden="1" x14ac:dyDescent="0.35">
      <c r="A384" s="2">
        <v>118.17</v>
      </c>
      <c r="B384" s="2">
        <v>4</v>
      </c>
      <c r="C384" s="2">
        <v>8</v>
      </c>
      <c r="F384" s="2" t="str">
        <f t="shared" si="122"/>
        <v>2019,10,3,11,0</v>
      </c>
      <c r="G384" s="2" t="str">
        <f t="shared" si="124"/>
        <v>2019,11,2,18,0</v>
      </c>
      <c r="H384" s="2" t="s">
        <v>228</v>
      </c>
      <c r="I384" s="2">
        <f t="shared" si="116"/>
        <v>0.16200000000000001</v>
      </c>
      <c r="K384" s="2">
        <v>5.4</v>
      </c>
      <c r="L384" s="2">
        <v>5</v>
      </c>
      <c r="M384" s="9"/>
      <c r="N384" s="9"/>
      <c r="O384" s="9"/>
      <c r="P384" s="9"/>
      <c r="Q384" s="9"/>
      <c r="R384" s="9"/>
      <c r="S384" s="9"/>
      <c r="T384" s="9"/>
      <c r="Y384" s="51">
        <f t="shared" si="123"/>
        <v>8.0000000000000071E-2</v>
      </c>
      <c r="AA384" s="12"/>
      <c r="AB384" s="12"/>
      <c r="AH384" s="2" t="s">
        <v>223</v>
      </c>
      <c r="AI384" s="2">
        <v>10</v>
      </c>
    </row>
    <row r="385" spans="1:35" hidden="1" x14ac:dyDescent="0.35">
      <c r="A385" s="2">
        <v>116.18</v>
      </c>
      <c r="B385" s="2">
        <v>4</v>
      </c>
      <c r="C385" s="2">
        <v>6</v>
      </c>
      <c r="F385" s="2" t="str">
        <f t="shared" si="122"/>
        <v>2019,10,3,11,0</v>
      </c>
      <c r="G385" s="2" t="str">
        <f t="shared" si="124"/>
        <v>2019,11,3,15,0</v>
      </c>
      <c r="H385" s="2" t="s">
        <v>229</v>
      </c>
      <c r="I385" s="2">
        <f t="shared" si="116"/>
        <v>0.16799999999999998</v>
      </c>
      <c r="K385" s="2">
        <v>5.6</v>
      </c>
      <c r="L385" s="2">
        <v>5</v>
      </c>
      <c r="M385" s="9"/>
      <c r="N385" s="9"/>
      <c r="O385" s="9"/>
      <c r="P385" s="9"/>
      <c r="Q385" s="9"/>
      <c r="R385" s="9"/>
      <c r="S385" s="9"/>
      <c r="T385" s="9"/>
      <c r="Y385" s="51">
        <f t="shared" si="123"/>
        <v>0.11999999999999993</v>
      </c>
      <c r="AA385" s="12"/>
      <c r="AB385" s="12"/>
      <c r="AH385" s="2" t="s">
        <v>223</v>
      </c>
      <c r="AI385" s="2">
        <v>11</v>
      </c>
    </row>
    <row r="386" spans="1:35" hidden="1" x14ac:dyDescent="0.35">
      <c r="A386" s="2">
        <v>117.18</v>
      </c>
      <c r="B386" s="2">
        <v>4</v>
      </c>
      <c r="C386" s="2">
        <v>7</v>
      </c>
      <c r="F386" s="2" t="str">
        <f t="shared" si="122"/>
        <v>2019,10,3,11,0</v>
      </c>
      <c r="G386" s="2" t="str">
        <f t="shared" si="124"/>
        <v>2019,11,3,15,0</v>
      </c>
      <c r="H386" s="2" t="s">
        <v>229</v>
      </c>
      <c r="I386" s="2">
        <f t="shared" si="116"/>
        <v>0.17100000000000001</v>
      </c>
      <c r="K386" s="2">
        <v>5.7</v>
      </c>
      <c r="L386" s="2">
        <v>5</v>
      </c>
      <c r="M386" s="9"/>
      <c r="N386" s="9"/>
      <c r="O386" s="9"/>
      <c r="P386" s="9"/>
      <c r="Q386" s="9"/>
      <c r="R386" s="9"/>
      <c r="S386" s="9"/>
      <c r="T386" s="9"/>
      <c r="Y386" s="51">
        <f t="shared" si="123"/>
        <v>0.14000000000000004</v>
      </c>
      <c r="AA386" s="12"/>
      <c r="AB386" s="12"/>
      <c r="AH386" s="2" t="s">
        <v>223</v>
      </c>
      <c r="AI386" s="2">
        <v>11</v>
      </c>
    </row>
    <row r="387" spans="1:35" hidden="1" x14ac:dyDescent="0.35">
      <c r="A387" s="2">
        <v>118.18</v>
      </c>
      <c r="B387" s="2">
        <v>4</v>
      </c>
      <c r="C387" s="2">
        <v>8</v>
      </c>
      <c r="F387" s="2" t="str">
        <f t="shared" si="122"/>
        <v>2019,10,3,11,0</v>
      </c>
      <c r="G387" s="2" t="str">
        <f t="shared" si="124"/>
        <v>2019,11,3,15,0</v>
      </c>
      <c r="H387" s="2" t="s">
        <v>229</v>
      </c>
      <c r="I387" s="2">
        <f t="shared" si="116"/>
        <v>0.156</v>
      </c>
      <c r="K387" s="2">
        <v>5.2</v>
      </c>
      <c r="L387" s="2">
        <v>5</v>
      </c>
      <c r="M387" s="9"/>
      <c r="N387" s="9"/>
      <c r="O387" s="9"/>
      <c r="P387" s="9"/>
      <c r="Q387" s="9"/>
      <c r="R387" s="9"/>
      <c r="S387" s="9"/>
      <c r="T387" s="9"/>
      <c r="Y387" s="51">
        <f t="shared" si="123"/>
        <v>4.0000000000000036E-2</v>
      </c>
      <c r="AA387" s="12"/>
      <c r="AB387" s="12"/>
      <c r="AH387" s="2" t="s">
        <v>223</v>
      </c>
      <c r="AI387" s="2">
        <v>11</v>
      </c>
    </row>
    <row r="388" spans="1:35" hidden="1" x14ac:dyDescent="0.35">
      <c r="A388" s="2">
        <v>116.19</v>
      </c>
      <c r="B388" s="2">
        <v>4</v>
      </c>
      <c r="C388" s="2">
        <v>6</v>
      </c>
      <c r="F388" s="2" t="str">
        <f t="shared" si="122"/>
        <v>2019,10,3,11,0</v>
      </c>
      <c r="G388" s="2" t="str">
        <f t="shared" si="124"/>
        <v>2019,11,4,12,0</v>
      </c>
      <c r="H388" s="2" t="s">
        <v>230</v>
      </c>
      <c r="I388" s="2">
        <f t="shared" si="116"/>
        <v>0.156</v>
      </c>
      <c r="K388" s="2">
        <v>5.2</v>
      </c>
      <c r="L388" s="2">
        <v>5</v>
      </c>
      <c r="M388" s="9"/>
      <c r="N388" s="9"/>
      <c r="O388" s="9"/>
      <c r="P388" s="9"/>
      <c r="Q388" s="9"/>
      <c r="R388" s="9"/>
      <c r="S388" s="9"/>
      <c r="T388" s="9"/>
      <c r="Y388" s="51">
        <f t="shared" si="123"/>
        <v>4.0000000000000036E-2</v>
      </c>
      <c r="AA388" s="12"/>
      <c r="AB388" s="12"/>
      <c r="AH388" s="2" t="s">
        <v>223</v>
      </c>
      <c r="AI388" s="2">
        <v>12</v>
      </c>
    </row>
    <row r="389" spans="1:35" hidden="1" x14ac:dyDescent="0.35">
      <c r="A389" s="2">
        <v>117.19</v>
      </c>
      <c r="B389" s="2">
        <v>4</v>
      </c>
      <c r="C389" s="2">
        <v>7</v>
      </c>
      <c r="F389" s="2" t="str">
        <f t="shared" si="122"/>
        <v>2019,10,3,11,0</v>
      </c>
      <c r="G389" s="2" t="str">
        <f t="shared" si="124"/>
        <v>2019,11,4,12,0</v>
      </c>
      <c r="H389" s="2" t="s">
        <v>230</v>
      </c>
      <c r="I389" s="2">
        <f t="shared" si="116"/>
        <v>0.156</v>
      </c>
      <c r="K389" s="2">
        <v>5.2</v>
      </c>
      <c r="L389" s="2">
        <v>5</v>
      </c>
      <c r="M389" s="9"/>
      <c r="N389" s="9"/>
      <c r="O389" s="9"/>
      <c r="P389" s="9"/>
      <c r="Q389" s="9"/>
      <c r="R389" s="9"/>
      <c r="S389" s="9"/>
      <c r="T389" s="9"/>
      <c r="Y389" s="51">
        <f t="shared" si="123"/>
        <v>4.0000000000000036E-2</v>
      </c>
      <c r="AA389" s="12"/>
      <c r="AB389" s="12"/>
      <c r="AH389" s="2" t="s">
        <v>223</v>
      </c>
      <c r="AI389" s="2">
        <v>12</v>
      </c>
    </row>
    <row r="390" spans="1:35" hidden="1" x14ac:dyDescent="0.35">
      <c r="A390" s="2">
        <v>118.19</v>
      </c>
      <c r="B390" s="2">
        <v>4</v>
      </c>
      <c r="C390" s="2">
        <v>8</v>
      </c>
      <c r="F390" s="2" t="str">
        <f t="shared" si="122"/>
        <v>2019,10,3,11,0</v>
      </c>
      <c r="G390" s="2" t="str">
        <f t="shared" si="124"/>
        <v>2019,11,4,12,0</v>
      </c>
      <c r="H390" s="2" t="s">
        <v>230</v>
      </c>
      <c r="I390" s="2">
        <f t="shared" si="116"/>
        <v>0.16200000000000001</v>
      </c>
      <c r="K390" s="2">
        <v>5.4</v>
      </c>
      <c r="L390" s="2">
        <v>5</v>
      </c>
      <c r="M390" s="9"/>
      <c r="N390" s="9"/>
      <c r="O390" s="9"/>
      <c r="P390" s="9"/>
      <c r="Q390" s="9"/>
      <c r="R390" s="9"/>
      <c r="S390" s="9"/>
      <c r="T390" s="9"/>
      <c r="Y390" s="51">
        <f t="shared" si="123"/>
        <v>8.0000000000000071E-2</v>
      </c>
      <c r="AA390" s="12"/>
      <c r="AB390" s="12"/>
      <c r="AH390" s="2" t="s">
        <v>223</v>
      </c>
      <c r="AI390" s="2">
        <v>12</v>
      </c>
    </row>
    <row r="391" spans="1:35" hidden="1" x14ac:dyDescent="0.35">
      <c r="A391" s="6">
        <v>116.2</v>
      </c>
      <c r="B391" s="2">
        <v>4</v>
      </c>
      <c r="C391" s="2">
        <v>6</v>
      </c>
      <c r="F391" s="2" t="str">
        <f t="shared" si="122"/>
        <v>2019,10,3,11,0</v>
      </c>
      <c r="G391" s="2" t="str">
        <f t="shared" si="124"/>
        <v>2019,11,5,9,0</v>
      </c>
      <c r="H391" s="2" t="s">
        <v>231</v>
      </c>
      <c r="I391" s="2">
        <f t="shared" si="116"/>
        <v>0.17100000000000001</v>
      </c>
      <c r="K391" s="2">
        <v>5.7</v>
      </c>
      <c r="L391" s="2">
        <v>5</v>
      </c>
      <c r="M391" s="9"/>
      <c r="N391" s="9"/>
      <c r="O391" s="9"/>
      <c r="P391" s="9"/>
      <c r="Q391" s="9"/>
      <c r="R391" s="9"/>
      <c r="S391" s="9"/>
      <c r="T391" s="9"/>
      <c r="Y391" s="51">
        <f t="shared" si="123"/>
        <v>0.14000000000000004</v>
      </c>
      <c r="AA391" s="12"/>
      <c r="AB391" s="12"/>
      <c r="AH391" s="2" t="s">
        <v>223</v>
      </c>
      <c r="AI391" s="2">
        <v>13</v>
      </c>
    </row>
    <row r="392" spans="1:35" hidden="1" x14ac:dyDescent="0.35">
      <c r="A392" s="6">
        <v>117.2</v>
      </c>
      <c r="B392" s="2">
        <v>4</v>
      </c>
      <c r="C392" s="2">
        <v>7</v>
      </c>
      <c r="F392" s="2" t="str">
        <f t="shared" si="122"/>
        <v>2019,10,3,11,0</v>
      </c>
      <c r="G392" s="2" t="str">
        <f t="shared" si="124"/>
        <v>2019,11,5,9,0</v>
      </c>
      <c r="H392" s="2" t="s">
        <v>231</v>
      </c>
      <c r="I392" s="2">
        <f t="shared" si="116"/>
        <v>0.16799999999999998</v>
      </c>
      <c r="K392" s="2">
        <v>5.6</v>
      </c>
      <c r="L392" s="2">
        <v>5</v>
      </c>
      <c r="M392" s="9"/>
      <c r="N392" s="9"/>
      <c r="O392" s="9"/>
      <c r="P392" s="9"/>
      <c r="Q392" s="9"/>
      <c r="R392" s="9"/>
      <c r="S392" s="9"/>
      <c r="T392" s="9"/>
      <c r="Y392" s="51">
        <f t="shared" si="123"/>
        <v>0.11999999999999993</v>
      </c>
      <c r="AA392" s="12"/>
      <c r="AB392" s="12"/>
      <c r="AH392" s="2" t="s">
        <v>223</v>
      </c>
      <c r="AI392" s="2">
        <v>13</v>
      </c>
    </row>
    <row r="393" spans="1:35" hidden="1" x14ac:dyDescent="0.35">
      <c r="A393" s="6">
        <v>118.2</v>
      </c>
      <c r="B393" s="2">
        <v>4</v>
      </c>
      <c r="C393" s="2">
        <v>8</v>
      </c>
      <c r="F393" s="2" t="str">
        <f t="shared" si="122"/>
        <v>2019,10,3,11,0</v>
      </c>
      <c r="G393" s="2" t="str">
        <f t="shared" si="124"/>
        <v>2019,11,5,9,0</v>
      </c>
      <c r="H393" s="2" t="s">
        <v>231</v>
      </c>
      <c r="I393" s="2">
        <f t="shared" si="116"/>
        <v>0.16500000000000001</v>
      </c>
      <c r="K393" s="2">
        <v>5.5</v>
      </c>
      <c r="L393" s="2">
        <v>5</v>
      </c>
      <c r="M393" s="9"/>
      <c r="N393" s="9"/>
      <c r="O393" s="9"/>
      <c r="P393" s="9"/>
      <c r="Q393" s="9"/>
      <c r="R393" s="9"/>
      <c r="S393" s="9"/>
      <c r="T393" s="9"/>
      <c r="Y393" s="51">
        <f t="shared" si="123"/>
        <v>0.1</v>
      </c>
      <c r="AA393" s="12"/>
      <c r="AB393" s="12"/>
      <c r="AH393" s="2" t="s">
        <v>223</v>
      </c>
      <c r="AI393" s="2">
        <v>13</v>
      </c>
    </row>
    <row r="394" spans="1:35" hidden="1" x14ac:dyDescent="0.35">
      <c r="A394" s="2">
        <v>116.21</v>
      </c>
      <c r="B394" s="2">
        <v>4</v>
      </c>
      <c r="C394" s="2">
        <v>6</v>
      </c>
      <c r="D394" s="2">
        <v>5</v>
      </c>
      <c r="F394" s="2" t="str">
        <f t="shared" si="122"/>
        <v>2019,10,3,11,0</v>
      </c>
      <c r="G394" s="2" t="str">
        <f t="shared" si="124"/>
        <v>2019,11,6,17,0</v>
      </c>
      <c r="H394" s="2" t="s">
        <v>232</v>
      </c>
      <c r="I394" s="2">
        <f t="shared" si="116"/>
        <v>0.16200000000000001</v>
      </c>
      <c r="K394" s="2">
        <v>5.4</v>
      </c>
      <c r="L394" s="2">
        <v>5</v>
      </c>
      <c r="M394" s="9"/>
      <c r="N394" s="9"/>
      <c r="O394" s="9"/>
      <c r="P394" s="9"/>
      <c r="Q394" s="9"/>
      <c r="R394" s="9"/>
      <c r="S394" s="9"/>
      <c r="T394" s="9"/>
      <c r="Y394" s="51">
        <f t="shared" si="123"/>
        <v>8.0000000000000071E-2</v>
      </c>
      <c r="AA394" s="12"/>
      <c r="AB394" s="12"/>
      <c r="AH394" s="2" t="s">
        <v>223</v>
      </c>
      <c r="AI394" s="2">
        <v>14</v>
      </c>
    </row>
    <row r="395" spans="1:35" hidden="1" x14ac:dyDescent="0.35">
      <c r="A395" s="2">
        <v>117.21</v>
      </c>
      <c r="B395" s="2">
        <v>4</v>
      </c>
      <c r="C395" s="2">
        <v>7</v>
      </c>
      <c r="D395" s="2">
        <v>5</v>
      </c>
      <c r="F395" s="2" t="str">
        <f t="shared" si="122"/>
        <v>2019,10,3,11,0</v>
      </c>
      <c r="G395" s="2" t="str">
        <f t="shared" si="124"/>
        <v>2019,11,6,17,0</v>
      </c>
      <c r="H395" s="2" t="s">
        <v>232</v>
      </c>
      <c r="I395" s="2">
        <f t="shared" si="116"/>
        <v>0.159</v>
      </c>
      <c r="K395" s="2">
        <v>5.3</v>
      </c>
      <c r="L395" s="2">
        <v>5</v>
      </c>
      <c r="M395" s="9"/>
      <c r="N395" s="9"/>
      <c r="O395" s="9"/>
      <c r="P395" s="9"/>
      <c r="Q395" s="9"/>
      <c r="R395" s="9"/>
      <c r="S395" s="9"/>
      <c r="T395" s="9"/>
      <c r="Y395" s="51">
        <f t="shared" si="123"/>
        <v>5.9999999999999963E-2</v>
      </c>
      <c r="AA395" s="12"/>
      <c r="AB395" s="12"/>
      <c r="AH395" s="2" t="s">
        <v>223</v>
      </c>
      <c r="AI395" s="2">
        <v>14</v>
      </c>
    </row>
    <row r="396" spans="1:35" hidden="1" x14ac:dyDescent="0.35">
      <c r="A396" s="2">
        <v>118.21</v>
      </c>
      <c r="B396" s="2">
        <v>4</v>
      </c>
      <c r="C396" s="2">
        <v>8</v>
      </c>
      <c r="D396" s="2">
        <v>5</v>
      </c>
      <c r="F396" s="2" t="str">
        <f t="shared" si="122"/>
        <v>2019,10,3,11,0</v>
      </c>
      <c r="G396" s="2" t="str">
        <f t="shared" si="124"/>
        <v>2019,11,6,17,0</v>
      </c>
      <c r="H396" s="2" t="s">
        <v>232</v>
      </c>
      <c r="I396" s="2">
        <f t="shared" si="116"/>
        <v>0.16200000000000001</v>
      </c>
      <c r="K396" s="2">
        <v>5.4</v>
      </c>
      <c r="L396" s="2">
        <v>5</v>
      </c>
      <c r="M396" s="9"/>
      <c r="N396" s="9"/>
      <c r="O396" s="9"/>
      <c r="P396" s="9"/>
      <c r="Q396" s="9"/>
      <c r="R396" s="9"/>
      <c r="S396" s="9"/>
      <c r="T396" s="9"/>
      <c r="Y396" s="51">
        <f t="shared" si="123"/>
        <v>8.0000000000000071E-2</v>
      </c>
      <c r="AA396" s="12"/>
      <c r="AB396" s="12"/>
      <c r="AH396" s="2" t="s">
        <v>223</v>
      </c>
      <c r="AI396" s="2">
        <v>14</v>
      </c>
    </row>
    <row r="397" spans="1:35" hidden="1" x14ac:dyDescent="0.35">
      <c r="A397" s="2">
        <v>116.22</v>
      </c>
      <c r="B397" s="2">
        <v>4</v>
      </c>
      <c r="C397" s="2">
        <v>6</v>
      </c>
      <c r="F397" s="2" t="str">
        <f t="shared" si="122"/>
        <v>2019,10,3,11,0</v>
      </c>
      <c r="G397" s="2" t="str">
        <f t="shared" si="124"/>
        <v>2019,11,7,15,0</v>
      </c>
      <c r="H397" s="2" t="s">
        <v>233</v>
      </c>
      <c r="I397" s="2">
        <f t="shared" si="116"/>
        <v>0.159</v>
      </c>
      <c r="K397" s="2">
        <v>5.3</v>
      </c>
      <c r="L397" s="2">
        <v>5</v>
      </c>
      <c r="M397" s="9"/>
      <c r="N397" s="9"/>
      <c r="O397" s="9"/>
      <c r="P397" s="9"/>
      <c r="Q397" s="9"/>
      <c r="R397" s="9"/>
      <c r="S397" s="9"/>
      <c r="T397" s="9"/>
      <c r="Y397" s="51">
        <f t="shared" si="123"/>
        <v>5.9999999999999963E-2</v>
      </c>
      <c r="AA397" s="12"/>
      <c r="AB397" s="12"/>
      <c r="AH397" s="2" t="s">
        <v>223</v>
      </c>
      <c r="AI397" s="2">
        <v>15</v>
      </c>
    </row>
    <row r="398" spans="1:35" hidden="1" x14ac:dyDescent="0.35">
      <c r="A398" s="2">
        <v>117.22</v>
      </c>
      <c r="B398" s="2">
        <v>4</v>
      </c>
      <c r="C398" s="2">
        <v>7</v>
      </c>
      <c r="F398" s="2" t="str">
        <f t="shared" si="122"/>
        <v>2019,10,3,11,0</v>
      </c>
      <c r="G398" s="2" t="str">
        <f t="shared" si="124"/>
        <v>2019,11,7,15,0</v>
      </c>
      <c r="H398" s="2" t="s">
        <v>233</v>
      </c>
      <c r="I398" s="2">
        <f t="shared" si="116"/>
        <v>0.16200000000000001</v>
      </c>
      <c r="K398" s="2">
        <v>5.4</v>
      </c>
      <c r="L398" s="2">
        <v>5</v>
      </c>
      <c r="M398" s="9"/>
      <c r="N398" s="9"/>
      <c r="O398" s="9"/>
      <c r="P398" s="9"/>
      <c r="Q398" s="9"/>
      <c r="R398" s="9"/>
      <c r="S398" s="9"/>
      <c r="T398" s="9"/>
      <c r="Y398" s="51">
        <f t="shared" si="123"/>
        <v>8.0000000000000071E-2</v>
      </c>
      <c r="AA398" s="12"/>
      <c r="AB398" s="12"/>
      <c r="AH398" s="2" t="s">
        <v>223</v>
      </c>
      <c r="AI398" s="2">
        <v>15</v>
      </c>
    </row>
    <row r="399" spans="1:35" hidden="1" x14ac:dyDescent="0.35">
      <c r="A399" s="2">
        <v>118.22</v>
      </c>
      <c r="B399" s="2">
        <v>4</v>
      </c>
      <c r="C399" s="2">
        <v>8</v>
      </c>
      <c r="F399" s="2" t="str">
        <f t="shared" si="122"/>
        <v>2019,10,3,11,0</v>
      </c>
      <c r="G399" s="2" t="str">
        <f t="shared" si="124"/>
        <v>2019,11,7,15,0</v>
      </c>
      <c r="H399" s="2" t="s">
        <v>233</v>
      </c>
      <c r="I399" s="2">
        <f t="shared" si="116"/>
        <v>0.156</v>
      </c>
      <c r="K399" s="2">
        <v>5.2</v>
      </c>
      <c r="L399" s="2">
        <v>5</v>
      </c>
      <c r="M399" s="9"/>
      <c r="N399" s="9"/>
      <c r="O399" s="9"/>
      <c r="P399" s="9"/>
      <c r="Q399" s="9"/>
      <c r="R399" s="9"/>
      <c r="S399" s="9"/>
      <c r="T399" s="9"/>
      <c r="Y399" s="51">
        <f t="shared" si="123"/>
        <v>4.0000000000000036E-2</v>
      </c>
      <c r="AA399" s="12"/>
      <c r="AB399" s="12"/>
      <c r="AH399" s="2" t="s">
        <v>223</v>
      </c>
      <c r="AI399" s="2">
        <v>15</v>
      </c>
    </row>
    <row r="400" spans="1:35" hidden="1" x14ac:dyDescent="0.35">
      <c r="A400" s="2">
        <v>116.24</v>
      </c>
      <c r="B400" s="2">
        <v>4</v>
      </c>
      <c r="C400" s="2">
        <v>6</v>
      </c>
      <c r="F400" s="2" t="str">
        <f t="shared" si="122"/>
        <v>2019,10,3,11,0</v>
      </c>
      <c r="G400" s="2" t="str">
        <f t="shared" si="124"/>
        <v>2019,11,8,9,0</v>
      </c>
      <c r="H400" s="2" t="s">
        <v>234</v>
      </c>
      <c r="I400" s="2">
        <f t="shared" si="116"/>
        <v>0.16200000000000001</v>
      </c>
      <c r="K400" s="2">
        <v>5.4</v>
      </c>
      <c r="L400" s="2">
        <v>5</v>
      </c>
      <c r="M400" s="9"/>
      <c r="N400" s="9"/>
      <c r="O400" s="9"/>
      <c r="P400" s="9"/>
      <c r="Q400" s="9"/>
      <c r="R400" s="9"/>
      <c r="S400" s="9"/>
      <c r="T400" s="9"/>
      <c r="Y400" s="51">
        <f>(K400-5)/5/2</f>
        <v>4.0000000000000036E-2</v>
      </c>
      <c r="AA400" s="12"/>
      <c r="AB400" s="12"/>
      <c r="AH400" s="2" t="s">
        <v>223</v>
      </c>
      <c r="AI400" s="2">
        <v>17</v>
      </c>
    </row>
    <row r="401" spans="1:35" hidden="1" x14ac:dyDescent="0.35">
      <c r="A401" s="2">
        <v>117.24</v>
      </c>
      <c r="B401" s="2">
        <v>4</v>
      </c>
      <c r="C401" s="2">
        <v>7</v>
      </c>
      <c r="F401" s="2" t="str">
        <f t="shared" si="122"/>
        <v>2019,10,3,11,0</v>
      </c>
      <c r="G401" s="2" t="str">
        <f t="shared" si="124"/>
        <v>2019,11,8,9,0</v>
      </c>
      <c r="H401" s="2" t="s">
        <v>234</v>
      </c>
      <c r="I401" s="2">
        <f t="shared" si="116"/>
        <v>0.159</v>
      </c>
      <c r="K401" s="2">
        <v>5.3</v>
      </c>
      <c r="L401" s="2">
        <v>5</v>
      </c>
      <c r="M401" s="9"/>
      <c r="N401" s="9"/>
      <c r="O401" s="9"/>
      <c r="P401" s="9"/>
      <c r="Q401" s="9"/>
      <c r="R401" s="9"/>
      <c r="S401" s="9"/>
      <c r="T401" s="9"/>
      <c r="Y401" s="51">
        <f>(K401-5)/5/2</f>
        <v>2.9999999999999982E-2</v>
      </c>
      <c r="AA401" s="12"/>
      <c r="AB401" s="12"/>
      <c r="AH401" s="2" t="s">
        <v>223</v>
      </c>
      <c r="AI401" s="2">
        <v>17</v>
      </c>
    </row>
    <row r="402" spans="1:35" hidden="1" x14ac:dyDescent="0.35">
      <c r="A402" s="2">
        <v>118.24</v>
      </c>
      <c r="B402" s="2">
        <v>4</v>
      </c>
      <c r="C402" s="2">
        <v>8</v>
      </c>
      <c r="F402" s="2" t="str">
        <f t="shared" si="122"/>
        <v>2019,10,3,11,0</v>
      </c>
      <c r="G402" s="2" t="str">
        <f t="shared" si="124"/>
        <v>2019,11,8,9,0</v>
      </c>
      <c r="H402" s="2" t="s">
        <v>234</v>
      </c>
      <c r="I402" s="2">
        <f t="shared" si="116"/>
        <v>0.156</v>
      </c>
      <c r="K402" s="2">
        <v>5.2</v>
      </c>
      <c r="L402" s="2">
        <v>5</v>
      </c>
      <c r="M402" s="9"/>
      <c r="N402" s="9"/>
      <c r="O402" s="9"/>
      <c r="P402" s="9"/>
      <c r="Q402" s="9"/>
      <c r="R402" s="9"/>
      <c r="S402" s="9"/>
      <c r="T402" s="9"/>
      <c r="Y402" s="51">
        <f>(K402-5)/5/2</f>
        <v>2.0000000000000018E-2</v>
      </c>
      <c r="AA402" s="12"/>
      <c r="AB402" s="12"/>
      <c r="AH402" s="2" t="s">
        <v>223</v>
      </c>
      <c r="AI402" s="2">
        <v>17</v>
      </c>
    </row>
    <row r="403" spans="1:35" hidden="1" x14ac:dyDescent="0.35">
      <c r="A403" s="2">
        <v>116.25</v>
      </c>
      <c r="B403" s="2">
        <v>4</v>
      </c>
      <c r="C403" s="2">
        <v>6</v>
      </c>
      <c r="F403" s="2" t="str">
        <f t="shared" si="122"/>
        <v>2019,10,3,11,0</v>
      </c>
      <c r="G403" s="2" t="str">
        <f t="shared" si="124"/>
        <v>2019,11,10,13,0</v>
      </c>
      <c r="H403" s="2" t="s">
        <v>235</v>
      </c>
      <c r="I403" s="2">
        <f t="shared" si="116"/>
        <v>0.153</v>
      </c>
      <c r="K403" s="2">
        <v>5.0999999999999996</v>
      </c>
      <c r="L403" s="2">
        <v>5</v>
      </c>
      <c r="M403" s="9"/>
      <c r="N403" s="9"/>
      <c r="O403" s="9"/>
      <c r="P403" s="9"/>
      <c r="Q403" s="9"/>
      <c r="R403" s="9"/>
      <c r="S403" s="9"/>
      <c r="T403" s="9"/>
      <c r="Y403" s="51">
        <f t="shared" si="123"/>
        <v>1.9999999999999928E-2</v>
      </c>
      <c r="AA403" s="12"/>
      <c r="AB403" s="12"/>
      <c r="AH403" s="2" t="s">
        <v>223</v>
      </c>
      <c r="AI403" s="2">
        <v>18</v>
      </c>
    </row>
    <row r="404" spans="1:35" hidden="1" x14ac:dyDescent="0.35">
      <c r="A404" s="2">
        <v>117.25</v>
      </c>
      <c r="B404" s="2">
        <v>4</v>
      </c>
      <c r="C404" s="2">
        <v>7</v>
      </c>
      <c r="F404" s="2" t="str">
        <f t="shared" si="122"/>
        <v>2019,10,3,11,0</v>
      </c>
      <c r="G404" s="2" t="str">
        <f t="shared" si="124"/>
        <v>2019,11,10,13,0</v>
      </c>
      <c r="H404" s="2" t="s">
        <v>235</v>
      </c>
      <c r="I404" s="2">
        <f t="shared" si="116"/>
        <v>0.156</v>
      </c>
      <c r="K404" s="2">
        <v>5.2</v>
      </c>
      <c r="L404" s="2">
        <v>5</v>
      </c>
      <c r="M404" s="9"/>
      <c r="N404" s="9"/>
      <c r="O404" s="9"/>
      <c r="P404" s="9"/>
      <c r="Q404" s="9"/>
      <c r="R404" s="9"/>
      <c r="S404" s="9"/>
      <c r="T404" s="9"/>
      <c r="Y404" s="51">
        <f t="shared" si="123"/>
        <v>4.0000000000000036E-2</v>
      </c>
      <c r="AA404" s="12"/>
      <c r="AB404" s="12"/>
      <c r="AH404" s="2" t="s">
        <v>223</v>
      </c>
      <c r="AI404" s="2">
        <v>18</v>
      </c>
    </row>
    <row r="405" spans="1:35" hidden="1" x14ac:dyDescent="0.35">
      <c r="A405" s="2">
        <v>118.25</v>
      </c>
      <c r="B405" s="2">
        <v>4</v>
      </c>
      <c r="C405" s="2">
        <v>8</v>
      </c>
      <c r="F405" s="2" t="str">
        <f t="shared" si="122"/>
        <v>2019,10,3,11,0</v>
      </c>
      <c r="G405" s="2" t="str">
        <f t="shared" si="124"/>
        <v>2019,11,10,13,0</v>
      </c>
      <c r="H405" s="2" t="s">
        <v>235</v>
      </c>
      <c r="I405" s="2">
        <f t="shared" si="116"/>
        <v>0.15</v>
      </c>
      <c r="K405" s="2">
        <v>5</v>
      </c>
      <c r="L405" s="2">
        <v>5</v>
      </c>
      <c r="M405" s="9"/>
      <c r="N405" s="9"/>
      <c r="O405" s="9"/>
      <c r="P405" s="9"/>
      <c r="Q405" s="9"/>
      <c r="R405" s="9"/>
      <c r="S405" s="9"/>
      <c r="T405" s="9"/>
      <c r="Y405" s="51">
        <f t="shared" si="123"/>
        <v>0</v>
      </c>
      <c r="AA405" s="12"/>
      <c r="AB405" s="12"/>
      <c r="AH405" s="2" t="s">
        <v>223</v>
      </c>
      <c r="AI405" s="2">
        <v>18</v>
      </c>
    </row>
    <row r="406" spans="1:35" hidden="1" x14ac:dyDescent="0.35">
      <c r="A406" s="2">
        <v>116.26</v>
      </c>
      <c r="B406" s="2">
        <v>4</v>
      </c>
      <c r="C406" s="2">
        <v>6</v>
      </c>
      <c r="F406" s="2" t="str">
        <f t="shared" si="122"/>
        <v>2019,10,3,11,0</v>
      </c>
      <c r="G406" s="2" t="str">
        <f t="shared" si="124"/>
        <v>2019,11,11,17,0</v>
      </c>
      <c r="H406" s="2" t="s">
        <v>236</v>
      </c>
      <c r="I406" s="2">
        <f t="shared" si="116"/>
        <v>0.126</v>
      </c>
      <c r="K406" s="2">
        <v>4.2</v>
      </c>
      <c r="L406" s="2">
        <v>5</v>
      </c>
      <c r="M406" s="9"/>
      <c r="N406" s="9"/>
      <c r="O406" s="9"/>
      <c r="P406" s="9"/>
      <c r="Q406" s="9"/>
      <c r="R406" s="9"/>
      <c r="S406" s="9"/>
      <c r="T406" s="9"/>
      <c r="Y406" s="51">
        <f>(K406-4)/4/1</f>
        <v>5.0000000000000044E-2</v>
      </c>
      <c r="AA406" s="12"/>
      <c r="AB406" s="12"/>
      <c r="AH406" s="2" t="s">
        <v>223</v>
      </c>
      <c r="AI406" s="2">
        <v>19</v>
      </c>
    </row>
    <row r="407" spans="1:35" hidden="1" x14ac:dyDescent="0.35">
      <c r="A407" s="2">
        <v>117.26</v>
      </c>
      <c r="B407" s="2">
        <v>4</v>
      </c>
      <c r="C407" s="2">
        <v>7</v>
      </c>
      <c r="F407" s="2" t="str">
        <f t="shared" si="122"/>
        <v>2019,10,3,11,0</v>
      </c>
      <c r="G407" s="2" t="str">
        <f t="shared" si="124"/>
        <v>2019,11,11,17,0</v>
      </c>
      <c r="H407" s="2" t="s">
        <v>236</v>
      </c>
      <c r="I407" s="2">
        <f t="shared" si="116"/>
        <v>0.12</v>
      </c>
      <c r="K407" s="2">
        <v>4</v>
      </c>
      <c r="L407" s="2">
        <v>5</v>
      </c>
      <c r="M407" s="9"/>
      <c r="N407" s="9"/>
      <c r="O407" s="9"/>
      <c r="P407" s="9"/>
      <c r="Q407" s="9"/>
      <c r="R407" s="9"/>
      <c r="S407" s="9"/>
      <c r="T407" s="9"/>
      <c r="Y407" s="51">
        <f>(K407-4)/4/1</f>
        <v>0</v>
      </c>
      <c r="AA407" s="12"/>
      <c r="AB407" s="12"/>
      <c r="AH407" s="2" t="s">
        <v>223</v>
      </c>
      <c r="AI407" s="2">
        <v>19</v>
      </c>
    </row>
    <row r="408" spans="1:35" hidden="1" x14ac:dyDescent="0.35">
      <c r="A408" s="2">
        <v>118.26</v>
      </c>
      <c r="B408" s="2">
        <v>4</v>
      </c>
      <c r="C408" s="2">
        <v>8</v>
      </c>
      <c r="F408" s="2" t="str">
        <f t="shared" si="122"/>
        <v>2019,10,3,11,0</v>
      </c>
      <c r="G408" s="2" t="str">
        <f t="shared" si="124"/>
        <v>2019,11,11,17,0</v>
      </c>
      <c r="H408" s="2" t="s">
        <v>236</v>
      </c>
      <c r="I408" s="2">
        <f t="shared" si="116"/>
        <v>0.129</v>
      </c>
      <c r="K408" s="2">
        <v>4.3</v>
      </c>
      <c r="L408" s="2">
        <v>5</v>
      </c>
      <c r="M408" s="9"/>
      <c r="N408" s="9"/>
      <c r="O408" s="9"/>
      <c r="P408" s="9"/>
      <c r="Q408" s="9"/>
      <c r="R408" s="9"/>
      <c r="S408" s="9"/>
      <c r="T408" s="9"/>
      <c r="Y408" s="51">
        <f>(K408-4)/4/1</f>
        <v>7.4999999999999956E-2</v>
      </c>
      <c r="AA408" s="12"/>
      <c r="AB408" s="12"/>
      <c r="AH408" s="2" t="s">
        <v>223</v>
      </c>
      <c r="AI408" s="2">
        <v>19</v>
      </c>
    </row>
    <row r="409" spans="1:35" hidden="1" x14ac:dyDescent="0.35">
      <c r="A409" s="2">
        <v>116.27</v>
      </c>
      <c r="B409" s="2">
        <v>4</v>
      </c>
      <c r="C409" s="2">
        <v>6</v>
      </c>
      <c r="F409" s="2" t="str">
        <f t="shared" si="122"/>
        <v>2019,10,3,11,0</v>
      </c>
      <c r="G409" s="2" t="str">
        <f t="shared" si="124"/>
        <v>2019,11,12,16,0</v>
      </c>
      <c r="H409" s="2" t="s">
        <v>237</v>
      </c>
      <c r="I409" s="2">
        <f t="shared" si="116"/>
        <v>0.12</v>
      </c>
      <c r="K409" s="2">
        <v>4</v>
      </c>
      <c r="L409" s="2">
        <v>5</v>
      </c>
      <c r="M409" s="9"/>
      <c r="N409" s="9"/>
      <c r="O409" s="9"/>
      <c r="P409" s="9"/>
      <c r="Q409" s="9"/>
      <c r="R409" s="9"/>
      <c r="S409" s="9"/>
      <c r="T409" s="9"/>
      <c r="Y409" s="51">
        <f>(K409-4)/4/1</f>
        <v>0</v>
      </c>
      <c r="AA409" s="12"/>
      <c r="AB409" s="12"/>
      <c r="AH409" s="2" t="s">
        <v>223</v>
      </c>
      <c r="AI409" s="2">
        <v>20</v>
      </c>
    </row>
    <row r="410" spans="1:35" hidden="1" x14ac:dyDescent="0.35">
      <c r="A410" s="2">
        <v>117.27</v>
      </c>
      <c r="B410" s="2">
        <v>4</v>
      </c>
      <c r="C410" s="2">
        <v>7</v>
      </c>
      <c r="F410" s="2" t="str">
        <f t="shared" si="122"/>
        <v>2019,10,3,11,0</v>
      </c>
      <c r="G410" s="2" t="str">
        <f t="shared" si="124"/>
        <v>2019,11,12,16,0</v>
      </c>
      <c r="H410" s="2" t="s">
        <v>237</v>
      </c>
      <c r="I410" s="2">
        <f t="shared" si="116"/>
        <v>9.2999999999999999E-2</v>
      </c>
      <c r="K410" s="2">
        <v>3.1</v>
      </c>
      <c r="L410" s="2">
        <v>5</v>
      </c>
      <c r="M410" s="9"/>
      <c r="N410" s="9"/>
      <c r="O410" s="9"/>
      <c r="P410" s="9"/>
      <c r="Q410" s="9"/>
      <c r="R410" s="9"/>
      <c r="S410" s="9"/>
      <c r="T410" s="9"/>
      <c r="Y410" s="51">
        <f>(K410-3)/3/1</f>
        <v>3.3333333333333361E-2</v>
      </c>
      <c r="AA410" s="12"/>
      <c r="AB410" s="12"/>
      <c r="AH410" s="2" t="s">
        <v>223</v>
      </c>
      <c r="AI410" s="2">
        <v>20</v>
      </c>
    </row>
    <row r="411" spans="1:35" hidden="1" x14ac:dyDescent="0.35">
      <c r="A411" s="2">
        <v>118.27</v>
      </c>
      <c r="B411" s="2">
        <v>4</v>
      </c>
      <c r="C411" s="2">
        <v>8</v>
      </c>
      <c r="F411" s="2" t="str">
        <f t="shared" si="122"/>
        <v>2019,10,3,11,0</v>
      </c>
      <c r="G411" s="2" t="str">
        <f t="shared" si="124"/>
        <v>2019,11,12,16,0</v>
      </c>
      <c r="H411" s="2" t="s">
        <v>237</v>
      </c>
      <c r="I411" s="2">
        <f t="shared" si="116"/>
        <v>0.126</v>
      </c>
      <c r="K411" s="2">
        <v>4.2</v>
      </c>
      <c r="L411" s="2">
        <v>5</v>
      </c>
      <c r="M411" s="9"/>
      <c r="N411" s="9"/>
      <c r="O411" s="9"/>
      <c r="P411" s="9"/>
      <c r="Q411" s="9"/>
      <c r="R411" s="9"/>
      <c r="S411" s="9"/>
      <c r="T411" s="9"/>
      <c r="Y411" s="51">
        <f>(K411-4)/4/1</f>
        <v>5.0000000000000044E-2</v>
      </c>
      <c r="AA411" s="12"/>
      <c r="AB411" s="12"/>
      <c r="AH411" s="2" t="s">
        <v>223</v>
      </c>
      <c r="AI411" s="2">
        <v>20</v>
      </c>
    </row>
    <row r="412" spans="1:35" hidden="1" x14ac:dyDescent="0.35">
      <c r="A412" s="2">
        <v>116.28</v>
      </c>
      <c r="B412" s="2">
        <v>4</v>
      </c>
      <c r="C412" s="2">
        <v>6</v>
      </c>
      <c r="D412" s="2">
        <v>6</v>
      </c>
      <c r="F412" s="2" t="str">
        <f t="shared" si="122"/>
        <v>2019,10,3,11,0</v>
      </c>
      <c r="G412" s="2" t="str">
        <f t="shared" si="124"/>
        <v>2019,11,13,10,0</v>
      </c>
      <c r="H412" s="2" t="s">
        <v>238</v>
      </c>
      <c r="I412" s="2">
        <f t="shared" si="116"/>
        <v>9.6000000000000002E-2</v>
      </c>
      <c r="K412" s="2">
        <v>3.2</v>
      </c>
      <c r="L412" s="2">
        <v>5</v>
      </c>
      <c r="M412" s="9"/>
      <c r="N412" s="9"/>
      <c r="O412" s="9"/>
      <c r="P412" s="9"/>
      <c r="Q412" s="9"/>
      <c r="R412" s="9"/>
      <c r="S412" s="9"/>
      <c r="T412" s="9"/>
      <c r="Y412" s="51">
        <f>(K412-3)/3/1</f>
        <v>6.6666666666666721E-2</v>
      </c>
      <c r="AA412" s="12"/>
      <c r="AB412" s="12"/>
      <c r="AH412" s="2" t="s">
        <v>223</v>
      </c>
      <c r="AI412" s="2">
        <v>21</v>
      </c>
    </row>
    <row r="413" spans="1:35" hidden="1" x14ac:dyDescent="0.35">
      <c r="A413" s="2">
        <v>117.28</v>
      </c>
      <c r="B413" s="2">
        <v>4</v>
      </c>
      <c r="C413" s="2">
        <v>7</v>
      </c>
      <c r="D413" s="2">
        <v>6</v>
      </c>
      <c r="F413" s="2" t="str">
        <f t="shared" si="122"/>
        <v>2019,10,3,11,0</v>
      </c>
      <c r="G413" s="2" t="str">
        <f t="shared" si="124"/>
        <v>2019,11,13,10,0</v>
      </c>
      <c r="H413" s="2" t="s">
        <v>238</v>
      </c>
      <c r="I413" s="2">
        <f t="shared" si="116"/>
        <v>6.3E-2</v>
      </c>
      <c r="K413" s="2">
        <v>2.1</v>
      </c>
      <c r="L413" s="2">
        <v>5</v>
      </c>
      <c r="M413" s="9"/>
      <c r="N413" s="9"/>
      <c r="O413" s="9"/>
      <c r="P413" s="9"/>
      <c r="Q413" s="9"/>
      <c r="R413" s="9"/>
      <c r="S413" s="9"/>
      <c r="T413" s="9"/>
      <c r="Y413" s="51">
        <f>(K413-2)/2/1</f>
        <v>5.0000000000000044E-2</v>
      </c>
      <c r="AA413" s="12"/>
      <c r="AB413" s="12"/>
      <c r="AH413" s="2" t="s">
        <v>223</v>
      </c>
      <c r="AI413" s="2">
        <v>21</v>
      </c>
    </row>
    <row r="414" spans="1:35" hidden="1" x14ac:dyDescent="0.35">
      <c r="A414" s="2">
        <v>118.28</v>
      </c>
      <c r="B414" s="2">
        <v>4</v>
      </c>
      <c r="C414" s="2">
        <v>8</v>
      </c>
      <c r="D414" s="2">
        <v>6</v>
      </c>
      <c r="F414" s="2" t="str">
        <f t="shared" si="122"/>
        <v>2019,10,3,11,0</v>
      </c>
      <c r="G414" s="2" t="str">
        <f t="shared" si="124"/>
        <v>2019,11,13,10,0</v>
      </c>
      <c r="H414" s="2" t="s">
        <v>238</v>
      </c>
      <c r="I414" s="2">
        <f t="shared" si="116"/>
        <v>0.12</v>
      </c>
      <c r="K414" s="2">
        <v>4</v>
      </c>
      <c r="L414" s="2">
        <v>5</v>
      </c>
      <c r="M414" s="9"/>
      <c r="N414" s="9"/>
      <c r="O414" s="9"/>
      <c r="P414" s="9"/>
      <c r="Q414" s="9"/>
      <c r="R414" s="9"/>
      <c r="S414" s="9"/>
      <c r="T414" s="9"/>
      <c r="Y414" s="51">
        <f>(K414-4)/4/1</f>
        <v>0</v>
      </c>
      <c r="AA414" s="12"/>
      <c r="AB414" s="12"/>
      <c r="AH414" s="2" t="s">
        <v>223</v>
      </c>
      <c r="AI414" s="2">
        <v>21</v>
      </c>
    </row>
    <row r="415" spans="1:35" hidden="1" x14ac:dyDescent="0.35">
      <c r="A415" s="2">
        <v>116.31</v>
      </c>
      <c r="B415" s="2">
        <v>4</v>
      </c>
      <c r="C415" s="2">
        <v>6</v>
      </c>
      <c r="F415" s="2" t="str">
        <f t="shared" si="122"/>
        <v>2019,10,3,11,0</v>
      </c>
      <c r="G415" s="2" t="str">
        <f t="shared" si="124"/>
        <v>2019,11,14,14,0</v>
      </c>
      <c r="H415" s="2" t="s">
        <v>239</v>
      </c>
      <c r="I415" s="2">
        <f t="shared" si="116"/>
        <v>8.3999999999999991E-2</v>
      </c>
      <c r="K415" s="2">
        <v>2.8</v>
      </c>
      <c r="L415" s="2">
        <v>5</v>
      </c>
      <c r="M415" s="9"/>
      <c r="N415" s="9"/>
      <c r="O415" s="9"/>
      <c r="P415" s="9"/>
      <c r="Q415" s="9"/>
      <c r="R415" s="9"/>
      <c r="S415" s="9"/>
      <c r="T415" s="9"/>
      <c r="Y415" s="51">
        <f>(K415-3)/3/3</f>
        <v>-2.222222222222224E-2</v>
      </c>
      <c r="AA415" s="12"/>
      <c r="AB415" s="12"/>
      <c r="AH415" s="2" t="s">
        <v>223</v>
      </c>
      <c r="AI415" s="2">
        <v>24</v>
      </c>
    </row>
    <row r="416" spans="1:35" hidden="1" x14ac:dyDescent="0.35">
      <c r="A416" s="2">
        <v>117.31</v>
      </c>
      <c r="B416" s="2">
        <v>4</v>
      </c>
      <c r="C416" s="2">
        <v>7</v>
      </c>
      <c r="F416" s="2" t="str">
        <f t="shared" si="122"/>
        <v>2019,10,3,11,0</v>
      </c>
      <c r="G416" s="2" t="str">
        <f t="shared" si="124"/>
        <v>2019,11,14,14,0</v>
      </c>
      <c r="H416" s="2" t="s">
        <v>239</v>
      </c>
      <c r="I416" s="2">
        <f t="shared" si="116"/>
        <v>0.06</v>
      </c>
      <c r="K416" s="2">
        <v>2</v>
      </c>
      <c r="L416" s="2">
        <v>5</v>
      </c>
      <c r="M416" s="9"/>
      <c r="N416" s="9"/>
      <c r="O416" s="9"/>
      <c r="P416" s="9"/>
      <c r="Q416" s="9"/>
      <c r="R416" s="9"/>
      <c r="S416" s="9"/>
      <c r="T416" s="9"/>
      <c r="Y416" s="51">
        <f>(K416-2)/2/3</f>
        <v>0</v>
      </c>
      <c r="AA416" s="12"/>
      <c r="AB416" s="12"/>
      <c r="AH416" s="2" t="s">
        <v>223</v>
      </c>
      <c r="AI416" s="2">
        <v>24</v>
      </c>
    </row>
    <row r="417" spans="1:35" hidden="1" x14ac:dyDescent="0.35">
      <c r="A417" s="2">
        <v>118.31</v>
      </c>
      <c r="B417" s="2">
        <v>4</v>
      </c>
      <c r="C417" s="2">
        <v>8</v>
      </c>
      <c r="F417" s="2" t="str">
        <f t="shared" si="122"/>
        <v>2019,10,3,11,0</v>
      </c>
      <c r="G417" s="2" t="str">
        <f t="shared" si="124"/>
        <v>2019,11,14,14,0</v>
      </c>
      <c r="H417" s="2" t="s">
        <v>239</v>
      </c>
      <c r="I417" s="2">
        <f t="shared" si="116"/>
        <v>9.2999999999999999E-2</v>
      </c>
      <c r="K417" s="2">
        <v>3.1</v>
      </c>
      <c r="L417" s="2">
        <v>5</v>
      </c>
      <c r="M417" s="9"/>
      <c r="N417" s="9"/>
      <c r="O417" s="9"/>
      <c r="P417" s="9"/>
      <c r="Q417" s="9"/>
      <c r="R417" s="9"/>
      <c r="S417" s="9"/>
      <c r="T417" s="9"/>
      <c r="Y417" s="51">
        <f>(K417-3)/3/3</f>
        <v>1.111111111111112E-2</v>
      </c>
      <c r="AA417" s="12"/>
      <c r="AB417" s="12"/>
      <c r="AH417" s="2" t="s">
        <v>223</v>
      </c>
      <c r="AI417" s="2">
        <v>24</v>
      </c>
    </row>
    <row r="418" spans="1:35" hidden="1" x14ac:dyDescent="0.35">
      <c r="A418" s="2">
        <v>119.7</v>
      </c>
      <c r="B418" s="2">
        <v>4</v>
      </c>
      <c r="C418" s="2">
        <v>9</v>
      </c>
      <c r="D418" s="2">
        <v>3</v>
      </c>
      <c r="E418" s="2" t="s">
        <v>214</v>
      </c>
      <c r="F418" s="2" t="str">
        <f>F372</f>
        <v>2019,10,3,11,0</v>
      </c>
      <c r="G418" s="2" t="str">
        <f>G372</f>
        <v>2019,10,17,10,0</v>
      </c>
      <c r="H418" s="2" t="str">
        <f>H372</f>
        <v>2019,10,24,12,0</v>
      </c>
      <c r="I418" s="2">
        <f t="shared" si="116"/>
        <v>0.441</v>
      </c>
      <c r="J418" s="2">
        <f>K341</f>
        <v>5</v>
      </c>
      <c r="K418" s="2">
        <v>14.7</v>
      </c>
      <c r="L418" s="2">
        <v>5</v>
      </c>
      <c r="M418" s="43">
        <v>3.3401553630828857</v>
      </c>
      <c r="N418" s="6">
        <v>27.571218490600586</v>
      </c>
      <c r="O418" s="6">
        <v>5.0311002731323242</v>
      </c>
      <c r="P418" s="6">
        <v>3.410869836807251</v>
      </c>
      <c r="Q418" s="6"/>
      <c r="R418" s="6"/>
      <c r="S418" s="6"/>
      <c r="T418" s="6"/>
      <c r="W418" s="2">
        <f>AVERAGE('[2]12.2019'!$AB$33:$AB$34)</f>
        <v>13.231925844893908</v>
      </c>
      <c r="Y418" s="52">
        <f>(K418-K341)/K341/7</f>
        <v>0.27714285714285714</v>
      </c>
      <c r="Z418" s="2" t="str">
        <f>Z341</f>
        <v>500/3/168</v>
      </c>
      <c r="AA418" s="47">
        <v>2</v>
      </c>
      <c r="AB418" s="47">
        <v>0</v>
      </c>
      <c r="AC418" s="12">
        <v>3</v>
      </c>
      <c r="AD418" s="12">
        <v>500</v>
      </c>
      <c r="AE418" s="12">
        <v>168</v>
      </c>
      <c r="AF418" s="45">
        <f>AD418*AC418</f>
        <v>1500</v>
      </c>
      <c r="AG418" s="12" t="s">
        <v>216</v>
      </c>
    </row>
    <row r="419" spans="1:35" hidden="1" x14ac:dyDescent="0.35">
      <c r="A419" s="10">
        <v>120</v>
      </c>
      <c r="B419" s="2">
        <v>5</v>
      </c>
      <c r="C419" s="2">
        <v>0</v>
      </c>
      <c r="D419" s="2">
        <v>0</v>
      </c>
      <c r="E419" s="2" t="s">
        <v>213</v>
      </c>
      <c r="F419" s="7" t="s">
        <v>27</v>
      </c>
      <c r="G419" s="7" t="str">
        <f>F419</f>
        <v>2019,11,21,12,0</v>
      </c>
      <c r="H419" s="2" t="str">
        <f>G419</f>
        <v>2019,11,21,12,0</v>
      </c>
      <c r="I419" s="2">
        <f t="shared" si="116"/>
        <v>0</v>
      </c>
      <c r="L419" s="2">
        <v>10</v>
      </c>
      <c r="Y419" s="51"/>
      <c r="Z419" s="2" t="s">
        <v>11</v>
      </c>
      <c r="AA419" s="12"/>
      <c r="AB419" s="12"/>
      <c r="AG419" s="12" t="s">
        <v>216</v>
      </c>
    </row>
    <row r="420" spans="1:35" hidden="1" x14ac:dyDescent="0.35">
      <c r="A420" s="2">
        <v>120.7</v>
      </c>
      <c r="B420" s="2">
        <v>5</v>
      </c>
      <c r="C420" s="2">
        <v>0</v>
      </c>
      <c r="D420" s="2">
        <v>0</v>
      </c>
      <c r="E420" s="2" t="s">
        <v>214</v>
      </c>
      <c r="F420" s="7" t="s">
        <v>28</v>
      </c>
      <c r="G420" s="7" t="str">
        <f>F420</f>
        <v>2019,11,28,12,0</v>
      </c>
      <c r="H420" s="2" t="str">
        <f>G420</f>
        <v>2019,11,28,12,0</v>
      </c>
      <c r="I420" s="2">
        <f t="shared" si="116"/>
        <v>0</v>
      </c>
      <c r="L420" s="2">
        <v>10</v>
      </c>
      <c r="M420" s="54">
        <v>1.2966914176940918</v>
      </c>
      <c r="N420" s="6">
        <v>21.033479690551758</v>
      </c>
      <c r="O420" s="6">
        <v>4.373438835144043</v>
      </c>
      <c r="P420" s="6">
        <v>4.4526948928833008</v>
      </c>
      <c r="Q420" s="6"/>
      <c r="R420" s="6"/>
      <c r="S420" s="6"/>
      <c r="T420" s="6"/>
      <c r="U420" s="13"/>
      <c r="Y420" s="51"/>
      <c r="Z420" s="2" t="s">
        <v>11</v>
      </c>
      <c r="AA420" s="12"/>
      <c r="AB420" s="12"/>
      <c r="AG420" s="12" t="s">
        <v>216</v>
      </c>
    </row>
    <row r="421" spans="1:35" hidden="1" x14ac:dyDescent="0.35">
      <c r="A421" s="10">
        <v>121</v>
      </c>
      <c r="B421" s="2">
        <v>5</v>
      </c>
      <c r="C421" s="2">
        <v>1</v>
      </c>
      <c r="D421" s="2">
        <v>1</v>
      </c>
      <c r="E421" s="2" t="s">
        <v>213</v>
      </c>
      <c r="F421" s="2" t="str">
        <f>F420</f>
        <v>2019,11,28,12,0</v>
      </c>
      <c r="G421" s="2" t="str">
        <f>G420</f>
        <v>2019,11,28,12,0</v>
      </c>
      <c r="H421" s="2" t="str">
        <f>G421</f>
        <v>2019,11,28,12,0</v>
      </c>
      <c r="I421" s="2">
        <f t="shared" si="116"/>
        <v>0.15</v>
      </c>
      <c r="K421" s="2">
        <v>5</v>
      </c>
      <c r="L421" s="2">
        <v>5</v>
      </c>
      <c r="M421" s="6">
        <f>M420</f>
        <v>1.2966914176940918</v>
      </c>
      <c r="N421" s="6">
        <f>N420</f>
        <v>21.033479690551758</v>
      </c>
      <c r="O421" s="6">
        <f>O420</f>
        <v>4.373438835144043</v>
      </c>
      <c r="P421" s="6">
        <f>P420</f>
        <v>4.4526948928833008</v>
      </c>
      <c r="Q421" s="6"/>
      <c r="R421" s="6"/>
      <c r="S421" s="6"/>
      <c r="T421" s="6"/>
      <c r="Y421" s="51"/>
      <c r="Z421" s="7" t="s">
        <v>201</v>
      </c>
      <c r="AA421" s="12"/>
      <c r="AB421" s="12"/>
      <c r="AC421" s="12">
        <v>1</v>
      </c>
      <c r="AD421" s="12">
        <v>1000</v>
      </c>
      <c r="AE421" s="12">
        <v>168</v>
      </c>
      <c r="AF421" s="45">
        <f t="shared" ref="AF421:AF474" si="125">AD421*AC421</f>
        <v>1000</v>
      </c>
      <c r="AG421" s="12" t="s">
        <v>216</v>
      </c>
    </row>
    <row r="422" spans="1:35" hidden="1" x14ac:dyDescent="0.35">
      <c r="A422" s="10">
        <v>122</v>
      </c>
      <c r="B422" s="2">
        <v>5</v>
      </c>
      <c r="C422" s="2">
        <v>2</v>
      </c>
      <c r="D422" s="2">
        <v>1</v>
      </c>
      <c r="E422" s="2" t="s">
        <v>213</v>
      </c>
      <c r="F422" s="2" t="str">
        <f t="shared" ref="F422:F474" si="126">F421</f>
        <v>2019,11,28,12,0</v>
      </c>
      <c r="G422" s="2" t="str">
        <f t="shared" ref="G422:G438" si="127">G421</f>
        <v>2019,11,28,12,0</v>
      </c>
      <c r="H422" s="2" t="str">
        <f t="shared" ref="H422:H429" si="128">G422</f>
        <v>2019,11,28,12,0</v>
      </c>
      <c r="I422" s="2">
        <f t="shared" si="116"/>
        <v>0.15</v>
      </c>
      <c r="K422" s="2">
        <v>5</v>
      </c>
      <c r="L422" s="2">
        <v>5</v>
      </c>
      <c r="M422" s="6">
        <f t="shared" ref="M422:M429" si="129">M421</f>
        <v>1.2966914176940918</v>
      </c>
      <c r="N422" s="6">
        <f t="shared" ref="N422:N429" si="130">N421</f>
        <v>21.033479690551758</v>
      </c>
      <c r="O422" s="6">
        <f t="shared" ref="O422:O429" si="131">O421</f>
        <v>4.373438835144043</v>
      </c>
      <c r="P422" s="6">
        <f t="shared" ref="P422:P429" si="132">P421</f>
        <v>4.4526948928833008</v>
      </c>
      <c r="Q422" s="6"/>
      <c r="R422" s="6"/>
      <c r="S422" s="6"/>
      <c r="T422" s="6"/>
      <c r="Y422" s="51"/>
      <c r="Z422" s="7" t="s">
        <v>201</v>
      </c>
      <c r="AA422" s="12"/>
      <c r="AB422" s="12"/>
      <c r="AC422" s="12">
        <v>1</v>
      </c>
      <c r="AD422" s="12">
        <v>1000</v>
      </c>
      <c r="AE422" s="12">
        <v>168</v>
      </c>
      <c r="AF422" s="45">
        <f t="shared" si="125"/>
        <v>1000</v>
      </c>
      <c r="AG422" s="12" t="s">
        <v>216</v>
      </c>
    </row>
    <row r="423" spans="1:35" hidden="1" x14ac:dyDescent="0.35">
      <c r="A423" s="10">
        <v>123</v>
      </c>
      <c r="B423" s="2">
        <v>5</v>
      </c>
      <c r="C423" s="2">
        <v>3</v>
      </c>
      <c r="D423" s="2">
        <v>1</v>
      </c>
      <c r="E423" s="2" t="s">
        <v>213</v>
      </c>
      <c r="F423" s="2" t="str">
        <f t="shared" si="126"/>
        <v>2019,11,28,12,0</v>
      </c>
      <c r="G423" s="2" t="str">
        <f t="shared" si="127"/>
        <v>2019,11,28,12,0</v>
      </c>
      <c r="H423" s="2" t="str">
        <f t="shared" si="128"/>
        <v>2019,11,28,12,0</v>
      </c>
      <c r="I423" s="2">
        <f t="shared" si="116"/>
        <v>0.15</v>
      </c>
      <c r="K423" s="2">
        <v>5</v>
      </c>
      <c r="L423" s="2">
        <v>5</v>
      </c>
      <c r="M423" s="6">
        <f t="shared" si="129"/>
        <v>1.2966914176940918</v>
      </c>
      <c r="N423" s="6">
        <f t="shared" si="130"/>
        <v>21.033479690551758</v>
      </c>
      <c r="O423" s="6">
        <f t="shared" si="131"/>
        <v>4.373438835144043</v>
      </c>
      <c r="P423" s="6">
        <f t="shared" si="132"/>
        <v>4.4526948928833008</v>
      </c>
      <c r="Q423" s="6"/>
      <c r="R423" s="6"/>
      <c r="S423" s="6"/>
      <c r="T423" s="6"/>
      <c r="Y423" s="51"/>
      <c r="Z423" s="7" t="s">
        <v>205</v>
      </c>
      <c r="AA423" s="12"/>
      <c r="AB423" s="12"/>
      <c r="AC423" s="12">
        <v>2</v>
      </c>
      <c r="AD423" s="12">
        <v>500</v>
      </c>
      <c r="AE423" s="12">
        <v>168</v>
      </c>
      <c r="AF423" s="45">
        <f t="shared" si="125"/>
        <v>1000</v>
      </c>
      <c r="AG423" s="12" t="s">
        <v>216</v>
      </c>
    </row>
    <row r="424" spans="1:35" hidden="1" x14ac:dyDescent="0.35">
      <c r="A424" s="10">
        <v>124</v>
      </c>
      <c r="B424" s="2">
        <v>5</v>
      </c>
      <c r="C424" s="2">
        <v>4</v>
      </c>
      <c r="D424" s="2">
        <v>1</v>
      </c>
      <c r="E424" s="2" t="s">
        <v>213</v>
      </c>
      <c r="F424" s="2" t="str">
        <f t="shared" si="126"/>
        <v>2019,11,28,12,0</v>
      </c>
      <c r="G424" s="2" t="str">
        <f t="shared" si="127"/>
        <v>2019,11,28,12,0</v>
      </c>
      <c r="H424" s="2" t="str">
        <f t="shared" si="128"/>
        <v>2019,11,28,12,0</v>
      </c>
      <c r="I424" s="2">
        <f t="shared" si="116"/>
        <v>0.15</v>
      </c>
      <c r="K424" s="2">
        <v>5</v>
      </c>
      <c r="L424" s="2">
        <v>5</v>
      </c>
      <c r="M424" s="6">
        <f t="shared" si="129"/>
        <v>1.2966914176940918</v>
      </c>
      <c r="N424" s="6">
        <f t="shared" si="130"/>
        <v>21.033479690551758</v>
      </c>
      <c r="O424" s="6">
        <f t="shared" si="131"/>
        <v>4.373438835144043</v>
      </c>
      <c r="P424" s="6">
        <f t="shared" si="132"/>
        <v>4.4526948928833008</v>
      </c>
      <c r="Q424" s="6"/>
      <c r="R424" s="6"/>
      <c r="S424" s="6"/>
      <c r="T424" s="6"/>
      <c r="Y424" s="51"/>
      <c r="Z424" s="7" t="s">
        <v>205</v>
      </c>
      <c r="AA424" s="12"/>
      <c r="AB424" s="12"/>
      <c r="AC424" s="12">
        <v>2</v>
      </c>
      <c r="AD424" s="12">
        <v>500</v>
      </c>
      <c r="AE424" s="12">
        <v>168</v>
      </c>
      <c r="AF424" s="45">
        <f t="shared" si="125"/>
        <v>1000</v>
      </c>
      <c r="AG424" s="12" t="s">
        <v>216</v>
      </c>
    </row>
    <row r="425" spans="1:35" hidden="1" x14ac:dyDescent="0.35">
      <c r="A425" s="10">
        <v>125</v>
      </c>
      <c r="B425" s="2">
        <v>5</v>
      </c>
      <c r="C425" s="2">
        <v>5</v>
      </c>
      <c r="D425" s="2">
        <v>1</v>
      </c>
      <c r="E425" s="2" t="s">
        <v>213</v>
      </c>
      <c r="F425" s="2" t="str">
        <f t="shared" si="126"/>
        <v>2019,11,28,12,0</v>
      </c>
      <c r="G425" s="2" t="str">
        <f t="shared" si="127"/>
        <v>2019,11,28,12,0</v>
      </c>
      <c r="H425" s="2" t="str">
        <f t="shared" si="128"/>
        <v>2019,11,28,12,0</v>
      </c>
      <c r="I425" s="2">
        <f t="shared" si="116"/>
        <v>0.15</v>
      </c>
      <c r="K425" s="2">
        <v>5</v>
      </c>
      <c r="L425" s="2">
        <v>5</v>
      </c>
      <c r="M425" s="6">
        <f t="shared" si="129"/>
        <v>1.2966914176940918</v>
      </c>
      <c r="N425" s="6">
        <f t="shared" si="130"/>
        <v>21.033479690551758</v>
      </c>
      <c r="O425" s="6">
        <f t="shared" si="131"/>
        <v>4.373438835144043</v>
      </c>
      <c r="P425" s="6">
        <f t="shared" si="132"/>
        <v>4.4526948928833008</v>
      </c>
      <c r="Q425" s="6"/>
      <c r="R425" s="6"/>
      <c r="S425" s="6"/>
      <c r="T425" s="6"/>
      <c r="Y425" s="51"/>
      <c r="Z425" s="7" t="s">
        <v>206</v>
      </c>
      <c r="AA425" s="12"/>
      <c r="AB425" s="12"/>
      <c r="AC425" s="12">
        <v>3</v>
      </c>
      <c r="AD425" s="12">
        <v>500</v>
      </c>
      <c r="AE425" s="12">
        <v>168</v>
      </c>
      <c r="AF425" s="45">
        <f t="shared" si="125"/>
        <v>1500</v>
      </c>
      <c r="AG425" s="12" t="s">
        <v>216</v>
      </c>
    </row>
    <row r="426" spans="1:35" hidden="1" x14ac:dyDescent="0.35">
      <c r="A426" s="10">
        <v>126</v>
      </c>
      <c r="B426" s="2">
        <v>5</v>
      </c>
      <c r="C426" s="2">
        <v>6</v>
      </c>
      <c r="D426" s="2">
        <v>1</v>
      </c>
      <c r="E426" s="2" t="s">
        <v>213</v>
      </c>
      <c r="F426" s="2" t="str">
        <f t="shared" si="126"/>
        <v>2019,11,28,12,0</v>
      </c>
      <c r="G426" s="2" t="str">
        <f t="shared" si="127"/>
        <v>2019,11,28,12,0</v>
      </c>
      <c r="H426" s="2" t="str">
        <f t="shared" si="128"/>
        <v>2019,11,28,12,0</v>
      </c>
      <c r="I426" s="2">
        <f t="shared" si="116"/>
        <v>0.15</v>
      </c>
      <c r="K426" s="2">
        <v>5</v>
      </c>
      <c r="L426" s="2">
        <v>5</v>
      </c>
      <c r="M426" s="6">
        <f t="shared" si="129"/>
        <v>1.2966914176940918</v>
      </c>
      <c r="N426" s="6">
        <f t="shared" si="130"/>
        <v>21.033479690551758</v>
      </c>
      <c r="O426" s="6">
        <f t="shared" si="131"/>
        <v>4.373438835144043</v>
      </c>
      <c r="P426" s="6">
        <f t="shared" si="132"/>
        <v>4.4526948928833008</v>
      </c>
      <c r="Q426" s="6"/>
      <c r="R426" s="6"/>
      <c r="S426" s="6"/>
      <c r="T426" s="6"/>
      <c r="Y426" s="51"/>
      <c r="Z426" s="7" t="s">
        <v>206</v>
      </c>
      <c r="AA426" s="12"/>
      <c r="AB426" s="12"/>
      <c r="AC426" s="12">
        <v>3</v>
      </c>
      <c r="AD426" s="12">
        <v>500</v>
      </c>
      <c r="AE426" s="12">
        <v>168</v>
      </c>
      <c r="AF426" s="45">
        <f t="shared" si="125"/>
        <v>1500</v>
      </c>
      <c r="AG426" s="12" t="s">
        <v>216</v>
      </c>
    </row>
    <row r="427" spans="1:35" hidden="1" x14ac:dyDescent="0.35">
      <c r="A427" s="10">
        <v>127</v>
      </c>
      <c r="B427" s="2">
        <v>5</v>
      </c>
      <c r="C427" s="2">
        <v>7</v>
      </c>
      <c r="D427" s="2">
        <v>1</v>
      </c>
      <c r="E427" s="2" t="s">
        <v>213</v>
      </c>
      <c r="F427" s="2" t="str">
        <f t="shared" si="126"/>
        <v>2019,11,28,12,0</v>
      </c>
      <c r="G427" s="2" t="str">
        <f t="shared" si="127"/>
        <v>2019,11,28,12,0</v>
      </c>
      <c r="H427" s="2" t="str">
        <f t="shared" si="128"/>
        <v>2019,11,28,12,0</v>
      </c>
      <c r="I427" s="2">
        <f t="shared" si="116"/>
        <v>0.15</v>
      </c>
      <c r="K427" s="2">
        <v>5</v>
      </c>
      <c r="L427" s="2">
        <v>5</v>
      </c>
      <c r="M427" s="6">
        <f t="shared" si="129"/>
        <v>1.2966914176940918</v>
      </c>
      <c r="N427" s="6">
        <f t="shared" si="130"/>
        <v>21.033479690551758</v>
      </c>
      <c r="O427" s="6">
        <f t="shared" si="131"/>
        <v>4.373438835144043</v>
      </c>
      <c r="P427" s="6">
        <f t="shared" si="132"/>
        <v>4.4526948928833008</v>
      </c>
      <c r="Q427" s="6"/>
      <c r="R427" s="6"/>
      <c r="S427" s="6"/>
      <c r="T427" s="6"/>
      <c r="Y427" s="51"/>
      <c r="Z427" s="7" t="s">
        <v>207</v>
      </c>
      <c r="AA427" s="12"/>
      <c r="AB427" s="12"/>
      <c r="AC427" s="12">
        <v>5</v>
      </c>
      <c r="AD427" s="12">
        <v>200</v>
      </c>
      <c r="AE427" s="12">
        <v>168</v>
      </c>
      <c r="AF427" s="45">
        <f t="shared" si="125"/>
        <v>1000</v>
      </c>
      <c r="AG427" s="12" t="s">
        <v>216</v>
      </c>
    </row>
    <row r="428" spans="1:35" hidden="1" x14ac:dyDescent="0.35">
      <c r="A428" s="10">
        <v>128</v>
      </c>
      <c r="B428" s="2">
        <v>5</v>
      </c>
      <c r="C428" s="2">
        <v>8</v>
      </c>
      <c r="D428" s="2">
        <v>1</v>
      </c>
      <c r="E428" s="2" t="s">
        <v>213</v>
      </c>
      <c r="F428" s="2" t="str">
        <f t="shared" si="126"/>
        <v>2019,11,28,12,0</v>
      </c>
      <c r="G428" s="2" t="str">
        <f t="shared" si="127"/>
        <v>2019,11,28,12,0</v>
      </c>
      <c r="H428" s="2" t="str">
        <f t="shared" si="128"/>
        <v>2019,11,28,12,0</v>
      </c>
      <c r="I428" s="2">
        <f t="shared" si="116"/>
        <v>0.15</v>
      </c>
      <c r="K428" s="2">
        <v>5</v>
      </c>
      <c r="L428" s="2">
        <v>5</v>
      </c>
      <c r="M428" s="6">
        <f t="shared" si="129"/>
        <v>1.2966914176940918</v>
      </c>
      <c r="N428" s="6">
        <f t="shared" si="130"/>
        <v>21.033479690551758</v>
      </c>
      <c r="O428" s="6">
        <f t="shared" si="131"/>
        <v>4.373438835144043</v>
      </c>
      <c r="P428" s="6">
        <f t="shared" si="132"/>
        <v>4.4526948928833008</v>
      </c>
      <c r="Q428" s="6"/>
      <c r="R428" s="6"/>
      <c r="S428" s="6"/>
      <c r="T428" s="6"/>
      <c r="Y428" s="51"/>
      <c r="Z428" s="7" t="s">
        <v>207</v>
      </c>
      <c r="AA428" s="12"/>
      <c r="AB428" s="12"/>
      <c r="AC428" s="12">
        <v>5</v>
      </c>
      <c r="AD428" s="12">
        <v>200</v>
      </c>
      <c r="AE428" s="12">
        <v>168</v>
      </c>
      <c r="AF428" s="45">
        <f t="shared" si="125"/>
        <v>1000</v>
      </c>
      <c r="AG428" s="12" t="s">
        <v>216</v>
      </c>
    </row>
    <row r="429" spans="1:35" hidden="1" x14ac:dyDescent="0.35">
      <c r="A429" s="10">
        <v>129</v>
      </c>
      <c r="B429" s="2">
        <v>5</v>
      </c>
      <c r="C429" s="2">
        <v>9</v>
      </c>
      <c r="D429" s="2">
        <v>1</v>
      </c>
      <c r="E429" s="2" t="s">
        <v>213</v>
      </c>
      <c r="F429" s="2" t="str">
        <f t="shared" si="126"/>
        <v>2019,11,28,12,0</v>
      </c>
      <c r="G429" s="2" t="str">
        <f t="shared" si="127"/>
        <v>2019,11,28,12,0</v>
      </c>
      <c r="H429" s="2" t="str">
        <f t="shared" si="128"/>
        <v>2019,11,28,12,0</v>
      </c>
      <c r="I429" s="2">
        <f t="shared" si="116"/>
        <v>0.15</v>
      </c>
      <c r="K429" s="2">
        <v>5</v>
      </c>
      <c r="L429" s="2">
        <v>5</v>
      </c>
      <c r="M429" s="6">
        <f t="shared" si="129"/>
        <v>1.2966914176940918</v>
      </c>
      <c r="N429" s="6">
        <f t="shared" si="130"/>
        <v>21.033479690551758</v>
      </c>
      <c r="O429" s="6">
        <f t="shared" si="131"/>
        <v>4.373438835144043</v>
      </c>
      <c r="P429" s="6">
        <f t="shared" si="132"/>
        <v>4.4526948928833008</v>
      </c>
      <c r="Q429" s="6"/>
      <c r="R429" s="6"/>
      <c r="S429" s="6"/>
      <c r="T429" s="6"/>
      <c r="Y429" s="51"/>
      <c r="Z429" s="7" t="s">
        <v>207</v>
      </c>
      <c r="AA429" s="12"/>
      <c r="AB429" s="12"/>
      <c r="AC429" s="12">
        <v>5</v>
      </c>
      <c r="AD429" s="12">
        <v>200</v>
      </c>
      <c r="AE429" s="12">
        <v>168</v>
      </c>
      <c r="AF429" s="45">
        <f t="shared" si="125"/>
        <v>1000</v>
      </c>
      <c r="AG429" s="12" t="s">
        <v>216</v>
      </c>
    </row>
    <row r="430" spans="1:35" hidden="1" x14ac:dyDescent="0.35">
      <c r="A430" s="2">
        <v>121.7</v>
      </c>
      <c r="B430" s="2">
        <v>5</v>
      </c>
      <c r="C430" s="2">
        <v>1</v>
      </c>
      <c r="D430" s="2">
        <v>1</v>
      </c>
      <c r="E430" s="2" t="s">
        <v>214</v>
      </c>
      <c r="F430" s="2" t="str">
        <f t="shared" si="126"/>
        <v>2019,11,28,12,0</v>
      </c>
      <c r="G430" s="2" t="str">
        <f t="shared" si="127"/>
        <v>2019,11,28,12,0</v>
      </c>
      <c r="H430" s="7" t="s">
        <v>29</v>
      </c>
      <c r="I430" s="2">
        <f t="shared" si="116"/>
        <v>0.40799999999999997</v>
      </c>
      <c r="J430" s="2">
        <f>K421</f>
        <v>5</v>
      </c>
      <c r="K430" s="2">
        <v>13.6</v>
      </c>
      <c r="L430" s="2">
        <v>5</v>
      </c>
      <c r="M430" s="43">
        <v>1.2371820211410522</v>
      </c>
      <c r="N430" s="6">
        <v>18.755344390869141</v>
      </c>
      <c r="O430" s="6">
        <v>4.2810912132263184</v>
      </c>
      <c r="P430" s="6">
        <v>6.5873656272888184</v>
      </c>
      <c r="Q430" s="65">
        <f>(K430*0.15*M430/100-J430*0.15*M421/100)</f>
        <v>1.5513327598571774E-2</v>
      </c>
      <c r="R430" s="65">
        <f>AF430/1000*14/1000*L430</f>
        <v>7.0000000000000007E-2</v>
      </c>
      <c r="S430" s="65">
        <f>Q430/R430</f>
        <v>0.22161896569388245</v>
      </c>
      <c r="T430" s="65">
        <f t="shared" ref="T430:T438" si="133">AF430*14/1000*L430/J430/7</f>
        <v>2</v>
      </c>
      <c r="W430" s="2">
        <f>'[2]12.2019'!$AB$100</f>
        <v>-3.3767229906002338</v>
      </c>
      <c r="Y430" s="52">
        <f t="shared" ref="Y430:Y438" si="134">(K430-K421)/K421/7</f>
        <v>0.24571428571428572</v>
      </c>
      <c r="Z430" s="2" t="str">
        <f>Z421</f>
        <v>1000/1/168</v>
      </c>
      <c r="AA430" s="47">
        <v>0</v>
      </c>
      <c r="AB430" s="47">
        <v>0</v>
      </c>
      <c r="AC430" s="12">
        <v>1</v>
      </c>
      <c r="AD430" s="12">
        <v>1000</v>
      </c>
      <c r="AE430" s="12">
        <v>168</v>
      </c>
      <c r="AF430" s="45">
        <f t="shared" si="125"/>
        <v>1000</v>
      </c>
      <c r="AG430" s="12" t="s">
        <v>216</v>
      </c>
    </row>
    <row r="431" spans="1:35" hidden="1" x14ac:dyDescent="0.35">
      <c r="A431" s="2">
        <v>122.7</v>
      </c>
      <c r="B431" s="2">
        <v>5</v>
      </c>
      <c r="C431" s="2">
        <v>2</v>
      </c>
      <c r="D431" s="2">
        <v>1</v>
      </c>
      <c r="E431" s="2" t="s">
        <v>214</v>
      </c>
      <c r="F431" s="2" t="str">
        <f t="shared" si="126"/>
        <v>2019,11,28,12,0</v>
      </c>
      <c r="G431" s="2" t="str">
        <f t="shared" si="127"/>
        <v>2019,11,28,12,0</v>
      </c>
      <c r="H431" s="2" t="str">
        <f>H430</f>
        <v>2019,12,5,13,0</v>
      </c>
      <c r="I431" s="2">
        <f t="shared" si="116"/>
        <v>0.36</v>
      </c>
      <c r="J431" s="2">
        <f t="shared" ref="J431:J437" si="135">K422</f>
        <v>5</v>
      </c>
      <c r="K431" s="2">
        <v>12</v>
      </c>
      <c r="L431" s="2">
        <v>5</v>
      </c>
      <c r="M431" s="6">
        <v>1.9830144643783569</v>
      </c>
      <c r="N431" s="6">
        <v>23.303972244262695</v>
      </c>
      <c r="O431" s="6">
        <v>4.4177103042602539</v>
      </c>
      <c r="P431" s="6">
        <v>6.959620475769043</v>
      </c>
      <c r="Q431" s="65">
        <f t="shared" ref="Q431:Q437" si="136">(K431*0.15*M431/100-J431*0.15*M422/100)</f>
        <v>2.5969074726104734E-2</v>
      </c>
      <c r="R431" s="65">
        <f t="shared" ref="R431:R437" si="137">AF431/1000*14/1000*L431</f>
        <v>7.0000000000000007E-2</v>
      </c>
      <c r="S431" s="65">
        <f t="shared" ref="S431:S437" si="138">Q431/R431</f>
        <v>0.37098678180149613</v>
      </c>
      <c r="T431" s="65">
        <f t="shared" si="133"/>
        <v>2</v>
      </c>
      <c r="W431" s="2">
        <f>'[2]12.2019'!$AB$101</f>
        <v>2.1076029390085838</v>
      </c>
      <c r="Y431" s="52">
        <f t="shared" si="134"/>
        <v>0.19999999999999998</v>
      </c>
      <c r="Z431" s="2" t="str">
        <f t="shared" ref="Z431:Z474" si="139">Z422</f>
        <v>1000/1/168</v>
      </c>
      <c r="AA431" s="47">
        <v>0</v>
      </c>
      <c r="AB431" s="47">
        <v>0</v>
      </c>
      <c r="AC431" s="12">
        <v>1</v>
      </c>
      <c r="AD431" s="12">
        <v>1000</v>
      </c>
      <c r="AE431" s="12">
        <v>168</v>
      </c>
      <c r="AF431" s="45">
        <f t="shared" si="125"/>
        <v>1000</v>
      </c>
      <c r="AG431" s="12" t="s">
        <v>216</v>
      </c>
    </row>
    <row r="432" spans="1:35" hidden="1" x14ac:dyDescent="0.35">
      <c r="A432" s="2">
        <v>123.7</v>
      </c>
      <c r="B432" s="2">
        <v>5</v>
      </c>
      <c r="C432" s="2">
        <v>3</v>
      </c>
      <c r="D432" s="2">
        <v>1</v>
      </c>
      <c r="E432" s="2" t="s">
        <v>214</v>
      </c>
      <c r="F432" s="2" t="str">
        <f t="shared" si="126"/>
        <v>2019,11,28,12,0</v>
      </c>
      <c r="G432" s="2" t="str">
        <f t="shared" si="127"/>
        <v>2019,11,28,12,0</v>
      </c>
      <c r="H432" s="2" t="str">
        <f t="shared" ref="H432:H437" si="140">H431</f>
        <v>2019,12,5,13,0</v>
      </c>
      <c r="I432" s="2">
        <f t="shared" si="116"/>
        <v>0.28799999999999998</v>
      </c>
      <c r="J432" s="2">
        <f t="shared" si="135"/>
        <v>5</v>
      </c>
      <c r="K432" s="2">
        <v>9.6</v>
      </c>
      <c r="L432" s="2">
        <v>5</v>
      </c>
      <c r="M432" s="43">
        <v>2.2075784206390381</v>
      </c>
      <c r="N432" s="6">
        <v>20.855520248413086</v>
      </c>
      <c r="O432" s="6">
        <v>4.7103338241577148</v>
      </c>
      <c r="P432" s="6">
        <v>4.6953158378601074</v>
      </c>
      <c r="Q432" s="65">
        <f t="shared" si="136"/>
        <v>2.2063943624496457E-2</v>
      </c>
      <c r="R432" s="65">
        <f t="shared" si="137"/>
        <v>7.0000000000000007E-2</v>
      </c>
      <c r="S432" s="65">
        <f t="shared" si="138"/>
        <v>0.31519919463566365</v>
      </c>
      <c r="T432" s="65">
        <f t="shared" si="133"/>
        <v>2</v>
      </c>
      <c r="U432" s="13"/>
      <c r="W432" s="2">
        <f>'[2]12.2019'!$AB$102</f>
        <v>-1.5314993957769047</v>
      </c>
      <c r="Y432" s="52">
        <f t="shared" si="134"/>
        <v>0.13142857142857142</v>
      </c>
      <c r="Z432" s="2" t="str">
        <f t="shared" si="139"/>
        <v>500/2/168</v>
      </c>
      <c r="AA432" s="47">
        <v>0</v>
      </c>
      <c r="AB432" s="47">
        <v>0</v>
      </c>
      <c r="AC432" s="12">
        <v>2</v>
      </c>
      <c r="AD432" s="12">
        <v>500</v>
      </c>
      <c r="AE432" s="12">
        <v>168</v>
      </c>
      <c r="AF432" s="45">
        <f t="shared" si="125"/>
        <v>1000</v>
      </c>
      <c r="AG432" s="12" t="s">
        <v>216</v>
      </c>
    </row>
    <row r="433" spans="1:33" hidden="1" x14ac:dyDescent="0.35">
      <c r="A433" s="2">
        <v>124.7</v>
      </c>
      <c r="B433" s="2">
        <v>5</v>
      </c>
      <c r="C433" s="2">
        <v>4</v>
      </c>
      <c r="D433" s="2">
        <v>1</v>
      </c>
      <c r="E433" s="2" t="s">
        <v>214</v>
      </c>
      <c r="F433" s="2" t="str">
        <f t="shared" si="126"/>
        <v>2019,11,28,12,0</v>
      </c>
      <c r="G433" s="2" t="str">
        <f t="shared" si="127"/>
        <v>2019,11,28,12,0</v>
      </c>
      <c r="H433" s="2" t="str">
        <f t="shared" si="140"/>
        <v>2019,12,5,13,0</v>
      </c>
      <c r="I433" s="2">
        <f t="shared" si="116"/>
        <v>0.22799999999999998</v>
      </c>
      <c r="J433" s="2">
        <f t="shared" si="135"/>
        <v>5</v>
      </c>
      <c r="K433" s="2">
        <v>7.6</v>
      </c>
      <c r="L433" s="2">
        <v>5</v>
      </c>
      <c r="M433" s="16">
        <v>2.5474879741668701</v>
      </c>
      <c r="N433" s="6">
        <v>22.015377044677734</v>
      </c>
      <c r="O433" s="6">
        <v>4.5954999923706055</v>
      </c>
      <c r="P433" s="6">
        <v>4.4042568206787109</v>
      </c>
      <c r="Q433" s="65">
        <f t="shared" si="136"/>
        <v>1.9316177272796629E-2</v>
      </c>
      <c r="R433" s="65">
        <f t="shared" si="137"/>
        <v>7.0000000000000007E-2</v>
      </c>
      <c r="S433" s="65">
        <f t="shared" si="138"/>
        <v>0.27594538961138038</v>
      </c>
      <c r="T433" s="65">
        <f t="shared" si="133"/>
        <v>2</v>
      </c>
      <c r="W433" s="2">
        <f>'[2]12.2019'!$AB$103</f>
        <v>-2.7949168551449302</v>
      </c>
      <c r="Y433" s="52">
        <f t="shared" si="134"/>
        <v>7.4285714285714274E-2</v>
      </c>
      <c r="Z433" s="2" t="str">
        <f t="shared" si="139"/>
        <v>500/2/168</v>
      </c>
      <c r="AA433" s="47">
        <v>0</v>
      </c>
      <c r="AB433" s="47">
        <v>0</v>
      </c>
      <c r="AC433" s="12">
        <v>2</v>
      </c>
      <c r="AD433" s="12">
        <v>500</v>
      </c>
      <c r="AE433" s="12">
        <v>168</v>
      </c>
      <c r="AF433" s="45">
        <f t="shared" si="125"/>
        <v>1000</v>
      </c>
      <c r="AG433" s="12" t="s">
        <v>216</v>
      </c>
    </row>
    <row r="434" spans="1:33" hidden="1" x14ac:dyDescent="0.35">
      <c r="A434" s="2">
        <v>125.7</v>
      </c>
      <c r="B434" s="2">
        <v>5</v>
      </c>
      <c r="C434" s="2">
        <v>5</v>
      </c>
      <c r="D434" s="2">
        <v>1</v>
      </c>
      <c r="E434" s="2" t="s">
        <v>214</v>
      </c>
      <c r="F434" s="2" t="str">
        <f t="shared" si="126"/>
        <v>2019,11,28,12,0</v>
      </c>
      <c r="G434" s="2" t="str">
        <f t="shared" si="127"/>
        <v>2019,11,28,12,0</v>
      </c>
      <c r="H434" s="2" t="str">
        <f t="shared" si="140"/>
        <v>2019,12,5,13,0</v>
      </c>
      <c r="I434" s="2">
        <f t="shared" si="116"/>
        <v>0.28200000000000003</v>
      </c>
      <c r="J434" s="2">
        <f t="shared" si="135"/>
        <v>5</v>
      </c>
      <c r="K434" s="2">
        <v>9.4</v>
      </c>
      <c r="L434" s="2">
        <v>5</v>
      </c>
      <c r="M434" s="43">
        <v>2.9201047420501709</v>
      </c>
      <c r="N434" s="6">
        <v>21.832149505615234</v>
      </c>
      <c r="O434" s="6">
        <v>4.5995855331420898</v>
      </c>
      <c r="P434" s="6">
        <v>4.540123462677002</v>
      </c>
      <c r="Q434" s="65">
        <f t="shared" si="136"/>
        <v>3.1448291230201715E-2</v>
      </c>
      <c r="R434" s="65">
        <f t="shared" si="137"/>
        <v>0.10500000000000001</v>
      </c>
      <c r="S434" s="65">
        <f t="shared" si="138"/>
        <v>0.29950753552573062</v>
      </c>
      <c r="T434" s="65">
        <f t="shared" si="133"/>
        <v>3</v>
      </c>
      <c r="W434" s="2">
        <f>'[2]12.2019'!$AB$112</f>
        <v>18.458944361963489</v>
      </c>
      <c r="Y434" s="52">
        <f t="shared" si="134"/>
        <v>0.12571428571428572</v>
      </c>
      <c r="Z434" s="2" t="str">
        <f t="shared" si="139"/>
        <v>500/3/168</v>
      </c>
      <c r="AA434" s="47">
        <v>0</v>
      </c>
      <c r="AB434" s="47">
        <v>0</v>
      </c>
      <c r="AC434" s="12">
        <v>3</v>
      </c>
      <c r="AD434" s="12">
        <v>500</v>
      </c>
      <c r="AE434" s="12">
        <v>168</v>
      </c>
      <c r="AF434" s="45">
        <f t="shared" si="125"/>
        <v>1500</v>
      </c>
      <c r="AG434" s="12" t="s">
        <v>216</v>
      </c>
    </row>
    <row r="435" spans="1:33" hidden="1" x14ac:dyDescent="0.35">
      <c r="A435" s="2">
        <v>126.7</v>
      </c>
      <c r="B435" s="2">
        <v>5</v>
      </c>
      <c r="C435" s="2">
        <v>6</v>
      </c>
      <c r="D435" s="2">
        <v>1</v>
      </c>
      <c r="E435" s="2" t="s">
        <v>214</v>
      </c>
      <c r="F435" s="2" t="str">
        <f t="shared" si="126"/>
        <v>2019,11,28,12,0</v>
      </c>
      <c r="G435" s="2" t="str">
        <f t="shared" si="127"/>
        <v>2019,11,28,12,0</v>
      </c>
      <c r="H435" s="2" t="str">
        <f t="shared" si="140"/>
        <v>2019,12,5,13,0</v>
      </c>
      <c r="I435" s="2">
        <f t="shared" si="116"/>
        <v>0.312</v>
      </c>
      <c r="J435" s="2">
        <f t="shared" si="135"/>
        <v>5</v>
      </c>
      <c r="K435" s="2">
        <v>10.4</v>
      </c>
      <c r="L435" s="2">
        <v>5</v>
      </c>
      <c r="M435" s="43">
        <v>3.2117471694946289</v>
      </c>
      <c r="N435" s="6">
        <v>21.212745666503906</v>
      </c>
      <c r="O435" s="6">
        <v>4.6609477996826172</v>
      </c>
      <c r="P435" s="6">
        <v>4.6564998626708984</v>
      </c>
      <c r="Q435" s="65">
        <f t="shared" si="136"/>
        <v>4.0378070211410523E-2</v>
      </c>
      <c r="R435" s="65">
        <f t="shared" si="137"/>
        <v>0.10500000000000001</v>
      </c>
      <c r="S435" s="65">
        <f t="shared" si="138"/>
        <v>0.38455304963248116</v>
      </c>
      <c r="T435" s="65">
        <f t="shared" si="133"/>
        <v>3</v>
      </c>
      <c r="W435" s="2">
        <f>'[2]12.2019'!$AB$111</f>
        <v>90.378562866147661</v>
      </c>
      <c r="Y435" s="52">
        <f t="shared" si="134"/>
        <v>0.1542857142857143</v>
      </c>
      <c r="Z435" s="2" t="str">
        <f t="shared" si="139"/>
        <v>500/3/168</v>
      </c>
      <c r="AA435" s="47">
        <v>0</v>
      </c>
      <c r="AB435" s="47">
        <v>0</v>
      </c>
      <c r="AC435" s="12">
        <v>3</v>
      </c>
      <c r="AD435" s="12">
        <v>500</v>
      </c>
      <c r="AE435" s="12">
        <v>168</v>
      </c>
      <c r="AF435" s="45">
        <f t="shared" si="125"/>
        <v>1500</v>
      </c>
      <c r="AG435" s="12" t="s">
        <v>216</v>
      </c>
    </row>
    <row r="436" spans="1:33" x14ac:dyDescent="0.35">
      <c r="A436" s="2">
        <v>127.7</v>
      </c>
      <c r="B436" s="2">
        <v>5</v>
      </c>
      <c r="C436" s="2">
        <v>7</v>
      </c>
      <c r="D436" s="2">
        <v>1</v>
      </c>
      <c r="E436" s="2" t="s">
        <v>214</v>
      </c>
      <c r="F436" s="2" t="str">
        <f t="shared" si="126"/>
        <v>2019,11,28,12,0</v>
      </c>
      <c r="G436" s="2" t="str">
        <f t="shared" si="127"/>
        <v>2019,11,28,12,0</v>
      </c>
      <c r="H436" s="2" t="str">
        <f t="shared" si="140"/>
        <v>2019,12,5,13,0</v>
      </c>
      <c r="I436" s="2">
        <f t="shared" si="116"/>
        <v>0.13649999999999998</v>
      </c>
      <c r="J436" s="2">
        <f t="shared" si="135"/>
        <v>5</v>
      </c>
      <c r="K436" s="2">
        <v>4.55</v>
      </c>
      <c r="L436" s="2">
        <v>5</v>
      </c>
      <c r="M436" s="43">
        <v>2.0789611339569092</v>
      </c>
      <c r="N436" s="6">
        <v>23.113941192626953</v>
      </c>
      <c r="O436" s="6">
        <v>4.6411604881286621</v>
      </c>
      <c r="P436" s="6">
        <v>4.2144913673400879</v>
      </c>
      <c r="Q436" s="65">
        <f t="shared" si="136"/>
        <v>4.4637241065502171E-3</v>
      </c>
      <c r="R436" s="65">
        <f t="shared" si="137"/>
        <v>7.0000000000000007E-2</v>
      </c>
      <c r="S436" s="65">
        <f t="shared" si="138"/>
        <v>6.3767487236431664E-2</v>
      </c>
      <c r="T436" s="65">
        <f t="shared" si="133"/>
        <v>2</v>
      </c>
      <c r="W436" s="2">
        <f>'[2]12.2019'!$AB$110</f>
        <v>19.997033782517661</v>
      </c>
      <c r="Y436" s="52">
        <f t="shared" si="134"/>
        <v>-1.2857142857142862E-2</v>
      </c>
      <c r="Z436" s="2" t="str">
        <f t="shared" si="139"/>
        <v>200/5/168</v>
      </c>
      <c r="AA436" s="47">
        <v>0</v>
      </c>
      <c r="AB436" s="47">
        <v>0</v>
      </c>
      <c r="AC436" s="12">
        <v>5</v>
      </c>
      <c r="AD436" s="12">
        <v>200</v>
      </c>
      <c r="AE436" s="12">
        <v>168</v>
      </c>
      <c r="AF436" s="45">
        <f t="shared" si="125"/>
        <v>1000</v>
      </c>
      <c r="AG436" s="12" t="s">
        <v>217</v>
      </c>
    </row>
    <row r="437" spans="1:33" x14ac:dyDescent="0.35">
      <c r="A437" s="2">
        <v>128.69999999999999</v>
      </c>
      <c r="B437" s="2">
        <v>5</v>
      </c>
      <c r="C437" s="2">
        <v>8</v>
      </c>
      <c r="D437" s="2">
        <v>1</v>
      </c>
      <c r="E437" s="2" t="s">
        <v>214</v>
      </c>
      <c r="F437" s="2" t="str">
        <f t="shared" si="126"/>
        <v>2019,11,28,12,0</v>
      </c>
      <c r="G437" s="2" t="str">
        <f t="shared" si="127"/>
        <v>2019,11,28,12,0</v>
      </c>
      <c r="H437" s="2" t="str">
        <f t="shared" si="140"/>
        <v>2019,12,5,13,0</v>
      </c>
      <c r="I437" s="2">
        <f t="shared" si="116"/>
        <v>0.16500000000000001</v>
      </c>
      <c r="J437" s="2">
        <f t="shared" si="135"/>
        <v>5</v>
      </c>
      <c r="K437" s="2">
        <v>5.5</v>
      </c>
      <c r="L437" s="2">
        <v>5</v>
      </c>
      <c r="M437" s="43">
        <v>2.1587929725646973</v>
      </c>
      <c r="N437" s="6">
        <v>21.981130599975586</v>
      </c>
      <c r="O437" s="6">
        <v>4.941561222076416</v>
      </c>
      <c r="P437" s="6">
        <v>4.8052163124084473</v>
      </c>
      <c r="Q437" s="65">
        <f t="shared" si="136"/>
        <v>8.0848563909530647E-3</v>
      </c>
      <c r="R437" s="65">
        <f t="shared" si="137"/>
        <v>7.0000000000000007E-2</v>
      </c>
      <c r="S437" s="65">
        <f t="shared" si="138"/>
        <v>0.11549794844218662</v>
      </c>
      <c r="T437" s="65">
        <f t="shared" si="133"/>
        <v>2</v>
      </c>
      <c r="W437" s="2">
        <f>'[2]12.2019'!$AB$109</f>
        <v>92.482655356957594</v>
      </c>
      <c r="Y437" s="52">
        <f t="shared" si="134"/>
        <v>1.4285714285714287E-2</v>
      </c>
      <c r="Z437" s="2" t="str">
        <f t="shared" si="139"/>
        <v>200/5/168</v>
      </c>
      <c r="AA437" s="47">
        <v>0</v>
      </c>
      <c r="AB437" s="47">
        <v>0</v>
      </c>
      <c r="AC437" s="12">
        <v>5</v>
      </c>
      <c r="AD437" s="12">
        <v>200</v>
      </c>
      <c r="AE437" s="12">
        <v>168</v>
      </c>
      <c r="AF437" s="45">
        <f t="shared" si="125"/>
        <v>1000</v>
      </c>
      <c r="AG437" s="12" t="s">
        <v>217</v>
      </c>
    </row>
    <row r="438" spans="1:33" x14ac:dyDescent="0.35">
      <c r="A438" s="2">
        <v>129.69999999999999</v>
      </c>
      <c r="B438" s="2">
        <v>5</v>
      </c>
      <c r="C438" s="2">
        <v>9</v>
      </c>
      <c r="D438" s="2">
        <v>1</v>
      </c>
      <c r="E438" s="2" t="s">
        <v>214</v>
      </c>
      <c r="F438" s="2" t="str">
        <f t="shared" si="126"/>
        <v>2019,11,28,12,0</v>
      </c>
      <c r="G438" s="2" t="str">
        <f t="shared" si="127"/>
        <v>2019,11,28,12,0</v>
      </c>
      <c r="H438" s="2" t="str">
        <f>H437</f>
        <v>2019,12,5,13,0</v>
      </c>
      <c r="I438" s="2">
        <f t="shared" si="116"/>
        <v>0.16799999999999998</v>
      </c>
      <c r="J438" s="2">
        <f>K429</f>
        <v>5</v>
      </c>
      <c r="K438" s="2">
        <v>5.6</v>
      </c>
      <c r="L438" s="2">
        <v>5</v>
      </c>
      <c r="M438" s="16">
        <v>2.1652240753173828</v>
      </c>
      <c r="N438" s="6">
        <v>22.462253570556641</v>
      </c>
      <c r="O438" s="6">
        <v>4.0543804168701172</v>
      </c>
      <c r="P438" s="6">
        <v>5.3228435516357422</v>
      </c>
      <c r="Q438" s="65">
        <f>(K438*0.15*M438/100-J438*0.15*M429/100)</f>
        <v>8.4626965999603249E-3</v>
      </c>
      <c r="R438" s="65">
        <f>AF438/1000*14/1000*L438</f>
        <v>7.0000000000000007E-2</v>
      </c>
      <c r="S438" s="65">
        <f>Q438/R438</f>
        <v>0.12089566571371892</v>
      </c>
      <c r="T438" s="65">
        <f t="shared" si="133"/>
        <v>2</v>
      </c>
      <c r="W438" s="2">
        <f>'[2]12.2019'!$AB$108</f>
        <v>17.451491618168177</v>
      </c>
      <c r="Y438" s="52">
        <f t="shared" si="134"/>
        <v>1.7142857142857133E-2</v>
      </c>
      <c r="Z438" s="2" t="str">
        <f t="shared" si="139"/>
        <v>200/5/168</v>
      </c>
      <c r="AA438" s="47">
        <v>0</v>
      </c>
      <c r="AB438" s="47">
        <v>0</v>
      </c>
      <c r="AC438" s="12">
        <v>5</v>
      </c>
      <c r="AD438" s="12">
        <v>200</v>
      </c>
      <c r="AE438" s="12">
        <v>168</v>
      </c>
      <c r="AF438" s="45">
        <f t="shared" si="125"/>
        <v>1000</v>
      </c>
      <c r="AG438" s="12" t="s">
        <v>217</v>
      </c>
    </row>
    <row r="439" spans="1:33" hidden="1" x14ac:dyDescent="0.35">
      <c r="A439" s="10">
        <v>131</v>
      </c>
      <c r="B439" s="2">
        <v>5</v>
      </c>
      <c r="C439" s="2">
        <v>1</v>
      </c>
      <c r="D439" s="2">
        <v>2</v>
      </c>
      <c r="E439" s="2" t="s">
        <v>213</v>
      </c>
      <c r="F439" s="2" t="str">
        <f t="shared" si="126"/>
        <v>2019,11,28,12,0</v>
      </c>
      <c r="G439" s="7" t="s">
        <v>29</v>
      </c>
      <c r="H439" s="2" t="str">
        <f>G439</f>
        <v>2019,12,5,13,0</v>
      </c>
      <c r="I439" s="2">
        <f t="shared" si="116"/>
        <v>0.15</v>
      </c>
      <c r="K439" s="2">
        <v>5</v>
      </c>
      <c r="L439" s="2">
        <v>5</v>
      </c>
      <c r="M439" s="6">
        <f t="shared" ref="M439:P440" si="141">M430</f>
        <v>1.2371820211410522</v>
      </c>
      <c r="N439" s="6">
        <f t="shared" si="141"/>
        <v>18.755344390869141</v>
      </c>
      <c r="O439" s="6">
        <f t="shared" si="141"/>
        <v>4.2810912132263184</v>
      </c>
      <c r="P439" s="6">
        <f t="shared" si="141"/>
        <v>6.5873656272888184</v>
      </c>
      <c r="Q439" s="6"/>
      <c r="R439" s="6"/>
      <c r="S439" s="6"/>
      <c r="T439" s="6"/>
      <c r="Y439" s="51"/>
      <c r="Z439" s="2" t="str">
        <f t="shared" si="139"/>
        <v>1000/1/168</v>
      </c>
      <c r="AA439" s="12"/>
      <c r="AB439" s="12"/>
      <c r="AC439" s="12">
        <v>1</v>
      </c>
      <c r="AD439" s="12">
        <v>1000</v>
      </c>
      <c r="AE439" s="12">
        <v>168</v>
      </c>
      <c r="AF439" s="45">
        <f t="shared" si="125"/>
        <v>1000</v>
      </c>
      <c r="AG439" s="12" t="s">
        <v>216</v>
      </c>
    </row>
    <row r="440" spans="1:33" hidden="1" x14ac:dyDescent="0.35">
      <c r="A440" s="10">
        <v>132</v>
      </c>
      <c r="B440" s="2">
        <v>5</v>
      </c>
      <c r="C440" s="2">
        <v>2</v>
      </c>
      <c r="D440" s="2">
        <v>2</v>
      </c>
      <c r="E440" s="2" t="s">
        <v>213</v>
      </c>
      <c r="F440" s="2" t="str">
        <f t="shared" si="126"/>
        <v>2019,11,28,12,0</v>
      </c>
      <c r="G440" s="2" t="str">
        <f>G439</f>
        <v>2019,12,5,13,0</v>
      </c>
      <c r="H440" s="2" t="str">
        <f t="shared" ref="H440:H447" si="142">G440</f>
        <v>2019,12,5,13,0</v>
      </c>
      <c r="I440" s="2">
        <f t="shared" si="116"/>
        <v>0.15</v>
      </c>
      <c r="K440" s="2">
        <v>5</v>
      </c>
      <c r="L440" s="2">
        <v>5</v>
      </c>
      <c r="M440" s="6">
        <f t="shared" si="141"/>
        <v>1.9830144643783569</v>
      </c>
      <c r="N440" s="6">
        <f t="shared" si="141"/>
        <v>23.303972244262695</v>
      </c>
      <c r="O440" s="6">
        <f t="shared" si="141"/>
        <v>4.4177103042602539</v>
      </c>
      <c r="P440" s="6">
        <f t="shared" si="141"/>
        <v>6.959620475769043</v>
      </c>
      <c r="Q440" s="6"/>
      <c r="R440" s="6"/>
      <c r="S440" s="6"/>
      <c r="T440" s="6"/>
      <c r="Y440" s="51"/>
      <c r="Z440" s="2" t="str">
        <f t="shared" si="139"/>
        <v>1000/1/168</v>
      </c>
      <c r="AA440" s="12"/>
      <c r="AB440" s="12"/>
      <c r="AC440" s="12">
        <v>1</v>
      </c>
      <c r="AD440" s="12">
        <v>1000</v>
      </c>
      <c r="AE440" s="12">
        <v>168</v>
      </c>
      <c r="AF440" s="45">
        <f t="shared" si="125"/>
        <v>1000</v>
      </c>
      <c r="AG440" s="12" t="s">
        <v>216</v>
      </c>
    </row>
    <row r="441" spans="1:33" hidden="1" x14ac:dyDescent="0.35">
      <c r="A441" s="10">
        <v>133</v>
      </c>
      <c r="B441" s="2">
        <v>5</v>
      </c>
      <c r="C441" s="2">
        <v>3</v>
      </c>
      <c r="D441" s="2">
        <v>2</v>
      </c>
      <c r="E441" s="2" t="s">
        <v>213</v>
      </c>
      <c r="F441" s="2" t="str">
        <f t="shared" si="126"/>
        <v>2019,11,28,12,0</v>
      </c>
      <c r="G441" s="2" t="str">
        <f t="shared" ref="G441:G456" si="143">G440</f>
        <v>2019,12,5,13,0</v>
      </c>
      <c r="H441" s="2" t="str">
        <f t="shared" si="142"/>
        <v>2019,12,5,13,0</v>
      </c>
      <c r="I441" s="2">
        <f t="shared" si="116"/>
        <v>0.15</v>
      </c>
      <c r="K441" s="2">
        <v>5</v>
      </c>
      <c r="L441" s="2">
        <v>5</v>
      </c>
      <c r="M441" s="6">
        <f t="shared" ref="M441:M446" si="144">M432</f>
        <v>2.2075784206390381</v>
      </c>
      <c r="N441" s="6">
        <f t="shared" ref="N441:P447" si="145">N432</f>
        <v>20.855520248413086</v>
      </c>
      <c r="O441" s="6">
        <f t="shared" si="145"/>
        <v>4.7103338241577148</v>
      </c>
      <c r="P441" s="6">
        <f t="shared" si="145"/>
        <v>4.6953158378601074</v>
      </c>
      <c r="Q441" s="6"/>
      <c r="R441" s="6"/>
      <c r="S441" s="6"/>
      <c r="T441" s="6"/>
      <c r="Y441" s="51"/>
      <c r="Z441" s="2" t="str">
        <f t="shared" si="139"/>
        <v>500/2/168</v>
      </c>
      <c r="AA441" s="12"/>
      <c r="AB441" s="12"/>
      <c r="AC441" s="12">
        <v>2</v>
      </c>
      <c r="AD441" s="12">
        <v>500</v>
      </c>
      <c r="AE441" s="12">
        <v>168</v>
      </c>
      <c r="AF441" s="45">
        <f t="shared" si="125"/>
        <v>1000</v>
      </c>
      <c r="AG441" s="12" t="s">
        <v>216</v>
      </c>
    </row>
    <row r="442" spans="1:33" hidden="1" x14ac:dyDescent="0.35">
      <c r="A442" s="10">
        <v>134</v>
      </c>
      <c r="B442" s="2">
        <v>5</v>
      </c>
      <c r="C442" s="2">
        <v>4</v>
      </c>
      <c r="D442" s="2">
        <v>2</v>
      </c>
      <c r="E442" s="2" t="s">
        <v>213</v>
      </c>
      <c r="F442" s="2" t="str">
        <f t="shared" si="126"/>
        <v>2019,11,28,12,0</v>
      </c>
      <c r="G442" s="2" t="str">
        <f t="shared" si="143"/>
        <v>2019,12,5,13,0</v>
      </c>
      <c r="H442" s="2" t="str">
        <f t="shared" si="142"/>
        <v>2019,12,5,13,0</v>
      </c>
      <c r="I442" s="2">
        <f t="shared" si="116"/>
        <v>0.15</v>
      </c>
      <c r="K442" s="2">
        <v>5</v>
      </c>
      <c r="L442" s="2">
        <v>5</v>
      </c>
      <c r="M442" s="6">
        <f t="shared" si="144"/>
        <v>2.5474879741668701</v>
      </c>
      <c r="N442" s="6">
        <f t="shared" si="145"/>
        <v>22.015377044677734</v>
      </c>
      <c r="O442" s="6">
        <f t="shared" si="145"/>
        <v>4.5954999923706055</v>
      </c>
      <c r="P442" s="6">
        <f t="shared" si="145"/>
        <v>4.4042568206787109</v>
      </c>
      <c r="Q442" s="6"/>
      <c r="R442" s="6"/>
      <c r="S442" s="6"/>
      <c r="T442" s="6"/>
      <c r="Y442" s="51"/>
      <c r="Z442" s="2" t="str">
        <f t="shared" si="139"/>
        <v>500/2/168</v>
      </c>
      <c r="AA442" s="12"/>
      <c r="AB442" s="12"/>
      <c r="AC442" s="12">
        <v>2</v>
      </c>
      <c r="AD442" s="12">
        <v>500</v>
      </c>
      <c r="AE442" s="12">
        <v>168</v>
      </c>
      <c r="AF442" s="45">
        <f t="shared" si="125"/>
        <v>1000</v>
      </c>
      <c r="AG442" s="12" t="s">
        <v>216</v>
      </c>
    </row>
    <row r="443" spans="1:33" hidden="1" x14ac:dyDescent="0.35">
      <c r="A443" s="10">
        <v>135</v>
      </c>
      <c r="B443" s="2">
        <v>5</v>
      </c>
      <c r="C443" s="2">
        <v>5</v>
      </c>
      <c r="D443" s="2">
        <v>2</v>
      </c>
      <c r="E443" s="2" t="s">
        <v>213</v>
      </c>
      <c r="F443" s="2" t="str">
        <f t="shared" si="126"/>
        <v>2019,11,28,12,0</v>
      </c>
      <c r="G443" s="2" t="str">
        <f t="shared" si="143"/>
        <v>2019,12,5,13,0</v>
      </c>
      <c r="H443" s="2" t="str">
        <f>G443</f>
        <v>2019,12,5,13,0</v>
      </c>
      <c r="I443" s="2">
        <f t="shared" si="116"/>
        <v>0.15</v>
      </c>
      <c r="K443" s="2">
        <v>5</v>
      </c>
      <c r="L443" s="2">
        <v>5</v>
      </c>
      <c r="M443" s="6">
        <f t="shared" si="144"/>
        <v>2.9201047420501709</v>
      </c>
      <c r="N443" s="6">
        <f t="shared" si="145"/>
        <v>21.832149505615234</v>
      </c>
      <c r="O443" s="6">
        <f t="shared" si="145"/>
        <v>4.5995855331420898</v>
      </c>
      <c r="P443" s="6">
        <f t="shared" si="145"/>
        <v>4.540123462677002</v>
      </c>
      <c r="Q443" s="6"/>
      <c r="R443" s="6"/>
      <c r="S443" s="6"/>
      <c r="T443" s="6"/>
      <c r="Y443" s="51"/>
      <c r="Z443" s="2" t="str">
        <f t="shared" si="139"/>
        <v>500/3/168</v>
      </c>
      <c r="AA443" s="12"/>
      <c r="AB443" s="12"/>
      <c r="AC443" s="12">
        <v>3</v>
      </c>
      <c r="AD443" s="12">
        <v>500</v>
      </c>
      <c r="AE443" s="12">
        <v>168</v>
      </c>
      <c r="AF443" s="45">
        <f t="shared" si="125"/>
        <v>1500</v>
      </c>
      <c r="AG443" s="12" t="s">
        <v>216</v>
      </c>
    </row>
    <row r="444" spans="1:33" hidden="1" x14ac:dyDescent="0.35">
      <c r="A444" s="10">
        <v>136</v>
      </c>
      <c r="B444" s="2">
        <v>5</v>
      </c>
      <c r="C444" s="2">
        <v>6</v>
      </c>
      <c r="D444" s="2">
        <v>2</v>
      </c>
      <c r="E444" s="2" t="s">
        <v>213</v>
      </c>
      <c r="F444" s="2" t="str">
        <f t="shared" si="126"/>
        <v>2019,11,28,12,0</v>
      </c>
      <c r="G444" s="2" t="str">
        <f t="shared" si="143"/>
        <v>2019,12,5,13,0</v>
      </c>
      <c r="H444" s="2" t="str">
        <f t="shared" si="142"/>
        <v>2019,12,5,13,0</v>
      </c>
      <c r="I444" s="2">
        <f t="shared" si="116"/>
        <v>0.15</v>
      </c>
      <c r="K444" s="2">
        <v>5</v>
      </c>
      <c r="L444" s="2">
        <v>5</v>
      </c>
      <c r="M444" s="6">
        <f t="shared" si="144"/>
        <v>3.2117471694946289</v>
      </c>
      <c r="N444" s="6">
        <f t="shared" si="145"/>
        <v>21.212745666503906</v>
      </c>
      <c r="O444" s="6">
        <f t="shared" si="145"/>
        <v>4.6609477996826172</v>
      </c>
      <c r="P444" s="6">
        <f t="shared" si="145"/>
        <v>4.6564998626708984</v>
      </c>
      <c r="Q444" s="6"/>
      <c r="R444" s="6"/>
      <c r="S444" s="6"/>
      <c r="T444" s="6"/>
      <c r="Y444" s="51"/>
      <c r="Z444" s="2" t="str">
        <f t="shared" si="139"/>
        <v>500/3/168</v>
      </c>
      <c r="AA444" s="12"/>
      <c r="AB444" s="12"/>
      <c r="AC444" s="12">
        <v>3</v>
      </c>
      <c r="AD444" s="12">
        <v>500</v>
      </c>
      <c r="AE444" s="12">
        <v>168</v>
      </c>
      <c r="AF444" s="45">
        <f t="shared" si="125"/>
        <v>1500</v>
      </c>
      <c r="AG444" s="12" t="s">
        <v>216</v>
      </c>
    </row>
    <row r="445" spans="1:33" hidden="1" x14ac:dyDescent="0.35">
      <c r="A445" s="10">
        <v>137</v>
      </c>
      <c r="B445" s="2">
        <v>5</v>
      </c>
      <c r="C445" s="2">
        <v>7</v>
      </c>
      <c r="D445" s="2">
        <v>2</v>
      </c>
      <c r="E445" s="2" t="s">
        <v>213</v>
      </c>
      <c r="F445" s="2" t="str">
        <f t="shared" si="126"/>
        <v>2019,11,28,12,0</v>
      </c>
      <c r="G445" s="2" t="str">
        <f t="shared" si="143"/>
        <v>2019,12,5,13,0</v>
      </c>
      <c r="H445" s="2" t="str">
        <f t="shared" si="142"/>
        <v>2019,12,5,13,0</v>
      </c>
      <c r="I445" s="2">
        <f t="shared" si="116"/>
        <v>0.12</v>
      </c>
      <c r="K445" s="2">
        <v>4</v>
      </c>
      <c r="L445" s="2">
        <v>5</v>
      </c>
      <c r="M445" s="6">
        <f t="shared" si="144"/>
        <v>2.0789611339569092</v>
      </c>
      <c r="N445" s="6">
        <f t="shared" si="145"/>
        <v>23.113941192626953</v>
      </c>
      <c r="O445" s="6">
        <f t="shared" si="145"/>
        <v>4.6411604881286621</v>
      </c>
      <c r="P445" s="6">
        <f t="shared" si="145"/>
        <v>4.2144913673400879</v>
      </c>
      <c r="Q445" s="6"/>
      <c r="R445" s="6"/>
      <c r="S445" s="6"/>
      <c r="T445" s="6"/>
      <c r="Y445" s="51"/>
      <c r="Z445" s="2" t="str">
        <f t="shared" si="139"/>
        <v>200/5/168</v>
      </c>
      <c r="AA445" s="12"/>
      <c r="AB445" s="12"/>
      <c r="AC445" s="12">
        <v>5</v>
      </c>
      <c r="AD445" s="12">
        <v>200</v>
      </c>
      <c r="AE445" s="12">
        <v>168</v>
      </c>
      <c r="AF445" s="45">
        <f t="shared" si="125"/>
        <v>1000</v>
      </c>
      <c r="AG445" s="12" t="s">
        <v>216</v>
      </c>
    </row>
    <row r="446" spans="1:33" hidden="1" x14ac:dyDescent="0.35">
      <c r="A446" s="10">
        <v>138</v>
      </c>
      <c r="B446" s="2">
        <v>5</v>
      </c>
      <c r="C446" s="2">
        <v>8</v>
      </c>
      <c r="D446" s="2">
        <v>2</v>
      </c>
      <c r="E446" s="2" t="s">
        <v>213</v>
      </c>
      <c r="F446" s="2" t="str">
        <f t="shared" si="126"/>
        <v>2019,11,28,12,0</v>
      </c>
      <c r="G446" s="2" t="str">
        <f t="shared" si="143"/>
        <v>2019,12,5,13,0</v>
      </c>
      <c r="H446" s="2" t="str">
        <f t="shared" si="142"/>
        <v>2019,12,5,13,0</v>
      </c>
      <c r="I446" s="2">
        <f t="shared" si="116"/>
        <v>0.15</v>
      </c>
      <c r="K446" s="2">
        <v>5</v>
      </c>
      <c r="L446" s="2">
        <v>5</v>
      </c>
      <c r="M446" s="6">
        <f t="shared" si="144"/>
        <v>2.1587929725646973</v>
      </c>
      <c r="N446" s="6">
        <f t="shared" si="145"/>
        <v>21.981130599975586</v>
      </c>
      <c r="O446" s="6">
        <f t="shared" si="145"/>
        <v>4.941561222076416</v>
      </c>
      <c r="P446" s="6">
        <f t="shared" si="145"/>
        <v>4.8052163124084473</v>
      </c>
      <c r="Q446" s="6"/>
      <c r="R446" s="6"/>
      <c r="S446" s="6"/>
      <c r="T446" s="6"/>
      <c r="Y446" s="51"/>
      <c r="Z446" s="2" t="str">
        <f t="shared" si="139"/>
        <v>200/5/168</v>
      </c>
      <c r="AA446" s="12"/>
      <c r="AB446" s="12"/>
      <c r="AC446" s="12">
        <v>5</v>
      </c>
      <c r="AD446" s="12">
        <v>200</v>
      </c>
      <c r="AE446" s="12">
        <v>168</v>
      </c>
      <c r="AF446" s="45">
        <f t="shared" si="125"/>
        <v>1000</v>
      </c>
      <c r="AG446" s="12" t="s">
        <v>216</v>
      </c>
    </row>
    <row r="447" spans="1:33" hidden="1" x14ac:dyDescent="0.35">
      <c r="A447" s="10">
        <v>139</v>
      </c>
      <c r="B447" s="2">
        <v>5</v>
      </c>
      <c r="C447" s="2">
        <v>9</v>
      </c>
      <c r="D447" s="2">
        <v>2</v>
      </c>
      <c r="E447" s="2" t="s">
        <v>213</v>
      </c>
      <c r="F447" s="2" t="str">
        <f t="shared" si="126"/>
        <v>2019,11,28,12,0</v>
      </c>
      <c r="G447" s="2" t="str">
        <f t="shared" si="143"/>
        <v>2019,12,5,13,0</v>
      </c>
      <c r="H447" s="2" t="str">
        <f t="shared" si="142"/>
        <v>2019,12,5,13,0</v>
      </c>
      <c r="I447" s="2">
        <f t="shared" si="116"/>
        <v>0.15</v>
      </c>
      <c r="K447" s="2">
        <v>5</v>
      </c>
      <c r="L447" s="2">
        <v>5</v>
      </c>
      <c r="M447" s="6">
        <f>M438</f>
        <v>2.1652240753173828</v>
      </c>
      <c r="N447" s="6">
        <f t="shared" si="145"/>
        <v>22.462253570556641</v>
      </c>
      <c r="O447" s="6">
        <f t="shared" si="145"/>
        <v>4.0543804168701172</v>
      </c>
      <c r="P447" s="6">
        <f t="shared" si="145"/>
        <v>5.3228435516357422</v>
      </c>
      <c r="Q447" s="6"/>
      <c r="R447" s="6"/>
      <c r="S447" s="6"/>
      <c r="T447" s="6"/>
      <c r="Y447" s="51"/>
      <c r="Z447" s="2" t="str">
        <f t="shared" si="139"/>
        <v>200/5/168</v>
      </c>
      <c r="AA447" s="12"/>
      <c r="AB447" s="12"/>
      <c r="AC447" s="12">
        <v>5</v>
      </c>
      <c r="AD447" s="12">
        <v>200</v>
      </c>
      <c r="AE447" s="12">
        <v>168</v>
      </c>
      <c r="AF447" s="45">
        <f t="shared" si="125"/>
        <v>1000</v>
      </c>
      <c r="AG447" s="12" t="s">
        <v>216</v>
      </c>
    </row>
    <row r="448" spans="1:33" hidden="1" x14ac:dyDescent="0.35">
      <c r="A448" s="2">
        <v>131.69999999999999</v>
      </c>
      <c r="B448" s="2">
        <v>5</v>
      </c>
      <c r="C448" s="2">
        <v>1</v>
      </c>
      <c r="D448" s="2">
        <v>2</v>
      </c>
      <c r="E448" s="2" t="s">
        <v>214</v>
      </c>
      <c r="F448" s="2" t="str">
        <f t="shared" si="126"/>
        <v>2019,11,28,12,0</v>
      </c>
      <c r="G448" s="2" t="str">
        <f t="shared" si="143"/>
        <v>2019,12,5,13,0</v>
      </c>
      <c r="H448" s="7" t="s">
        <v>30</v>
      </c>
      <c r="I448" s="2">
        <f t="shared" si="116"/>
        <v>0.45299999999999996</v>
      </c>
      <c r="J448" s="2">
        <f>K439</f>
        <v>5</v>
      </c>
      <c r="K448" s="2">
        <v>15.1</v>
      </c>
      <c r="L448" s="2">
        <v>5</v>
      </c>
      <c r="M448" s="43">
        <v>1.4592287540435791</v>
      </c>
      <c r="N448" s="6">
        <v>20.380952835083008</v>
      </c>
      <c r="O448" s="6">
        <v>4.2254371643066406</v>
      </c>
      <c r="P448" s="6">
        <v>6.4320435523986816</v>
      </c>
      <c r="Q448" s="65">
        <f>(K448*0.15*M448/100-J448*0.15*M439/100)</f>
        <v>2.3772666120529168E-2</v>
      </c>
      <c r="R448" s="65">
        <f t="shared" ref="R448:R456" si="146">AF448/1000*14/1000*L448</f>
        <v>7.0000000000000007E-2</v>
      </c>
      <c r="S448" s="65">
        <f t="shared" ref="S448:S456" si="147">Q448/R448</f>
        <v>0.33960951600755951</v>
      </c>
      <c r="T448" s="65">
        <f t="shared" ref="T448:T456" si="148">AF448*14/1000*L448/J448/7</f>
        <v>2</v>
      </c>
      <c r="W448" s="2">
        <f>'[2]12.2019'!$AB$132</f>
        <v>-2.637265853840947</v>
      </c>
      <c r="Y448" s="52">
        <f t="shared" ref="Y448:Y456" si="149">(K448-K439)/K439/7</f>
        <v>0.28857142857142859</v>
      </c>
      <c r="Z448" s="2" t="str">
        <f t="shared" si="139"/>
        <v>1000/1/168</v>
      </c>
      <c r="AA448" s="47">
        <v>0</v>
      </c>
      <c r="AB448" s="47">
        <v>0</v>
      </c>
      <c r="AC448" s="12">
        <v>1</v>
      </c>
      <c r="AD448" s="12">
        <v>1000</v>
      </c>
      <c r="AE448" s="12">
        <v>168</v>
      </c>
      <c r="AF448" s="45">
        <f t="shared" si="125"/>
        <v>1000</v>
      </c>
      <c r="AG448" s="12" t="s">
        <v>216</v>
      </c>
    </row>
    <row r="449" spans="1:33" hidden="1" x14ac:dyDescent="0.35">
      <c r="A449" s="2">
        <v>132.69999999999999</v>
      </c>
      <c r="B449" s="2">
        <v>5</v>
      </c>
      <c r="C449" s="2">
        <v>2</v>
      </c>
      <c r="D449" s="2">
        <v>2</v>
      </c>
      <c r="E449" s="2" t="s">
        <v>214</v>
      </c>
      <c r="F449" s="2" t="str">
        <f t="shared" si="126"/>
        <v>2019,11,28,12,0</v>
      </c>
      <c r="G449" s="2" t="str">
        <f t="shared" si="143"/>
        <v>2019,12,5,13,0</v>
      </c>
      <c r="H449" s="2" t="str">
        <f>H448</f>
        <v>2019,12,12,12,0</v>
      </c>
      <c r="I449" s="2">
        <f t="shared" si="116"/>
        <v>0.42900000000000005</v>
      </c>
      <c r="J449" s="2">
        <f t="shared" ref="J449:J455" si="150">K440</f>
        <v>5</v>
      </c>
      <c r="K449" s="2">
        <v>14.3</v>
      </c>
      <c r="L449" s="2">
        <v>5</v>
      </c>
      <c r="M449" s="16">
        <v>1.8347840309143066</v>
      </c>
      <c r="N449" s="6">
        <v>24.238122940063477</v>
      </c>
      <c r="O449" s="6">
        <v>4.3789730072021484</v>
      </c>
      <c r="P449" s="6">
        <v>7.2569131851196289</v>
      </c>
      <c r="Q449" s="65">
        <f t="shared" ref="Q449:Q455" si="151">(K449*0.15*M449/100-J449*0.15*M440/100)</f>
        <v>2.4483508980274203E-2</v>
      </c>
      <c r="R449" s="65">
        <f t="shared" si="146"/>
        <v>7.0000000000000007E-2</v>
      </c>
      <c r="S449" s="65">
        <f t="shared" si="147"/>
        <v>0.34976441400391717</v>
      </c>
      <c r="T449" s="65">
        <f t="shared" si="148"/>
        <v>2</v>
      </c>
      <c r="W449" s="2">
        <f>'[2]12.2019'!$AB$133</f>
        <v>-9.381351092561216</v>
      </c>
      <c r="Y449" s="52">
        <f t="shared" si="149"/>
        <v>0.26571428571428574</v>
      </c>
      <c r="Z449" s="2" t="str">
        <f t="shared" si="139"/>
        <v>1000/1/168</v>
      </c>
      <c r="AA449" s="47">
        <v>0</v>
      </c>
      <c r="AB449" s="47">
        <v>0</v>
      </c>
      <c r="AC449" s="12">
        <v>1</v>
      </c>
      <c r="AD449" s="12">
        <v>1000</v>
      </c>
      <c r="AE449" s="12">
        <v>168</v>
      </c>
      <c r="AF449" s="45">
        <f t="shared" si="125"/>
        <v>1000</v>
      </c>
      <c r="AG449" s="12" t="s">
        <v>216</v>
      </c>
    </row>
    <row r="450" spans="1:33" hidden="1" x14ac:dyDescent="0.35">
      <c r="A450" s="2">
        <v>133.69999999999999</v>
      </c>
      <c r="B450" s="2">
        <v>5</v>
      </c>
      <c r="C450" s="2">
        <v>3</v>
      </c>
      <c r="D450" s="2">
        <v>2</v>
      </c>
      <c r="E450" s="2" t="s">
        <v>214</v>
      </c>
      <c r="F450" s="2" t="str">
        <f t="shared" si="126"/>
        <v>2019,11,28,12,0</v>
      </c>
      <c r="G450" s="2" t="str">
        <f t="shared" si="143"/>
        <v>2019,12,5,13,0</v>
      </c>
      <c r="H450" s="2" t="str">
        <f t="shared" ref="H450:H456" si="152">H449</f>
        <v>2019,12,12,12,0</v>
      </c>
      <c r="I450" s="2">
        <f t="shared" si="116"/>
        <v>0.438</v>
      </c>
      <c r="J450" s="2">
        <f t="shared" si="150"/>
        <v>5</v>
      </c>
      <c r="K450" s="2">
        <v>14.6</v>
      </c>
      <c r="L450" s="2">
        <v>5</v>
      </c>
      <c r="M450" s="43">
        <v>2.3710567951202393</v>
      </c>
      <c r="N450" s="6">
        <v>22.404378890991211</v>
      </c>
      <c r="O450" s="6">
        <v>4.3646178245544434</v>
      </c>
      <c r="P450" s="6">
        <v>5.780693531036377</v>
      </c>
      <c r="Q450" s="65">
        <f t="shared" si="151"/>
        <v>3.5369305658340448E-2</v>
      </c>
      <c r="R450" s="65">
        <f t="shared" si="146"/>
        <v>7.0000000000000007E-2</v>
      </c>
      <c r="S450" s="65">
        <f t="shared" si="147"/>
        <v>0.50527579511914922</v>
      </c>
      <c r="T450" s="65">
        <f t="shared" si="148"/>
        <v>2</v>
      </c>
      <c r="U450" s="13"/>
      <c r="W450" s="2">
        <f>'[2]12.2019'!$AB$134</f>
        <v>7.6308502749048159</v>
      </c>
      <c r="Y450" s="52">
        <f t="shared" si="149"/>
        <v>0.2742857142857143</v>
      </c>
      <c r="Z450" s="2" t="str">
        <f t="shared" si="139"/>
        <v>500/2/168</v>
      </c>
      <c r="AA450" s="47">
        <v>0</v>
      </c>
      <c r="AB450" s="47">
        <v>0</v>
      </c>
      <c r="AC450" s="12">
        <v>2</v>
      </c>
      <c r="AD450" s="12">
        <v>500</v>
      </c>
      <c r="AE450" s="12">
        <v>168</v>
      </c>
      <c r="AF450" s="45">
        <f t="shared" si="125"/>
        <v>1000</v>
      </c>
      <c r="AG450" s="12" t="s">
        <v>216</v>
      </c>
    </row>
    <row r="451" spans="1:33" hidden="1" x14ac:dyDescent="0.35">
      <c r="A451" s="2">
        <v>134.69999999999999</v>
      </c>
      <c r="B451" s="2">
        <v>5</v>
      </c>
      <c r="C451" s="2">
        <v>4</v>
      </c>
      <c r="D451" s="2">
        <v>2</v>
      </c>
      <c r="E451" s="2" t="s">
        <v>214</v>
      </c>
      <c r="F451" s="2" t="str">
        <f t="shared" si="126"/>
        <v>2019,11,28,12,0</v>
      </c>
      <c r="G451" s="2" t="str">
        <f t="shared" si="143"/>
        <v>2019,12,5,13,0</v>
      </c>
      <c r="H451" s="2" t="str">
        <f t="shared" si="152"/>
        <v>2019,12,12,12,0</v>
      </c>
      <c r="I451" s="2">
        <f t="shared" si="116"/>
        <v>0.39599999999999996</v>
      </c>
      <c r="J451" s="2">
        <f t="shared" si="150"/>
        <v>5</v>
      </c>
      <c r="K451" s="2">
        <v>13.2</v>
      </c>
      <c r="L451" s="2">
        <v>5</v>
      </c>
      <c r="M451" s="16">
        <v>3.3167135715484619</v>
      </c>
      <c r="N451" s="6">
        <v>25.39879035949707</v>
      </c>
      <c r="O451" s="6">
        <v>4.8569393157958984</v>
      </c>
      <c r="P451" s="6">
        <v>6.089470386505127</v>
      </c>
      <c r="Q451" s="65">
        <f t="shared" si="151"/>
        <v>4.6564768910408019E-2</v>
      </c>
      <c r="R451" s="65">
        <f t="shared" si="146"/>
        <v>7.0000000000000007E-2</v>
      </c>
      <c r="S451" s="65">
        <f t="shared" si="147"/>
        <v>0.66521098443440019</v>
      </c>
      <c r="T451" s="65">
        <f t="shared" si="148"/>
        <v>2</v>
      </c>
      <c r="W451" s="2">
        <f>'[2]12.2019'!$AB$135</f>
        <v>1.5341153894645969</v>
      </c>
      <c r="Y451" s="52">
        <f t="shared" si="149"/>
        <v>0.23428571428571426</v>
      </c>
      <c r="Z451" s="2" t="str">
        <f t="shared" si="139"/>
        <v>500/2/168</v>
      </c>
      <c r="AA451" s="47">
        <v>0</v>
      </c>
      <c r="AB451" s="47">
        <v>0</v>
      </c>
      <c r="AC451" s="12">
        <v>2</v>
      </c>
      <c r="AD451" s="12">
        <v>500</v>
      </c>
      <c r="AE451" s="12">
        <v>168</v>
      </c>
      <c r="AF451" s="45">
        <f t="shared" si="125"/>
        <v>1000</v>
      </c>
      <c r="AG451" s="12" t="s">
        <v>216</v>
      </c>
    </row>
    <row r="452" spans="1:33" hidden="1" x14ac:dyDescent="0.35">
      <c r="A452" s="2">
        <v>135.69999999999999</v>
      </c>
      <c r="B452" s="2">
        <v>5</v>
      </c>
      <c r="C452" s="2">
        <v>5</v>
      </c>
      <c r="D452" s="2">
        <v>2</v>
      </c>
      <c r="E452" s="2" t="s">
        <v>214</v>
      </c>
      <c r="F452" s="2" t="str">
        <f t="shared" si="126"/>
        <v>2019,11,28,12,0</v>
      </c>
      <c r="G452" s="2" t="str">
        <f t="shared" si="143"/>
        <v>2019,12,5,13,0</v>
      </c>
      <c r="H452" s="2" t="str">
        <f t="shared" si="152"/>
        <v>2019,12,12,12,0</v>
      </c>
      <c r="I452" s="2">
        <f t="shared" si="116"/>
        <v>0.47699999999999998</v>
      </c>
      <c r="J452" s="2">
        <f t="shared" si="150"/>
        <v>5</v>
      </c>
      <c r="K452" s="2">
        <v>15.9</v>
      </c>
      <c r="L452" s="2">
        <v>5</v>
      </c>
      <c r="M452" s="43">
        <v>2.2691080570220947</v>
      </c>
      <c r="N452" s="6">
        <v>21.054649353027344</v>
      </c>
      <c r="O452" s="6">
        <v>4.1806797981262207</v>
      </c>
      <c r="P452" s="6">
        <v>6.2464194297790527</v>
      </c>
      <c r="Q452" s="65">
        <f t="shared" si="151"/>
        <v>3.2217441594600674E-2</v>
      </c>
      <c r="R452" s="65">
        <f t="shared" si="146"/>
        <v>0.10500000000000001</v>
      </c>
      <c r="S452" s="65">
        <f t="shared" si="147"/>
        <v>0.30683277709143497</v>
      </c>
      <c r="T452" s="65">
        <f t="shared" si="148"/>
        <v>3</v>
      </c>
      <c r="W452" s="2">
        <f>'[2]12.2019'!$AB$156</f>
        <v>-111.39445032765775</v>
      </c>
      <c r="Y452" s="52">
        <f t="shared" si="149"/>
        <v>0.31142857142857144</v>
      </c>
      <c r="Z452" s="2" t="str">
        <f t="shared" si="139"/>
        <v>500/3/168</v>
      </c>
      <c r="AA452" s="47">
        <v>0</v>
      </c>
      <c r="AB452" s="47">
        <v>0</v>
      </c>
      <c r="AC452" s="12">
        <v>3</v>
      </c>
      <c r="AD452" s="12">
        <v>500</v>
      </c>
      <c r="AE452" s="12">
        <v>168</v>
      </c>
      <c r="AF452" s="45">
        <f t="shared" si="125"/>
        <v>1500</v>
      </c>
      <c r="AG452" s="12" t="s">
        <v>216</v>
      </c>
    </row>
    <row r="453" spans="1:33" hidden="1" x14ac:dyDescent="0.35">
      <c r="A453" s="2">
        <v>136.69999999999999</v>
      </c>
      <c r="B453" s="2">
        <v>5</v>
      </c>
      <c r="C453" s="2">
        <v>6</v>
      </c>
      <c r="D453" s="2">
        <v>2</v>
      </c>
      <c r="E453" s="2" t="s">
        <v>214</v>
      </c>
      <c r="F453" s="2" t="str">
        <f t="shared" si="126"/>
        <v>2019,11,28,12,0</v>
      </c>
      <c r="G453" s="2" t="str">
        <f t="shared" si="143"/>
        <v>2019,12,5,13,0</v>
      </c>
      <c r="H453" s="2" t="str">
        <f t="shared" si="152"/>
        <v>2019,12,12,12,0</v>
      </c>
      <c r="I453" s="2">
        <f t="shared" si="116"/>
        <v>0.375</v>
      </c>
      <c r="J453" s="2">
        <f t="shared" si="150"/>
        <v>5</v>
      </c>
      <c r="K453" s="2">
        <v>12.5</v>
      </c>
      <c r="L453" s="2">
        <v>5</v>
      </c>
      <c r="M453" s="43">
        <v>3.0356903076171875</v>
      </c>
      <c r="N453" s="6">
        <v>22.251712799072266</v>
      </c>
      <c r="O453" s="6">
        <v>4.4843149185180664</v>
      </c>
      <c r="P453" s="6">
        <v>6.1480355262756348</v>
      </c>
      <c r="Q453" s="65">
        <f t="shared" si="151"/>
        <v>3.283108949661255E-2</v>
      </c>
      <c r="R453" s="65">
        <f t="shared" si="146"/>
        <v>0.10500000000000001</v>
      </c>
      <c r="S453" s="65">
        <f t="shared" si="147"/>
        <v>0.3126770428248814</v>
      </c>
      <c r="T453" s="65">
        <f t="shared" si="148"/>
        <v>3</v>
      </c>
      <c r="W453" s="2">
        <f>'[2]12.2019'!$AB$157</f>
        <v>-87.572390001317075</v>
      </c>
      <c r="Y453" s="52">
        <f t="shared" si="149"/>
        <v>0.21428571428571427</v>
      </c>
      <c r="Z453" s="2" t="str">
        <f t="shared" si="139"/>
        <v>500/3/168</v>
      </c>
      <c r="AA453" s="47">
        <v>0</v>
      </c>
      <c r="AB453" s="47">
        <v>0</v>
      </c>
      <c r="AC453" s="12">
        <v>3</v>
      </c>
      <c r="AD453" s="12">
        <v>500</v>
      </c>
      <c r="AE453" s="12">
        <v>168</v>
      </c>
      <c r="AF453" s="45">
        <f t="shared" si="125"/>
        <v>1500</v>
      </c>
      <c r="AG453" s="12" t="s">
        <v>216</v>
      </c>
    </row>
    <row r="454" spans="1:33" hidden="1" x14ac:dyDescent="0.35">
      <c r="A454" s="2">
        <v>137.69999999999999</v>
      </c>
      <c r="B454" s="2">
        <v>5</v>
      </c>
      <c r="C454" s="2">
        <v>7</v>
      </c>
      <c r="D454" s="2">
        <v>2</v>
      </c>
      <c r="E454" s="2" t="s">
        <v>214</v>
      </c>
      <c r="F454" s="2" t="str">
        <f t="shared" si="126"/>
        <v>2019,11,28,12,0</v>
      </c>
      <c r="G454" s="2" t="str">
        <f t="shared" si="143"/>
        <v>2019,12,5,13,0</v>
      </c>
      <c r="H454" s="2" t="str">
        <f t="shared" si="152"/>
        <v>2019,12,12,12,0</v>
      </c>
      <c r="I454" s="2">
        <f t="shared" si="116"/>
        <v>0.378</v>
      </c>
      <c r="J454" s="2">
        <f t="shared" si="150"/>
        <v>4</v>
      </c>
      <c r="K454" s="2">
        <v>12.6</v>
      </c>
      <c r="L454" s="2">
        <v>5</v>
      </c>
      <c r="M454" s="43">
        <v>1.6182501316070557</v>
      </c>
      <c r="N454" s="6">
        <v>20.720592498779297</v>
      </c>
      <c r="O454" s="6">
        <v>4.2180619239807129</v>
      </c>
      <c r="P454" s="6">
        <v>6.0411505699157715</v>
      </c>
      <c r="Q454" s="65">
        <f t="shared" si="151"/>
        <v>1.8111160683631895E-2</v>
      </c>
      <c r="R454" s="65">
        <f t="shared" si="146"/>
        <v>7.0000000000000007E-2</v>
      </c>
      <c r="S454" s="65">
        <f t="shared" si="147"/>
        <v>0.25873086690902702</v>
      </c>
      <c r="T454" s="65">
        <f t="shared" si="148"/>
        <v>2.5</v>
      </c>
      <c r="W454" s="2">
        <f>'[2]12.2019'!$AB$158</f>
        <v>138.33296136762277</v>
      </c>
      <c r="Y454" s="52">
        <f t="shared" si="149"/>
        <v>0.30714285714285711</v>
      </c>
      <c r="Z454" s="2" t="str">
        <f t="shared" si="139"/>
        <v>200/5/168</v>
      </c>
      <c r="AA454" s="47">
        <v>0</v>
      </c>
      <c r="AB454" s="47">
        <v>0</v>
      </c>
      <c r="AC454" s="12">
        <v>5</v>
      </c>
      <c r="AD454" s="12">
        <v>200</v>
      </c>
      <c r="AE454" s="12">
        <v>168</v>
      </c>
      <c r="AF454" s="45">
        <f t="shared" si="125"/>
        <v>1000</v>
      </c>
      <c r="AG454" s="12" t="s">
        <v>216</v>
      </c>
    </row>
    <row r="455" spans="1:33" hidden="1" x14ac:dyDescent="0.35">
      <c r="A455" s="2">
        <v>138.69999999999999</v>
      </c>
      <c r="B455" s="2">
        <v>5</v>
      </c>
      <c r="C455" s="2">
        <v>8</v>
      </c>
      <c r="D455" s="2">
        <v>2</v>
      </c>
      <c r="E455" s="2" t="s">
        <v>214</v>
      </c>
      <c r="F455" s="2" t="str">
        <f t="shared" si="126"/>
        <v>2019,11,28,12,0</v>
      </c>
      <c r="G455" s="2" t="str">
        <f t="shared" si="143"/>
        <v>2019,12,5,13,0</v>
      </c>
      <c r="H455" s="2" t="str">
        <f t="shared" si="152"/>
        <v>2019,12,12,12,0</v>
      </c>
      <c r="I455" s="2">
        <f t="shared" si="116"/>
        <v>0.33599999999999997</v>
      </c>
      <c r="J455" s="2">
        <f t="shared" si="150"/>
        <v>5</v>
      </c>
      <c r="K455" s="2">
        <v>11.2</v>
      </c>
      <c r="L455" s="2">
        <v>5</v>
      </c>
      <c r="M455" s="43">
        <v>1.7961236238479614</v>
      </c>
      <c r="N455" s="6">
        <v>20.682426452636719</v>
      </c>
      <c r="O455" s="6">
        <v>4.3034372329711914</v>
      </c>
      <c r="P455" s="6">
        <v>6.1266236305236816</v>
      </c>
      <c r="Q455" s="65">
        <f t="shared" si="151"/>
        <v>1.398392958641052E-2</v>
      </c>
      <c r="R455" s="65">
        <f t="shared" si="146"/>
        <v>7.0000000000000007E-2</v>
      </c>
      <c r="S455" s="65">
        <f t="shared" si="147"/>
        <v>0.1997704226630074</v>
      </c>
      <c r="T455" s="65">
        <f t="shared" si="148"/>
        <v>2</v>
      </c>
      <c r="W455" s="2">
        <f>'[2]12.2019'!$AB$159</f>
        <v>-106.41805839803013</v>
      </c>
      <c r="Y455" s="52">
        <f t="shared" si="149"/>
        <v>0.1771428571428571</v>
      </c>
      <c r="Z455" s="2" t="str">
        <f t="shared" si="139"/>
        <v>200/5/168</v>
      </c>
      <c r="AA455" s="47">
        <v>0</v>
      </c>
      <c r="AB455" s="47">
        <v>0</v>
      </c>
      <c r="AC455" s="12">
        <v>5</v>
      </c>
      <c r="AD455" s="12">
        <v>200</v>
      </c>
      <c r="AE455" s="12">
        <v>168</v>
      </c>
      <c r="AF455" s="45">
        <f t="shared" si="125"/>
        <v>1000</v>
      </c>
      <c r="AG455" s="12" t="s">
        <v>216</v>
      </c>
    </row>
    <row r="456" spans="1:33" hidden="1" x14ac:dyDescent="0.35">
      <c r="A456" s="2">
        <v>139.69999999999999</v>
      </c>
      <c r="B456" s="2">
        <v>5</v>
      </c>
      <c r="C456" s="2">
        <v>9</v>
      </c>
      <c r="D456" s="2">
        <v>2</v>
      </c>
      <c r="E456" s="2" t="s">
        <v>214</v>
      </c>
      <c r="F456" s="2" t="str">
        <f t="shared" si="126"/>
        <v>2019,11,28,12,0</v>
      </c>
      <c r="G456" s="2" t="str">
        <f t="shared" si="143"/>
        <v>2019,12,5,13,0</v>
      </c>
      <c r="H456" s="2" t="str">
        <f t="shared" si="152"/>
        <v>2019,12,12,12,0</v>
      </c>
      <c r="I456" s="2">
        <f t="shared" si="116"/>
        <v>0.33900000000000002</v>
      </c>
      <c r="J456" s="2">
        <f>K447</f>
        <v>5</v>
      </c>
      <c r="K456" s="2">
        <v>11.3</v>
      </c>
      <c r="L456" s="2">
        <v>5</v>
      </c>
      <c r="M456" s="16">
        <v>1.9184185266494751</v>
      </c>
      <c r="N456" s="6">
        <v>25.145175933837891</v>
      </c>
      <c r="O456" s="6">
        <v>4.5564789772033691</v>
      </c>
      <c r="P456" s="6">
        <v>6.4467682838439941</v>
      </c>
      <c r="Q456" s="65">
        <f>(K456*0.15*M456/100-J456*0.15*M447/100)</f>
        <v>1.6278013461828229E-2</v>
      </c>
      <c r="R456" s="65">
        <f t="shared" si="146"/>
        <v>7.0000000000000007E-2</v>
      </c>
      <c r="S456" s="65">
        <f t="shared" si="147"/>
        <v>0.23254304945468895</v>
      </c>
      <c r="T456" s="65">
        <f t="shared" si="148"/>
        <v>2</v>
      </c>
      <c r="W456" s="2">
        <f>AVERAGE('[2]12.2019'!$AB$136,'[2]12.2019'!$AB$160,'[2]12.2019'!$AB$161)</f>
        <v>-27.236759348656221</v>
      </c>
      <c r="Y456" s="52">
        <f t="shared" si="149"/>
        <v>0.18000000000000002</v>
      </c>
      <c r="Z456" s="2" t="str">
        <f t="shared" si="139"/>
        <v>200/5/168</v>
      </c>
      <c r="AA456" s="47">
        <v>0</v>
      </c>
      <c r="AB456" s="47">
        <v>0</v>
      </c>
      <c r="AC456" s="12">
        <v>5</v>
      </c>
      <c r="AD456" s="12">
        <v>200</v>
      </c>
      <c r="AE456" s="12">
        <v>168</v>
      </c>
      <c r="AF456" s="45">
        <f t="shared" si="125"/>
        <v>1000</v>
      </c>
      <c r="AG456" s="12" t="s">
        <v>216</v>
      </c>
    </row>
    <row r="457" spans="1:33" hidden="1" x14ac:dyDescent="0.35">
      <c r="A457" s="10">
        <v>141</v>
      </c>
      <c r="B457" s="2">
        <v>5</v>
      </c>
      <c r="C457" s="2">
        <v>1</v>
      </c>
      <c r="D457" s="2">
        <v>3</v>
      </c>
      <c r="E457" s="2" t="s">
        <v>213</v>
      </c>
      <c r="F457" s="2" t="str">
        <f t="shared" si="126"/>
        <v>2019,11,28,12,0</v>
      </c>
      <c r="G457" s="7" t="s">
        <v>30</v>
      </c>
      <c r="H457" s="2" t="str">
        <f>G457</f>
        <v>2019,12,12,12,0</v>
      </c>
      <c r="I457" s="2">
        <f t="shared" si="116"/>
        <v>0.15</v>
      </c>
      <c r="K457" s="2">
        <v>5</v>
      </c>
      <c r="L457" s="2">
        <v>5</v>
      </c>
      <c r="M457" s="6">
        <f t="shared" ref="M457:P458" si="153">M448</f>
        <v>1.4592287540435791</v>
      </c>
      <c r="N457" s="6">
        <f t="shared" si="153"/>
        <v>20.380952835083008</v>
      </c>
      <c r="O457" s="6">
        <f t="shared" si="153"/>
        <v>4.2254371643066406</v>
      </c>
      <c r="P457" s="6">
        <f t="shared" si="153"/>
        <v>6.4320435523986816</v>
      </c>
      <c r="Q457" s="6"/>
      <c r="R457" s="6"/>
      <c r="S457" s="6"/>
      <c r="T457" s="6"/>
      <c r="Y457" s="51"/>
      <c r="Z457" s="2" t="str">
        <f t="shared" si="139"/>
        <v>1000/1/168</v>
      </c>
      <c r="AA457" s="12"/>
      <c r="AB457" s="12"/>
      <c r="AC457" s="12">
        <v>1</v>
      </c>
      <c r="AD457" s="12">
        <v>1000</v>
      </c>
      <c r="AE457" s="12">
        <v>168</v>
      </c>
      <c r="AF457" s="45">
        <f t="shared" si="125"/>
        <v>1000</v>
      </c>
      <c r="AG457" s="12" t="s">
        <v>216</v>
      </c>
    </row>
    <row r="458" spans="1:33" hidden="1" x14ac:dyDescent="0.35">
      <c r="A458" s="10">
        <v>142</v>
      </c>
      <c r="B458" s="2">
        <v>5</v>
      </c>
      <c r="C458" s="2">
        <v>2</v>
      </c>
      <c r="D458" s="2">
        <v>3</v>
      </c>
      <c r="E458" s="2" t="s">
        <v>213</v>
      </c>
      <c r="F458" s="2" t="str">
        <f t="shared" si="126"/>
        <v>2019,11,28,12,0</v>
      </c>
      <c r="G458" s="2" t="str">
        <f>G457</f>
        <v>2019,12,12,12,0</v>
      </c>
      <c r="H458" s="2" t="str">
        <f t="shared" ref="H458:H465" si="154">G458</f>
        <v>2019,12,12,12,0</v>
      </c>
      <c r="I458" s="2">
        <f t="shared" si="116"/>
        <v>0.15</v>
      </c>
      <c r="K458" s="2">
        <v>5</v>
      </c>
      <c r="L458" s="2">
        <v>5</v>
      </c>
      <c r="M458" s="6">
        <f t="shared" si="153"/>
        <v>1.8347840309143066</v>
      </c>
      <c r="N458" s="6">
        <f t="shared" si="153"/>
        <v>24.238122940063477</v>
      </c>
      <c r="O458" s="6">
        <f t="shared" si="153"/>
        <v>4.3789730072021484</v>
      </c>
      <c r="P458" s="6">
        <f t="shared" si="153"/>
        <v>7.2569131851196289</v>
      </c>
      <c r="Q458" s="6"/>
      <c r="R458" s="6"/>
      <c r="S458" s="6"/>
      <c r="T458" s="6"/>
      <c r="Y458" s="51"/>
      <c r="Z458" s="2" t="str">
        <f t="shared" si="139"/>
        <v>1000/1/168</v>
      </c>
      <c r="AA458" s="12"/>
      <c r="AB458" s="12"/>
      <c r="AC458" s="12">
        <v>1</v>
      </c>
      <c r="AD458" s="12">
        <v>1000</v>
      </c>
      <c r="AE458" s="12">
        <v>168</v>
      </c>
      <c r="AF458" s="45">
        <f t="shared" si="125"/>
        <v>1000</v>
      </c>
      <c r="AG458" s="12" t="s">
        <v>216</v>
      </c>
    </row>
    <row r="459" spans="1:33" hidden="1" x14ac:dyDescent="0.35">
      <c r="A459" s="10">
        <v>143</v>
      </c>
      <c r="B459" s="2">
        <v>5</v>
      </c>
      <c r="C459" s="2">
        <v>3</v>
      </c>
      <c r="D459" s="2">
        <v>3</v>
      </c>
      <c r="E459" s="2" t="s">
        <v>213</v>
      </c>
      <c r="F459" s="2" t="str">
        <f t="shared" si="126"/>
        <v>2019,11,28,12,0</v>
      </c>
      <c r="G459" s="2" t="str">
        <f t="shared" ref="G459:G474" si="155">G458</f>
        <v>2019,12,12,12,0</v>
      </c>
      <c r="H459" s="2" t="str">
        <f t="shared" si="154"/>
        <v>2019,12,12,12,0</v>
      </c>
      <c r="I459" s="2">
        <f t="shared" si="116"/>
        <v>0.15</v>
      </c>
      <c r="K459" s="2">
        <v>5</v>
      </c>
      <c r="L459" s="2">
        <v>5</v>
      </c>
      <c r="M459" s="6">
        <f>M450</f>
        <v>2.3710567951202393</v>
      </c>
      <c r="N459" s="6">
        <f t="shared" ref="N459:P460" si="156">N450</f>
        <v>22.404378890991211</v>
      </c>
      <c r="O459" s="6">
        <f t="shared" si="156"/>
        <v>4.3646178245544434</v>
      </c>
      <c r="P459" s="6">
        <f t="shared" si="156"/>
        <v>5.780693531036377</v>
      </c>
      <c r="Q459" s="6"/>
      <c r="R459" s="6"/>
      <c r="S459" s="6"/>
      <c r="T459" s="6"/>
      <c r="Y459" s="51"/>
      <c r="Z459" s="2" t="str">
        <f t="shared" si="139"/>
        <v>500/2/168</v>
      </c>
      <c r="AA459" s="12"/>
      <c r="AB459" s="12"/>
      <c r="AC459" s="12">
        <v>2</v>
      </c>
      <c r="AD459" s="12">
        <v>500</v>
      </c>
      <c r="AE459" s="12">
        <v>168</v>
      </c>
      <c r="AF459" s="45">
        <f t="shared" si="125"/>
        <v>1000</v>
      </c>
      <c r="AG459" s="12" t="s">
        <v>216</v>
      </c>
    </row>
    <row r="460" spans="1:33" hidden="1" x14ac:dyDescent="0.35">
      <c r="A460" s="10">
        <v>144</v>
      </c>
      <c r="B460" s="2">
        <v>5</v>
      </c>
      <c r="C460" s="2">
        <v>4</v>
      </c>
      <c r="D460" s="2">
        <v>3</v>
      </c>
      <c r="E460" s="2" t="s">
        <v>213</v>
      </c>
      <c r="F460" s="2" t="str">
        <f t="shared" si="126"/>
        <v>2019,11,28,12,0</v>
      </c>
      <c r="G460" s="2" t="str">
        <f t="shared" si="155"/>
        <v>2019,12,12,12,0</v>
      </c>
      <c r="H460" s="2" t="str">
        <f t="shared" si="154"/>
        <v>2019,12,12,12,0</v>
      </c>
      <c r="I460" s="2">
        <f t="shared" si="116"/>
        <v>0.15</v>
      </c>
      <c r="K460" s="2">
        <v>5</v>
      </c>
      <c r="L460" s="2">
        <v>5</v>
      </c>
      <c r="M460" s="6">
        <f>M451</f>
        <v>3.3167135715484619</v>
      </c>
      <c r="N460" s="6">
        <f t="shared" si="156"/>
        <v>25.39879035949707</v>
      </c>
      <c r="O460" s="6">
        <f t="shared" si="156"/>
        <v>4.8569393157958984</v>
      </c>
      <c r="P460" s="6">
        <f t="shared" si="156"/>
        <v>6.089470386505127</v>
      </c>
      <c r="Q460" s="6"/>
      <c r="R460" s="6"/>
      <c r="S460" s="6"/>
      <c r="T460" s="6"/>
      <c r="Y460" s="51"/>
      <c r="Z460" s="2" t="str">
        <f t="shared" si="139"/>
        <v>500/2/168</v>
      </c>
      <c r="AA460" s="12"/>
      <c r="AB460" s="12"/>
      <c r="AC460" s="12">
        <v>2</v>
      </c>
      <c r="AD460" s="12">
        <v>500</v>
      </c>
      <c r="AE460" s="12">
        <v>168</v>
      </c>
      <c r="AF460" s="45">
        <f t="shared" si="125"/>
        <v>1000</v>
      </c>
      <c r="AG460" s="12" t="s">
        <v>216</v>
      </c>
    </row>
    <row r="461" spans="1:33" hidden="1" x14ac:dyDescent="0.35">
      <c r="A461" s="10">
        <v>145</v>
      </c>
      <c r="B461" s="2">
        <v>5</v>
      </c>
      <c r="C461" s="2">
        <v>5</v>
      </c>
      <c r="D461" s="2">
        <v>3</v>
      </c>
      <c r="E461" s="2" t="s">
        <v>213</v>
      </c>
      <c r="F461" s="2" t="str">
        <f t="shared" si="126"/>
        <v>2019,11,28,12,0</v>
      </c>
      <c r="G461" s="2" t="str">
        <f t="shared" si="155"/>
        <v>2019,12,12,12,0</v>
      </c>
      <c r="H461" s="2" t="str">
        <f t="shared" si="154"/>
        <v>2019,12,12,12,0</v>
      </c>
      <c r="I461" s="2">
        <f t="shared" si="116"/>
        <v>0.15</v>
      </c>
      <c r="K461" s="2">
        <v>5</v>
      </c>
      <c r="L461" s="2">
        <v>5</v>
      </c>
      <c r="M461" s="6">
        <f>M452</f>
        <v>2.2691080570220947</v>
      </c>
      <c r="N461" s="6">
        <f>N452</f>
        <v>21.054649353027344</v>
      </c>
      <c r="O461" s="6">
        <f>O452</f>
        <v>4.1806797981262207</v>
      </c>
      <c r="P461" s="6">
        <f>P452</f>
        <v>6.2464194297790527</v>
      </c>
      <c r="Q461" s="6"/>
      <c r="R461" s="6"/>
      <c r="S461" s="6"/>
      <c r="T461" s="6"/>
      <c r="Y461" s="51"/>
      <c r="Z461" s="2" t="str">
        <f t="shared" si="139"/>
        <v>500/3/168</v>
      </c>
      <c r="AA461" s="12"/>
      <c r="AB461" s="12"/>
      <c r="AC461" s="12">
        <v>3</v>
      </c>
      <c r="AD461" s="12">
        <v>500</v>
      </c>
      <c r="AE461" s="12">
        <v>168</v>
      </c>
      <c r="AF461" s="45">
        <f t="shared" si="125"/>
        <v>1500</v>
      </c>
      <c r="AG461" s="12" t="s">
        <v>216</v>
      </c>
    </row>
    <row r="462" spans="1:33" hidden="1" x14ac:dyDescent="0.35">
      <c r="A462" s="10">
        <v>146</v>
      </c>
      <c r="B462" s="2">
        <v>5</v>
      </c>
      <c r="C462" s="2">
        <v>6</v>
      </c>
      <c r="D462" s="2">
        <v>3</v>
      </c>
      <c r="E462" s="2" t="s">
        <v>213</v>
      </c>
      <c r="F462" s="2" t="str">
        <f t="shared" si="126"/>
        <v>2019,11,28,12,0</v>
      </c>
      <c r="G462" s="2" t="str">
        <f t="shared" si="155"/>
        <v>2019,12,12,12,0</v>
      </c>
      <c r="H462" s="2" t="str">
        <f t="shared" si="154"/>
        <v>2019,12,12,12,0</v>
      </c>
      <c r="I462" s="2">
        <f t="shared" si="116"/>
        <v>0.15</v>
      </c>
      <c r="K462" s="2">
        <v>5</v>
      </c>
      <c r="L462" s="2">
        <v>5</v>
      </c>
      <c r="M462" s="6">
        <f t="shared" ref="M462:P464" si="157">M453</f>
        <v>3.0356903076171875</v>
      </c>
      <c r="N462" s="6">
        <f t="shared" si="157"/>
        <v>22.251712799072266</v>
      </c>
      <c r="O462" s="6">
        <f t="shared" si="157"/>
        <v>4.4843149185180664</v>
      </c>
      <c r="P462" s="6">
        <f t="shared" si="157"/>
        <v>6.1480355262756348</v>
      </c>
      <c r="Q462" s="6"/>
      <c r="R462" s="6"/>
      <c r="S462" s="6"/>
      <c r="T462" s="6"/>
      <c r="Y462" s="51"/>
      <c r="Z462" s="2" t="str">
        <f t="shared" si="139"/>
        <v>500/3/168</v>
      </c>
      <c r="AA462" s="12"/>
      <c r="AB462" s="12"/>
      <c r="AC462" s="12">
        <v>3</v>
      </c>
      <c r="AD462" s="12">
        <v>500</v>
      </c>
      <c r="AE462" s="12">
        <v>168</v>
      </c>
      <c r="AF462" s="45">
        <f t="shared" si="125"/>
        <v>1500</v>
      </c>
      <c r="AG462" s="12" t="s">
        <v>216</v>
      </c>
    </row>
    <row r="463" spans="1:33" hidden="1" x14ac:dyDescent="0.35">
      <c r="A463" s="10">
        <v>147</v>
      </c>
      <c r="B463" s="2">
        <v>5</v>
      </c>
      <c r="C463" s="2">
        <v>7</v>
      </c>
      <c r="D463" s="2">
        <v>3</v>
      </c>
      <c r="E463" s="2" t="s">
        <v>213</v>
      </c>
      <c r="F463" s="2" t="str">
        <f t="shared" si="126"/>
        <v>2019,11,28,12,0</v>
      </c>
      <c r="G463" s="2" t="str">
        <f t="shared" si="155"/>
        <v>2019,12,12,12,0</v>
      </c>
      <c r="H463" s="2" t="str">
        <f t="shared" si="154"/>
        <v>2019,12,12,12,0</v>
      </c>
      <c r="I463" s="2">
        <f t="shared" ref="I463:I474" si="158">$K463/$L463*0.15</f>
        <v>0.15</v>
      </c>
      <c r="K463" s="2">
        <v>5</v>
      </c>
      <c r="L463" s="2">
        <v>5</v>
      </c>
      <c r="M463" s="6">
        <f t="shared" si="157"/>
        <v>1.6182501316070557</v>
      </c>
      <c r="N463" s="6">
        <f t="shared" si="157"/>
        <v>20.720592498779297</v>
      </c>
      <c r="O463" s="6">
        <f t="shared" si="157"/>
        <v>4.2180619239807129</v>
      </c>
      <c r="P463" s="6">
        <f t="shared" si="157"/>
        <v>6.0411505699157715</v>
      </c>
      <c r="Q463" s="6"/>
      <c r="R463" s="6"/>
      <c r="S463" s="6"/>
      <c r="T463" s="6"/>
      <c r="Y463" s="51"/>
      <c r="Z463" s="2" t="str">
        <f t="shared" si="139"/>
        <v>200/5/168</v>
      </c>
      <c r="AA463" s="12"/>
      <c r="AB463" s="12"/>
      <c r="AC463" s="12">
        <v>5</v>
      </c>
      <c r="AD463" s="12">
        <v>200</v>
      </c>
      <c r="AE463" s="12">
        <v>168</v>
      </c>
      <c r="AF463" s="45">
        <f t="shared" si="125"/>
        <v>1000</v>
      </c>
      <c r="AG463" s="12" t="s">
        <v>216</v>
      </c>
    </row>
    <row r="464" spans="1:33" hidden="1" x14ac:dyDescent="0.35">
      <c r="A464" s="10">
        <v>148</v>
      </c>
      <c r="B464" s="2">
        <v>5</v>
      </c>
      <c r="C464" s="2">
        <v>8</v>
      </c>
      <c r="D464" s="2">
        <v>3</v>
      </c>
      <c r="E464" s="2" t="s">
        <v>213</v>
      </c>
      <c r="F464" s="2" t="str">
        <f t="shared" si="126"/>
        <v>2019,11,28,12,0</v>
      </c>
      <c r="G464" s="2" t="str">
        <f t="shared" si="155"/>
        <v>2019,12,12,12,0</v>
      </c>
      <c r="H464" s="2" t="str">
        <f t="shared" si="154"/>
        <v>2019,12,12,12,0</v>
      </c>
      <c r="I464" s="2">
        <f t="shared" si="158"/>
        <v>0.15</v>
      </c>
      <c r="K464" s="2">
        <v>5</v>
      </c>
      <c r="L464" s="2">
        <v>5</v>
      </c>
      <c r="M464" s="6">
        <f t="shared" si="157"/>
        <v>1.7961236238479614</v>
      </c>
      <c r="N464" s="6">
        <f t="shared" si="157"/>
        <v>20.682426452636719</v>
      </c>
      <c r="O464" s="6">
        <f t="shared" si="157"/>
        <v>4.3034372329711914</v>
      </c>
      <c r="P464" s="6">
        <f t="shared" si="157"/>
        <v>6.1266236305236816</v>
      </c>
      <c r="Q464" s="6"/>
      <c r="R464" s="6"/>
      <c r="S464" s="6"/>
      <c r="T464" s="6"/>
      <c r="Y464" s="51"/>
      <c r="Z464" s="2" t="str">
        <f t="shared" si="139"/>
        <v>200/5/168</v>
      </c>
      <c r="AA464" s="12"/>
      <c r="AB464" s="12"/>
      <c r="AC464" s="12">
        <v>5</v>
      </c>
      <c r="AD464" s="12">
        <v>200</v>
      </c>
      <c r="AE464" s="12">
        <v>168</v>
      </c>
      <c r="AF464" s="45">
        <f t="shared" si="125"/>
        <v>1000</v>
      </c>
      <c r="AG464" s="12" t="s">
        <v>216</v>
      </c>
    </row>
    <row r="465" spans="1:33" hidden="1" x14ac:dyDescent="0.35">
      <c r="A465" s="10">
        <v>149</v>
      </c>
      <c r="B465" s="2">
        <v>5</v>
      </c>
      <c r="C465" s="2">
        <v>9</v>
      </c>
      <c r="D465" s="2">
        <v>3</v>
      </c>
      <c r="E465" s="2" t="s">
        <v>213</v>
      </c>
      <c r="F465" s="2" t="str">
        <f t="shared" si="126"/>
        <v>2019,11,28,12,0</v>
      </c>
      <c r="G465" s="2" t="str">
        <f t="shared" si="155"/>
        <v>2019,12,12,12,0</v>
      </c>
      <c r="H465" s="2" t="str">
        <f t="shared" si="154"/>
        <v>2019,12,12,12,0</v>
      </c>
      <c r="I465" s="2">
        <f t="shared" si="158"/>
        <v>0.15</v>
      </c>
      <c r="K465" s="2">
        <v>5</v>
      </c>
      <c r="L465" s="2">
        <v>5</v>
      </c>
      <c r="M465" s="6">
        <f>M456</f>
        <v>1.9184185266494751</v>
      </c>
      <c r="N465" s="6">
        <f>N456</f>
        <v>25.145175933837891</v>
      </c>
      <c r="O465" s="6">
        <f>O456</f>
        <v>4.5564789772033691</v>
      </c>
      <c r="P465" s="6">
        <f>P456</f>
        <v>6.4467682838439941</v>
      </c>
      <c r="Q465" s="6"/>
      <c r="R465" s="6"/>
      <c r="S465" s="6"/>
      <c r="T465" s="6"/>
      <c r="Y465" s="51"/>
      <c r="Z465" s="2" t="str">
        <f t="shared" si="139"/>
        <v>200/5/168</v>
      </c>
      <c r="AA465" s="12"/>
      <c r="AB465" s="12"/>
      <c r="AC465" s="12">
        <v>5</v>
      </c>
      <c r="AD465" s="12">
        <v>200</v>
      </c>
      <c r="AE465" s="12">
        <v>168</v>
      </c>
      <c r="AF465" s="45">
        <f t="shared" si="125"/>
        <v>1000</v>
      </c>
      <c r="AG465" s="12" t="s">
        <v>216</v>
      </c>
    </row>
    <row r="466" spans="1:33" hidden="1" x14ac:dyDescent="0.35">
      <c r="A466" s="2">
        <v>141.69999999999999</v>
      </c>
      <c r="B466" s="2">
        <v>5</v>
      </c>
      <c r="C466" s="2">
        <v>1</v>
      </c>
      <c r="D466" s="2">
        <v>3</v>
      </c>
      <c r="E466" s="2" t="s">
        <v>214</v>
      </c>
      <c r="F466" s="2" t="str">
        <f t="shared" si="126"/>
        <v>2019,11,28,12,0</v>
      </c>
      <c r="G466" s="2" t="str">
        <f t="shared" si="155"/>
        <v>2019,12,12,12,0</v>
      </c>
      <c r="H466" s="7" t="s">
        <v>31</v>
      </c>
      <c r="I466" s="2">
        <f t="shared" si="158"/>
        <v>0.28799999999999998</v>
      </c>
      <c r="J466" s="2">
        <f>K457</f>
        <v>5</v>
      </c>
      <c r="K466" s="2">
        <v>9.6</v>
      </c>
      <c r="L466" s="2">
        <v>5</v>
      </c>
      <c r="M466" s="6">
        <v>2.0828249454498291</v>
      </c>
      <c r="N466" s="6">
        <v>21.751144409179688</v>
      </c>
      <c r="O466" s="6">
        <v>4.4844045639038086</v>
      </c>
      <c r="P466" s="6">
        <v>4.0769753456115723</v>
      </c>
      <c r="Q466" s="65">
        <f>(K466*0.15*M466/100-J466*0.15*M457/100)</f>
        <v>1.9048463559150693E-2</v>
      </c>
      <c r="R466" s="65">
        <f t="shared" ref="R466:R474" si="159">AF466/1000*14/1000*L466</f>
        <v>7.0000000000000007E-2</v>
      </c>
      <c r="S466" s="65">
        <f t="shared" ref="S466:S474" si="160">Q466/R466</f>
        <v>0.27212090798786703</v>
      </c>
      <c r="T466" s="65">
        <f t="shared" ref="T466:T474" si="161">AF466*14/1000*L466/J466/7</f>
        <v>2</v>
      </c>
      <c r="Y466" s="52">
        <f t="shared" ref="Y466:Y474" si="162">(K466-K457)/K457/7</f>
        <v>0.13142857142857142</v>
      </c>
      <c r="Z466" s="2" t="str">
        <f t="shared" si="139"/>
        <v>1000/1/168</v>
      </c>
      <c r="AA466" s="47">
        <v>0</v>
      </c>
      <c r="AB466" s="47">
        <v>0</v>
      </c>
      <c r="AC466" s="12">
        <v>1</v>
      </c>
      <c r="AD466" s="12">
        <v>1000</v>
      </c>
      <c r="AE466" s="12">
        <v>168</v>
      </c>
      <c r="AF466" s="45">
        <f t="shared" si="125"/>
        <v>1000</v>
      </c>
      <c r="AG466" s="12" t="s">
        <v>216</v>
      </c>
    </row>
    <row r="467" spans="1:33" hidden="1" x14ac:dyDescent="0.35">
      <c r="A467" s="2">
        <v>142.69999999999999</v>
      </c>
      <c r="B467" s="2">
        <v>5</v>
      </c>
      <c r="C467" s="2">
        <v>2</v>
      </c>
      <c r="D467" s="2">
        <v>3</v>
      </c>
      <c r="E467" s="2" t="s">
        <v>214</v>
      </c>
      <c r="F467" s="2" t="str">
        <f t="shared" si="126"/>
        <v>2019,11,28,12,0</v>
      </c>
      <c r="G467" s="2" t="str">
        <f t="shared" si="155"/>
        <v>2019,12,12,12,0</v>
      </c>
      <c r="H467" s="2" t="str">
        <f>H466</f>
        <v>2019,12,19,9,0</v>
      </c>
      <c r="I467" s="2">
        <f t="shared" si="158"/>
        <v>0.29699999999999999</v>
      </c>
      <c r="J467" s="2">
        <f t="shared" ref="J467:J473" si="163">K458</f>
        <v>5</v>
      </c>
      <c r="K467" s="2">
        <v>9.9</v>
      </c>
      <c r="L467" s="2">
        <v>5</v>
      </c>
      <c r="M467" s="6">
        <v>2.1640057563781738</v>
      </c>
      <c r="N467" s="6">
        <v>24.786314010620117</v>
      </c>
      <c r="O467" s="6">
        <v>4.5675997734069824</v>
      </c>
      <c r="P467" s="6">
        <v>6.8287954330444336</v>
      </c>
      <c r="Q467" s="65">
        <f t="shared" ref="Q467:Q473" si="164">(K467*0.15*M467/100-J467*0.15*M458/100)</f>
        <v>1.8374605250358583E-2</v>
      </c>
      <c r="R467" s="65">
        <f t="shared" si="159"/>
        <v>7.0000000000000007E-2</v>
      </c>
      <c r="S467" s="65">
        <f t="shared" si="160"/>
        <v>0.26249436071940829</v>
      </c>
      <c r="T467" s="65">
        <f t="shared" si="161"/>
        <v>2</v>
      </c>
      <c r="Y467" s="52">
        <f t="shared" si="162"/>
        <v>0.14000000000000001</v>
      </c>
      <c r="Z467" s="2" t="str">
        <f t="shared" si="139"/>
        <v>1000/1/168</v>
      </c>
      <c r="AA467" s="47">
        <v>0</v>
      </c>
      <c r="AB467" s="47">
        <v>0</v>
      </c>
      <c r="AC467" s="12">
        <v>1</v>
      </c>
      <c r="AD467" s="12">
        <v>1000</v>
      </c>
      <c r="AE467" s="12">
        <v>168</v>
      </c>
      <c r="AF467" s="45">
        <f t="shared" si="125"/>
        <v>1000</v>
      </c>
      <c r="AG467" s="12" t="s">
        <v>216</v>
      </c>
    </row>
    <row r="468" spans="1:33" hidden="1" x14ac:dyDescent="0.35">
      <c r="A468" s="2">
        <v>143.69999999999999</v>
      </c>
      <c r="B468" s="2">
        <v>5</v>
      </c>
      <c r="C468" s="2">
        <v>3</v>
      </c>
      <c r="D468" s="2">
        <v>3</v>
      </c>
      <c r="E468" s="2" t="s">
        <v>214</v>
      </c>
      <c r="F468" s="2" t="str">
        <f t="shared" si="126"/>
        <v>2019,11,28,12,0</v>
      </c>
      <c r="G468" s="2" t="str">
        <f t="shared" si="155"/>
        <v>2019,12,12,12,0</v>
      </c>
      <c r="H468" s="2" t="str">
        <f t="shared" ref="H468:H474" si="165">H467</f>
        <v>2019,12,19,9,0</v>
      </c>
      <c r="I468" s="2">
        <f t="shared" si="158"/>
        <v>0.32400000000000001</v>
      </c>
      <c r="J468" s="2">
        <f t="shared" si="163"/>
        <v>5</v>
      </c>
      <c r="K468" s="2">
        <v>10.8</v>
      </c>
      <c r="L468" s="2">
        <v>5</v>
      </c>
      <c r="M468" s="6">
        <v>2.6653347015380859</v>
      </c>
      <c r="N468" s="6">
        <v>24.065902709960938</v>
      </c>
      <c r="O468" s="6">
        <v>4.5741286277770996</v>
      </c>
      <c r="P468" s="6">
        <v>3.0000081062316895</v>
      </c>
      <c r="Q468" s="65">
        <f t="shared" si="164"/>
        <v>2.5395496201515204E-2</v>
      </c>
      <c r="R468" s="65">
        <f t="shared" si="159"/>
        <v>7.0000000000000007E-2</v>
      </c>
      <c r="S468" s="65">
        <f t="shared" si="160"/>
        <v>0.36279280287878857</v>
      </c>
      <c r="T468" s="65">
        <f t="shared" si="161"/>
        <v>2</v>
      </c>
      <c r="U468" s="13"/>
      <c r="Y468" s="52">
        <f t="shared" si="162"/>
        <v>0.16571428571428573</v>
      </c>
      <c r="Z468" s="2" t="str">
        <f t="shared" si="139"/>
        <v>500/2/168</v>
      </c>
      <c r="AA468" s="47">
        <v>0</v>
      </c>
      <c r="AB468" s="47">
        <v>0</v>
      </c>
      <c r="AC468" s="12">
        <v>2</v>
      </c>
      <c r="AD468" s="12">
        <v>500</v>
      </c>
      <c r="AE468" s="12">
        <v>168</v>
      </c>
      <c r="AF468" s="45">
        <f t="shared" si="125"/>
        <v>1000</v>
      </c>
      <c r="AG468" s="12" t="s">
        <v>216</v>
      </c>
    </row>
    <row r="469" spans="1:33" hidden="1" x14ac:dyDescent="0.35">
      <c r="A469" s="2">
        <v>144.69999999999999</v>
      </c>
      <c r="B469" s="2">
        <v>5</v>
      </c>
      <c r="C469" s="2">
        <v>4</v>
      </c>
      <c r="D469" s="2">
        <v>3</v>
      </c>
      <c r="E469" s="2" t="s">
        <v>214</v>
      </c>
      <c r="F469" s="2" t="str">
        <f t="shared" si="126"/>
        <v>2019,11,28,12,0</v>
      </c>
      <c r="G469" s="2" t="str">
        <f t="shared" si="155"/>
        <v>2019,12,12,12,0</v>
      </c>
      <c r="H469" s="2" t="str">
        <f t="shared" si="165"/>
        <v>2019,12,19,9,0</v>
      </c>
      <c r="I469" s="2">
        <f t="shared" si="158"/>
        <v>0.42599999999999999</v>
      </c>
      <c r="J469" s="2">
        <f t="shared" si="163"/>
        <v>5</v>
      </c>
      <c r="K469" s="2">
        <v>14.2</v>
      </c>
      <c r="L469" s="2">
        <v>5</v>
      </c>
      <c r="M469" s="6">
        <v>2.0355167388915998</v>
      </c>
      <c r="N469" s="6">
        <v>22.349784851074219</v>
      </c>
      <c r="O469" s="6">
        <v>4.4635400772094727</v>
      </c>
      <c r="P469" s="6">
        <v>3.6503746509552002</v>
      </c>
      <c r="Q469" s="65">
        <f t="shared" si="164"/>
        <v>1.8481154751777612E-2</v>
      </c>
      <c r="R469" s="65">
        <f t="shared" si="159"/>
        <v>7.0000000000000007E-2</v>
      </c>
      <c r="S469" s="65">
        <f t="shared" si="160"/>
        <v>0.26401649645396585</v>
      </c>
      <c r="T469" s="65">
        <f t="shared" si="161"/>
        <v>2</v>
      </c>
      <c r="Y469" s="52">
        <f t="shared" si="162"/>
        <v>0.26285714285714284</v>
      </c>
      <c r="Z469" s="2" t="str">
        <f t="shared" si="139"/>
        <v>500/2/168</v>
      </c>
      <c r="AA469" s="47">
        <v>0</v>
      </c>
      <c r="AB469" s="47">
        <v>0</v>
      </c>
      <c r="AC469" s="12">
        <v>2</v>
      </c>
      <c r="AD469" s="12">
        <v>500</v>
      </c>
      <c r="AE469" s="12">
        <v>168</v>
      </c>
      <c r="AF469" s="45">
        <f t="shared" si="125"/>
        <v>1000</v>
      </c>
      <c r="AG469" s="12" t="s">
        <v>216</v>
      </c>
    </row>
    <row r="470" spans="1:33" hidden="1" x14ac:dyDescent="0.35">
      <c r="A470" s="2">
        <v>145.69999999999999</v>
      </c>
      <c r="B470" s="2">
        <v>5</v>
      </c>
      <c r="C470" s="2">
        <v>5</v>
      </c>
      <c r="D470" s="2">
        <v>3</v>
      </c>
      <c r="E470" s="2" t="s">
        <v>214</v>
      </c>
      <c r="F470" s="2" t="str">
        <f t="shared" si="126"/>
        <v>2019,11,28,12,0</v>
      </c>
      <c r="G470" s="2" t="str">
        <f t="shared" si="155"/>
        <v>2019,12,12,12,0</v>
      </c>
      <c r="H470" s="2" t="str">
        <f t="shared" si="165"/>
        <v>2019,12,19,9,0</v>
      </c>
      <c r="I470" s="2">
        <f t="shared" si="158"/>
        <v>0.32099999999999995</v>
      </c>
      <c r="J470" s="2">
        <f t="shared" si="163"/>
        <v>5</v>
      </c>
      <c r="K470" s="2">
        <v>10.7</v>
      </c>
      <c r="L470" s="2">
        <v>5</v>
      </c>
      <c r="M470" s="6">
        <v>3.0447115898132324</v>
      </c>
      <c r="N470" s="6">
        <v>23.641330718994141</v>
      </c>
      <c r="O470" s="6">
        <v>4.4754014015197754</v>
      </c>
      <c r="P470" s="6">
        <v>5.0587606430053711</v>
      </c>
      <c r="Q470" s="65">
        <f t="shared" si="164"/>
        <v>3.1849310588836666E-2</v>
      </c>
      <c r="R470" s="65">
        <f t="shared" si="159"/>
        <v>0.10500000000000001</v>
      </c>
      <c r="S470" s="65">
        <f t="shared" si="160"/>
        <v>0.30332676751273013</v>
      </c>
      <c r="T470" s="65">
        <f t="shared" si="161"/>
        <v>3</v>
      </c>
      <c r="Y470" s="52">
        <f t="shared" si="162"/>
        <v>0.16285714285714284</v>
      </c>
      <c r="Z470" s="2" t="str">
        <f t="shared" si="139"/>
        <v>500/3/168</v>
      </c>
      <c r="AA470" s="47">
        <v>0</v>
      </c>
      <c r="AB470" s="47">
        <v>0</v>
      </c>
      <c r="AC470" s="12">
        <v>3</v>
      </c>
      <c r="AD470" s="12">
        <v>500</v>
      </c>
      <c r="AE470" s="12">
        <v>168</v>
      </c>
      <c r="AF470" s="45">
        <f t="shared" si="125"/>
        <v>1500</v>
      </c>
      <c r="AG470" s="12" t="s">
        <v>216</v>
      </c>
    </row>
    <row r="471" spans="1:33" hidden="1" x14ac:dyDescent="0.35">
      <c r="A471" s="2">
        <v>146.69999999999999</v>
      </c>
      <c r="B471" s="2">
        <v>5</v>
      </c>
      <c r="C471" s="2">
        <v>6</v>
      </c>
      <c r="D471" s="2">
        <v>3</v>
      </c>
      <c r="E471" s="2" t="s">
        <v>214</v>
      </c>
      <c r="F471" s="2" t="str">
        <f t="shared" si="126"/>
        <v>2019,11,28,12,0</v>
      </c>
      <c r="G471" s="2" t="str">
        <f t="shared" si="155"/>
        <v>2019,12,12,12,0</v>
      </c>
      <c r="H471" s="2" t="str">
        <f t="shared" si="165"/>
        <v>2019,12,19,9,0</v>
      </c>
      <c r="I471" s="2">
        <f t="shared" si="158"/>
        <v>0.29699999999999999</v>
      </c>
      <c r="J471" s="2">
        <f t="shared" si="163"/>
        <v>5</v>
      </c>
      <c r="K471" s="2">
        <v>9.9</v>
      </c>
      <c r="L471" s="2">
        <v>5</v>
      </c>
      <c r="M471" s="6">
        <v>3.5735321044921875</v>
      </c>
      <c r="N471" s="6">
        <v>24.595111846923828</v>
      </c>
      <c r="O471" s="6">
        <v>4.7988433837890625</v>
      </c>
      <c r="P471" s="6">
        <v>5.3052258491516113</v>
      </c>
      <c r="Q471" s="65">
        <f t="shared" si="164"/>
        <v>3.0299274444580082E-2</v>
      </c>
      <c r="R471" s="65">
        <f t="shared" si="159"/>
        <v>0.10500000000000001</v>
      </c>
      <c r="S471" s="65">
        <f t="shared" si="160"/>
        <v>0.2885645185198103</v>
      </c>
      <c r="T471" s="65">
        <f t="shared" si="161"/>
        <v>3</v>
      </c>
      <c r="Y471" s="52">
        <f t="shared" si="162"/>
        <v>0.14000000000000001</v>
      </c>
      <c r="Z471" s="2" t="str">
        <f t="shared" si="139"/>
        <v>500/3/168</v>
      </c>
      <c r="AA471" s="47">
        <v>0</v>
      </c>
      <c r="AB471" s="47">
        <v>0</v>
      </c>
      <c r="AC471" s="12">
        <v>3</v>
      </c>
      <c r="AD471" s="12">
        <v>500</v>
      </c>
      <c r="AE471" s="12">
        <v>168</v>
      </c>
      <c r="AF471" s="45">
        <f t="shared" si="125"/>
        <v>1500</v>
      </c>
      <c r="AG471" s="12" t="s">
        <v>216</v>
      </c>
    </row>
    <row r="472" spans="1:33" hidden="1" x14ac:dyDescent="0.35">
      <c r="A472" s="2">
        <v>147.69999999999999</v>
      </c>
      <c r="B472" s="2">
        <v>5</v>
      </c>
      <c r="C472" s="2">
        <v>7</v>
      </c>
      <c r="D472" s="2">
        <v>3</v>
      </c>
      <c r="E472" s="2" t="s">
        <v>214</v>
      </c>
      <c r="F472" s="2" t="str">
        <f t="shared" si="126"/>
        <v>2019,11,28,12,0</v>
      </c>
      <c r="G472" s="2" t="str">
        <f t="shared" si="155"/>
        <v>2019,12,12,12,0</v>
      </c>
      <c r="H472" s="2" t="str">
        <f t="shared" si="165"/>
        <v>2019,12,19,9,0</v>
      </c>
      <c r="I472" s="2">
        <f t="shared" si="158"/>
        <v>0.35699999999999998</v>
      </c>
      <c r="J472" s="2">
        <f t="shared" si="163"/>
        <v>5</v>
      </c>
      <c r="K472" s="2">
        <v>11.9</v>
      </c>
      <c r="L472" s="2">
        <v>5</v>
      </c>
      <c r="M472" s="6">
        <v>1.9685169458389282</v>
      </c>
      <c r="N472" s="6">
        <v>21.636152267456055</v>
      </c>
      <c r="O472" s="6">
        <v>4.3373174667358398</v>
      </c>
      <c r="P472" s="6">
        <v>5.4325637817382813</v>
      </c>
      <c r="Q472" s="65">
        <f t="shared" si="164"/>
        <v>2.3001151496171948E-2</v>
      </c>
      <c r="R472" s="65">
        <f t="shared" si="159"/>
        <v>7.0000000000000007E-2</v>
      </c>
      <c r="S472" s="65">
        <f t="shared" si="160"/>
        <v>0.32858787851674209</v>
      </c>
      <c r="T472" s="65">
        <f t="shared" si="161"/>
        <v>2</v>
      </c>
      <c r="Y472" s="52">
        <f t="shared" si="162"/>
        <v>0.19714285714285715</v>
      </c>
      <c r="Z472" s="2" t="str">
        <f t="shared" si="139"/>
        <v>200/5/168</v>
      </c>
      <c r="AA472" s="47">
        <v>0</v>
      </c>
      <c r="AB472" s="47">
        <v>0</v>
      </c>
      <c r="AC472" s="12">
        <v>5</v>
      </c>
      <c r="AD472" s="12">
        <v>200</v>
      </c>
      <c r="AE472" s="12">
        <v>168</v>
      </c>
      <c r="AF472" s="45">
        <f t="shared" si="125"/>
        <v>1000</v>
      </c>
      <c r="AG472" s="12" t="s">
        <v>216</v>
      </c>
    </row>
    <row r="473" spans="1:33" hidden="1" x14ac:dyDescent="0.35">
      <c r="A473" s="2">
        <v>148.69999999999999</v>
      </c>
      <c r="B473" s="2">
        <v>5</v>
      </c>
      <c r="C473" s="2">
        <v>8</v>
      </c>
      <c r="D473" s="2">
        <v>3</v>
      </c>
      <c r="E473" s="2" t="s">
        <v>214</v>
      </c>
      <c r="F473" s="2" t="str">
        <f t="shared" si="126"/>
        <v>2019,11,28,12,0</v>
      </c>
      <c r="G473" s="2" t="str">
        <f t="shared" si="155"/>
        <v>2019,12,12,12,0</v>
      </c>
      <c r="H473" s="2" t="str">
        <f t="shared" si="165"/>
        <v>2019,12,19,9,0</v>
      </c>
      <c r="I473" s="2">
        <f t="shared" si="158"/>
        <v>0.33599999999999997</v>
      </c>
      <c r="J473" s="2">
        <f t="shared" si="163"/>
        <v>5</v>
      </c>
      <c r="K473" s="2">
        <v>11.2</v>
      </c>
      <c r="L473" s="2">
        <v>5</v>
      </c>
      <c r="M473" s="6">
        <v>2.0076167583465576</v>
      </c>
      <c r="N473" s="6">
        <v>21.231483459472656</v>
      </c>
      <c r="O473" s="6">
        <v>4.2680521011352539</v>
      </c>
      <c r="P473" s="6">
        <v>5.7454614639282227</v>
      </c>
      <c r="Q473" s="65">
        <f t="shared" si="164"/>
        <v>2.0257034361362454E-2</v>
      </c>
      <c r="R473" s="65">
        <f t="shared" si="159"/>
        <v>7.0000000000000007E-2</v>
      </c>
      <c r="S473" s="65">
        <f t="shared" si="160"/>
        <v>0.28938620516232072</v>
      </c>
      <c r="T473" s="65">
        <f t="shared" si="161"/>
        <v>2</v>
      </c>
      <c r="Y473" s="52">
        <f t="shared" si="162"/>
        <v>0.1771428571428571</v>
      </c>
      <c r="Z473" s="2" t="str">
        <f t="shared" si="139"/>
        <v>200/5/168</v>
      </c>
      <c r="AA473" s="47">
        <v>0</v>
      </c>
      <c r="AB473" s="47">
        <v>0</v>
      </c>
      <c r="AC473" s="12">
        <v>5</v>
      </c>
      <c r="AD473" s="12">
        <v>200</v>
      </c>
      <c r="AE473" s="12">
        <v>168</v>
      </c>
      <c r="AF473" s="45">
        <f t="shared" si="125"/>
        <v>1000</v>
      </c>
      <c r="AG473" s="12" t="s">
        <v>216</v>
      </c>
    </row>
    <row r="474" spans="1:33" x14ac:dyDescent="0.35">
      <c r="A474" s="2">
        <v>149.69999999999999</v>
      </c>
      <c r="B474" s="2">
        <v>5</v>
      </c>
      <c r="C474" s="2">
        <v>9</v>
      </c>
      <c r="D474" s="2">
        <v>3</v>
      </c>
      <c r="E474" s="2" t="s">
        <v>214</v>
      </c>
      <c r="F474" s="2" t="str">
        <f t="shared" si="126"/>
        <v>2019,11,28,12,0</v>
      </c>
      <c r="G474" s="2" t="str">
        <f t="shared" si="155"/>
        <v>2019,12,12,12,0</v>
      </c>
      <c r="H474" s="2" t="str">
        <f t="shared" si="165"/>
        <v>2019,12,19,9,0</v>
      </c>
      <c r="I474" s="2">
        <f t="shared" si="158"/>
        <v>0.183</v>
      </c>
      <c r="J474" s="2">
        <f>K465</f>
        <v>5</v>
      </c>
      <c r="K474" s="2">
        <v>6.1</v>
      </c>
      <c r="L474" s="2">
        <v>5</v>
      </c>
      <c r="M474" s="16">
        <v>3.2973718643188477</v>
      </c>
      <c r="N474" s="6">
        <v>28.114076614379883</v>
      </c>
      <c r="O474" s="6">
        <v>4.811408519744873</v>
      </c>
      <c r="P474" s="6">
        <v>4.9649262428283691</v>
      </c>
      <c r="Q474" s="65">
        <f>(K474*0.15*M474/100-J474*0.15*M465/100)</f>
        <v>1.578281360864639E-2</v>
      </c>
      <c r="R474" s="65">
        <f t="shared" si="159"/>
        <v>7.0000000000000007E-2</v>
      </c>
      <c r="S474" s="65">
        <f t="shared" si="160"/>
        <v>0.22546876583780556</v>
      </c>
      <c r="T474" s="65">
        <f t="shared" si="161"/>
        <v>2</v>
      </c>
      <c r="Y474" s="52">
        <f t="shared" si="162"/>
        <v>3.1428571428571417E-2</v>
      </c>
      <c r="Z474" s="2" t="str">
        <f t="shared" si="139"/>
        <v>200/5/168</v>
      </c>
      <c r="AA474" s="47">
        <v>0</v>
      </c>
      <c r="AB474" s="47">
        <v>0</v>
      </c>
      <c r="AC474" s="12">
        <v>5</v>
      </c>
      <c r="AD474" s="12">
        <v>200</v>
      </c>
      <c r="AE474" s="12">
        <v>168</v>
      </c>
      <c r="AF474" s="45">
        <f t="shared" si="125"/>
        <v>1000</v>
      </c>
      <c r="AG474" s="12" t="s">
        <v>217</v>
      </c>
    </row>
    <row r="476" spans="1:33" x14ac:dyDescent="0.35">
      <c r="M476" s="6"/>
    </row>
  </sheetData>
  <autoFilter ref="A1:AK474" xr:uid="{E7EF344F-EC03-4DB6-B4C9-DCD970DE85E3}">
    <filterColumn colId="32">
      <filters>
        <filter val="Yes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CED9-545B-4456-BD4A-5431C44D061B}">
  <dimension ref="A1:AC1095"/>
  <sheetViews>
    <sheetView zoomScale="90" zoomScaleNormal="90" workbookViewId="0">
      <pane ySplit="1" topLeftCell="A2" activePane="bottomLeft" state="frozen"/>
      <selection pane="bottomLeft" activeCell="J4" sqref="J4"/>
    </sheetView>
  </sheetViews>
  <sheetFormatPr defaultRowHeight="14.5" x14ac:dyDescent="0.35"/>
  <cols>
    <col min="1" max="1" width="11.90625" style="2" bestFit="1" customWidth="1"/>
    <col min="2" max="2" width="3.1796875" style="2" bestFit="1" customWidth="1"/>
    <col min="3" max="3" width="5.08984375" style="2" bestFit="1" customWidth="1"/>
    <col min="4" max="5" width="5.08984375" style="2" customWidth="1"/>
    <col min="6" max="7" width="11.26953125" style="2" hidden="1" customWidth="1"/>
    <col min="8" max="8" width="11.26953125" style="2" customWidth="1"/>
    <col min="9" max="9" width="3.7265625" style="2" hidden="1" customWidth="1"/>
    <col min="10" max="10" width="4.54296875" style="57" bestFit="1" customWidth="1"/>
    <col min="11" max="11" width="3.7265625" style="2" hidden="1" customWidth="1"/>
    <col min="12" max="12" width="4.54296875" style="12" bestFit="1" customWidth="1"/>
    <col min="13" max="13" width="5.36328125" style="12" bestFit="1" customWidth="1"/>
    <col min="14" max="15" width="4.54296875" style="12" bestFit="1" customWidth="1"/>
    <col min="16" max="16" width="5.6328125" style="2" bestFit="1" customWidth="1"/>
    <col min="17" max="17" width="5" style="2" bestFit="1" customWidth="1"/>
    <col min="18" max="18" width="3.7265625" style="2" bestFit="1" customWidth="1"/>
    <col min="19" max="19" width="3.81640625" style="2" bestFit="1" customWidth="1"/>
    <col min="20" max="20" width="3.7265625" style="2" bestFit="1" customWidth="1"/>
    <col min="21" max="21" width="8.08984375" style="2" bestFit="1" customWidth="1"/>
    <col min="22" max="22" width="11" style="2" bestFit="1" customWidth="1"/>
    <col min="23" max="23" width="8.26953125" style="2" bestFit="1" customWidth="1"/>
    <col min="24" max="24" width="9" style="2" bestFit="1" customWidth="1"/>
    <col min="25" max="25" width="11.26953125" style="2" bestFit="1" customWidth="1"/>
    <col min="26" max="26" width="11.26953125" style="2" customWidth="1"/>
    <col min="27" max="27" width="15.36328125" style="2" bestFit="1" customWidth="1"/>
    <col min="28" max="28" width="10" style="4" bestFit="1" customWidth="1"/>
    <col min="29" max="29" width="7.81640625" style="4" bestFit="1" customWidth="1"/>
    <col min="30" max="30" width="7.36328125" bestFit="1" customWidth="1"/>
  </cols>
  <sheetData>
    <row r="1" spans="1:28" s="1" customFormat="1" x14ac:dyDescent="0.35">
      <c r="A1" s="2" t="s">
        <v>66</v>
      </c>
      <c r="B1" s="2" t="s">
        <v>67</v>
      </c>
      <c r="C1" s="2" t="s">
        <v>68</v>
      </c>
      <c r="D1" s="2" t="s">
        <v>212</v>
      </c>
      <c r="E1" s="2" t="s">
        <v>225</v>
      </c>
      <c r="F1" s="2" t="s">
        <v>0</v>
      </c>
      <c r="G1" s="2" t="s">
        <v>1</v>
      </c>
      <c r="H1" s="2" t="s">
        <v>65</v>
      </c>
      <c r="I1" s="3" t="s">
        <v>74</v>
      </c>
      <c r="J1" s="58" t="s">
        <v>55</v>
      </c>
      <c r="K1" s="3" t="s">
        <v>56</v>
      </c>
      <c r="L1" s="38" t="s">
        <v>73</v>
      </c>
      <c r="M1" s="38" t="s">
        <v>57</v>
      </c>
      <c r="N1" s="38" t="s">
        <v>58</v>
      </c>
      <c r="O1" s="38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2" t="s">
        <v>122</v>
      </c>
      <c r="V1" s="2" t="s">
        <v>121</v>
      </c>
      <c r="W1" s="2" t="s">
        <v>133</v>
      </c>
      <c r="X1" s="2" t="s">
        <v>247</v>
      </c>
      <c r="Y1" s="2" t="s">
        <v>185</v>
      </c>
      <c r="Z1" s="2" t="s">
        <v>191</v>
      </c>
      <c r="AA1" s="2" t="s">
        <v>3</v>
      </c>
      <c r="AB1" s="2" t="s">
        <v>37</v>
      </c>
    </row>
    <row r="2" spans="1:28" s="1" customFormat="1" x14ac:dyDescent="0.35">
      <c r="A2" s="28">
        <v>1</v>
      </c>
      <c r="B2" s="2">
        <v>1</v>
      </c>
      <c r="C2" s="2">
        <v>1</v>
      </c>
      <c r="D2" s="2" t="s">
        <v>213</v>
      </c>
      <c r="E2" s="2"/>
      <c r="F2" s="2" t="s">
        <v>116</v>
      </c>
      <c r="G2" s="2" t="s">
        <v>116</v>
      </c>
      <c r="H2" s="2" t="s">
        <v>116</v>
      </c>
      <c r="I2" s="32">
        <f>0.15*J2</f>
        <v>0.46499999999999997</v>
      </c>
      <c r="J2" s="59">
        <v>3.1</v>
      </c>
      <c r="K2" s="30">
        <v>64.3</v>
      </c>
      <c r="L2" s="38"/>
      <c r="M2" s="38"/>
      <c r="N2" s="38"/>
      <c r="O2" s="38"/>
      <c r="P2" s="3"/>
      <c r="Q2" s="3"/>
      <c r="R2" s="3"/>
      <c r="S2" s="3"/>
      <c r="T2" s="3"/>
      <c r="U2" s="2" t="s">
        <v>117</v>
      </c>
      <c r="V2" s="2" t="s">
        <v>123</v>
      </c>
      <c r="W2" s="2">
        <v>1</v>
      </c>
      <c r="X2" s="2"/>
      <c r="Y2" s="2"/>
      <c r="Z2" s="2"/>
      <c r="AA2" s="2"/>
      <c r="AB2" s="2"/>
    </row>
    <row r="3" spans="1:28" s="1" customFormat="1" x14ac:dyDescent="0.35">
      <c r="A3" s="34">
        <v>1.1599999999999999</v>
      </c>
      <c r="B3" s="2">
        <v>1</v>
      </c>
      <c r="C3" s="2">
        <v>1</v>
      </c>
      <c r="D3" s="2" t="s">
        <v>214</v>
      </c>
      <c r="E3" s="2">
        <v>16</v>
      </c>
      <c r="F3" s="2" t="s">
        <v>116</v>
      </c>
      <c r="G3" s="2" t="s">
        <v>116</v>
      </c>
      <c r="H3" s="2" t="s">
        <v>110</v>
      </c>
      <c r="I3" s="32">
        <f t="shared" ref="I3:I13" si="0">0.15*J3</f>
        <v>1.9649999999999999</v>
      </c>
      <c r="J3" s="59">
        <v>13.1</v>
      </c>
      <c r="K3" s="30">
        <v>64.3</v>
      </c>
      <c r="L3" s="38"/>
      <c r="M3" s="38"/>
      <c r="N3" s="38"/>
      <c r="O3" s="38"/>
      <c r="P3" s="3"/>
      <c r="Q3" s="3"/>
      <c r="R3" s="3"/>
      <c r="S3" s="3"/>
      <c r="T3" s="3"/>
      <c r="U3" s="2" t="s">
        <v>117</v>
      </c>
      <c r="V3" s="2" t="s">
        <v>123</v>
      </c>
      <c r="W3" s="2">
        <v>1</v>
      </c>
      <c r="X3" s="2"/>
      <c r="Y3" s="2"/>
      <c r="Z3" s="2"/>
      <c r="AA3" s="2"/>
      <c r="AB3" s="2"/>
    </row>
    <row r="4" spans="1:28" s="1" customFormat="1" x14ac:dyDescent="0.35">
      <c r="A4" s="28">
        <v>2</v>
      </c>
      <c r="B4" s="29">
        <v>2</v>
      </c>
      <c r="C4" s="29">
        <v>2</v>
      </c>
      <c r="D4" s="29" t="s">
        <v>213</v>
      </c>
      <c r="E4" s="29"/>
      <c r="F4" s="2" t="s">
        <v>110</v>
      </c>
      <c r="G4" s="2" t="s">
        <v>110</v>
      </c>
      <c r="H4" s="2" t="s">
        <v>110</v>
      </c>
      <c r="I4" s="32">
        <f t="shared" si="0"/>
        <v>0.28499999999999998</v>
      </c>
      <c r="J4" s="59">
        <v>1.9</v>
      </c>
      <c r="K4" s="30">
        <v>64.3</v>
      </c>
      <c r="L4" s="38"/>
      <c r="M4" s="38"/>
      <c r="N4" s="38"/>
      <c r="O4" s="38"/>
      <c r="P4" s="30"/>
      <c r="Q4" s="30"/>
      <c r="R4" s="30"/>
      <c r="S4" s="30"/>
      <c r="T4" s="30"/>
      <c r="U4" s="29" t="s">
        <v>118</v>
      </c>
      <c r="V4" s="2" t="s">
        <v>123</v>
      </c>
      <c r="W4" s="2">
        <v>1</v>
      </c>
      <c r="X4" s="2"/>
      <c r="Y4" s="2"/>
      <c r="Z4" s="2"/>
      <c r="AA4" s="2" t="s">
        <v>112</v>
      </c>
      <c r="AB4" s="31"/>
    </row>
    <row r="5" spans="1:28" x14ac:dyDescent="0.35">
      <c r="A5" s="28">
        <v>2.7</v>
      </c>
      <c r="B5" s="29">
        <v>2</v>
      </c>
      <c r="C5" s="29">
        <v>2</v>
      </c>
      <c r="D5" s="29" t="s">
        <v>214</v>
      </c>
      <c r="E5" s="29">
        <v>7</v>
      </c>
      <c r="F5" s="2" t="s">
        <v>110</v>
      </c>
      <c r="G5" s="2" t="s">
        <v>110</v>
      </c>
      <c r="H5" s="2" t="s">
        <v>109</v>
      </c>
      <c r="I5" s="32">
        <f t="shared" si="0"/>
        <v>0.52500000000000002</v>
      </c>
      <c r="J5" s="59">
        <v>3.5</v>
      </c>
      <c r="K5" s="30">
        <v>64.3</v>
      </c>
      <c r="L5" s="39"/>
      <c r="M5" s="39"/>
      <c r="N5" s="39"/>
      <c r="O5" s="39"/>
      <c r="P5" s="29"/>
      <c r="Q5" s="29"/>
      <c r="R5" s="29"/>
      <c r="S5" s="29"/>
      <c r="T5" s="29"/>
      <c r="U5" s="29" t="s">
        <v>118</v>
      </c>
      <c r="V5" s="2" t="s">
        <v>123</v>
      </c>
      <c r="W5" s="2">
        <v>1</v>
      </c>
      <c r="AA5" s="29"/>
      <c r="AB5" s="33"/>
    </row>
    <row r="6" spans="1:28" x14ac:dyDescent="0.35">
      <c r="A6" s="28">
        <v>3</v>
      </c>
      <c r="B6" s="29">
        <v>3</v>
      </c>
      <c r="C6" s="29">
        <v>1</v>
      </c>
      <c r="D6" s="29" t="s">
        <v>213</v>
      </c>
      <c r="E6" s="29"/>
      <c r="F6" s="2" t="s">
        <v>109</v>
      </c>
      <c r="G6" s="2" t="s">
        <v>109</v>
      </c>
      <c r="H6" s="2" t="s">
        <v>111</v>
      </c>
      <c r="I6" s="32">
        <f t="shared" si="0"/>
        <v>0.97499999999999998</v>
      </c>
      <c r="J6" s="59">
        <v>6.5</v>
      </c>
      <c r="K6" s="30">
        <v>64.3</v>
      </c>
      <c r="L6" s="38"/>
      <c r="M6" s="38"/>
      <c r="N6" s="38"/>
      <c r="O6" s="38"/>
      <c r="P6" s="29"/>
      <c r="Q6" s="29"/>
      <c r="R6" s="29"/>
      <c r="S6" s="29"/>
      <c r="T6" s="29"/>
      <c r="U6" s="29" t="s">
        <v>118</v>
      </c>
      <c r="V6" s="2" t="s">
        <v>123</v>
      </c>
      <c r="W6" s="2">
        <v>1</v>
      </c>
      <c r="AA6" s="29"/>
      <c r="AB6" s="33"/>
    </row>
    <row r="7" spans="1:28" x14ac:dyDescent="0.35">
      <c r="A7" s="28">
        <v>4</v>
      </c>
      <c r="B7" s="29">
        <v>3</v>
      </c>
      <c r="C7" s="29">
        <v>2</v>
      </c>
      <c r="D7" s="29" t="s">
        <v>213</v>
      </c>
      <c r="E7" s="29"/>
      <c r="F7" s="2" t="s">
        <v>109</v>
      </c>
      <c r="G7" s="2" t="s">
        <v>109</v>
      </c>
      <c r="H7" s="2" t="s">
        <v>111</v>
      </c>
      <c r="I7" s="32">
        <f t="shared" si="0"/>
        <v>0.97499999999999998</v>
      </c>
      <c r="J7" s="59">
        <v>6.5</v>
      </c>
      <c r="K7" s="30">
        <v>64.3</v>
      </c>
      <c r="L7" s="38"/>
      <c r="M7" s="38"/>
      <c r="N7" s="38"/>
      <c r="O7" s="38"/>
      <c r="P7" s="29"/>
      <c r="Q7" s="29"/>
      <c r="R7" s="29"/>
      <c r="S7" s="29"/>
      <c r="T7" s="29"/>
      <c r="U7" s="29" t="s">
        <v>117</v>
      </c>
      <c r="V7" s="2" t="s">
        <v>123</v>
      </c>
      <c r="W7" s="2">
        <v>1</v>
      </c>
      <c r="AA7" s="29"/>
      <c r="AB7" s="33"/>
    </row>
    <row r="8" spans="1:28" x14ac:dyDescent="0.35">
      <c r="A8" s="28">
        <v>5</v>
      </c>
      <c r="B8" s="29">
        <v>3</v>
      </c>
      <c r="C8" s="29">
        <v>3</v>
      </c>
      <c r="D8" s="29" t="s">
        <v>213</v>
      </c>
      <c r="E8" s="29"/>
      <c r="F8" s="2" t="s">
        <v>109</v>
      </c>
      <c r="G8" s="2" t="s">
        <v>109</v>
      </c>
      <c r="H8" s="2" t="s">
        <v>111</v>
      </c>
      <c r="I8" s="32">
        <f t="shared" si="0"/>
        <v>0.52500000000000002</v>
      </c>
      <c r="J8" s="59">
        <v>3.5</v>
      </c>
      <c r="K8" s="30">
        <v>64.3</v>
      </c>
      <c r="L8" s="38"/>
      <c r="M8" s="38"/>
      <c r="N8" s="38"/>
      <c r="O8" s="38"/>
      <c r="P8" s="29"/>
      <c r="Q8" s="29"/>
      <c r="R8" s="29"/>
      <c r="S8" s="29"/>
      <c r="T8" s="29"/>
      <c r="U8" s="29" t="s">
        <v>118</v>
      </c>
      <c r="V8" s="2" t="s">
        <v>123</v>
      </c>
      <c r="W8" s="2">
        <v>1</v>
      </c>
      <c r="AA8" s="29"/>
      <c r="AB8" s="33"/>
    </row>
    <row r="9" spans="1:28" x14ac:dyDescent="0.35">
      <c r="A9" s="34">
        <v>3.14</v>
      </c>
      <c r="B9" s="29">
        <v>3</v>
      </c>
      <c r="C9" s="29">
        <v>1</v>
      </c>
      <c r="D9" s="29" t="s">
        <v>214</v>
      </c>
      <c r="E9" s="29">
        <v>14</v>
      </c>
      <c r="F9" s="2" t="s">
        <v>109</v>
      </c>
      <c r="G9" s="2" t="s">
        <v>109</v>
      </c>
      <c r="H9" s="2" t="s">
        <v>111</v>
      </c>
      <c r="I9" s="32">
        <f t="shared" si="0"/>
        <v>2.0699999999999998</v>
      </c>
      <c r="J9" s="60">
        <v>13.8</v>
      </c>
      <c r="K9" s="30">
        <v>64.3</v>
      </c>
      <c r="L9" s="16">
        <v>1.755328893661499</v>
      </c>
      <c r="M9" s="16">
        <v>19.971157073974609</v>
      </c>
      <c r="N9" s="16">
        <v>4.1117978096008301</v>
      </c>
      <c r="O9" s="16">
        <v>7.5371432304382324</v>
      </c>
      <c r="P9" s="29"/>
      <c r="Q9" s="29"/>
      <c r="R9" s="29"/>
      <c r="S9" s="29"/>
      <c r="T9" s="29"/>
      <c r="U9" s="29" t="s">
        <v>118</v>
      </c>
      <c r="V9" s="2" t="s">
        <v>123</v>
      </c>
      <c r="W9" s="2">
        <v>1</v>
      </c>
      <c r="AA9" s="29"/>
      <c r="AB9" s="33"/>
    </row>
    <row r="10" spans="1:28" x14ac:dyDescent="0.35">
      <c r="A10" s="34">
        <v>4.1399999999999997</v>
      </c>
      <c r="B10" s="29">
        <v>3</v>
      </c>
      <c r="C10" s="29">
        <v>2</v>
      </c>
      <c r="D10" s="29" t="s">
        <v>214</v>
      </c>
      <c r="E10" s="29">
        <v>14</v>
      </c>
      <c r="F10" s="2" t="s">
        <v>109</v>
      </c>
      <c r="G10" s="2" t="s">
        <v>109</v>
      </c>
      <c r="H10" s="2" t="s">
        <v>111</v>
      </c>
      <c r="I10" s="32">
        <f t="shared" si="0"/>
        <v>1.02</v>
      </c>
      <c r="J10" s="60">
        <v>6.8</v>
      </c>
      <c r="K10" s="30">
        <v>64.3</v>
      </c>
      <c r="L10" s="16">
        <v>4.7607979770000002</v>
      </c>
      <c r="M10" s="16">
        <v>29.392580030000001</v>
      </c>
      <c r="N10" s="16">
        <v>4.8559761049999999</v>
      </c>
      <c r="O10" s="16">
        <v>3.946639776</v>
      </c>
      <c r="P10" s="29"/>
      <c r="Q10" s="29"/>
      <c r="R10" s="29"/>
      <c r="S10" s="29"/>
      <c r="T10" s="29"/>
      <c r="U10" s="29" t="s">
        <v>117</v>
      </c>
      <c r="V10" s="2" t="s">
        <v>123</v>
      </c>
      <c r="W10" s="2">
        <v>1</v>
      </c>
      <c r="AA10" s="29"/>
      <c r="AB10" s="33"/>
    </row>
    <row r="11" spans="1:28" x14ac:dyDescent="0.35">
      <c r="A11" s="34">
        <v>5.14</v>
      </c>
      <c r="B11" s="29">
        <v>3</v>
      </c>
      <c r="C11" s="29">
        <v>3</v>
      </c>
      <c r="D11" s="29" t="s">
        <v>214</v>
      </c>
      <c r="E11" s="29">
        <v>14</v>
      </c>
      <c r="F11" s="2" t="s">
        <v>109</v>
      </c>
      <c r="G11" s="2" t="s">
        <v>109</v>
      </c>
      <c r="H11" s="2" t="s">
        <v>111</v>
      </c>
      <c r="I11" s="32">
        <f t="shared" si="0"/>
        <v>1.38</v>
      </c>
      <c r="J11" s="60">
        <v>9.1999999999999993</v>
      </c>
      <c r="K11" s="30">
        <v>64.3</v>
      </c>
      <c r="L11" s="16">
        <v>2.508834362</v>
      </c>
      <c r="M11" s="16">
        <v>26.606027600000001</v>
      </c>
      <c r="N11" s="16">
        <v>4.879132748</v>
      </c>
      <c r="O11" s="16">
        <v>5.3740201000000001</v>
      </c>
      <c r="P11" s="29"/>
      <c r="Q11" s="29"/>
      <c r="R11" s="29"/>
      <c r="S11" s="29"/>
      <c r="T11" s="29"/>
      <c r="U11" s="29" t="s">
        <v>118</v>
      </c>
      <c r="V11" s="2" t="s">
        <v>123</v>
      </c>
      <c r="W11" s="2">
        <v>1</v>
      </c>
      <c r="AA11" s="29"/>
      <c r="AB11" s="33"/>
    </row>
    <row r="12" spans="1:28" x14ac:dyDescent="0.35">
      <c r="A12" s="28">
        <v>6</v>
      </c>
      <c r="B12" s="29">
        <v>4</v>
      </c>
      <c r="C12" s="29">
        <v>1</v>
      </c>
      <c r="D12" s="29" t="s">
        <v>213</v>
      </c>
      <c r="E12" s="29"/>
      <c r="F12" s="2" t="s">
        <v>111</v>
      </c>
      <c r="G12" s="2" t="s">
        <v>111</v>
      </c>
      <c r="H12" s="2" t="s">
        <v>111</v>
      </c>
      <c r="I12" s="32">
        <f t="shared" si="0"/>
        <v>0.12</v>
      </c>
      <c r="J12" s="59">
        <v>0.8</v>
      </c>
      <c r="K12" s="30">
        <v>64.3</v>
      </c>
      <c r="L12" s="16">
        <f>L9</f>
        <v>1.755328893661499</v>
      </c>
      <c r="M12" s="16">
        <f>M9</f>
        <v>19.971157073974609</v>
      </c>
      <c r="N12" s="16">
        <f>N9</f>
        <v>4.1117978096008301</v>
      </c>
      <c r="O12" s="16">
        <f>O9</f>
        <v>7.5371432304382324</v>
      </c>
      <c r="P12" s="29"/>
      <c r="Q12" s="29"/>
      <c r="R12" s="29"/>
      <c r="S12" s="29"/>
      <c r="T12" s="29"/>
      <c r="U12" s="29" t="s">
        <v>118</v>
      </c>
      <c r="V12" s="2" t="s">
        <v>123</v>
      </c>
      <c r="W12" s="2">
        <v>1</v>
      </c>
      <c r="AA12" s="29"/>
      <c r="AB12" s="33"/>
    </row>
    <row r="13" spans="1:28" x14ac:dyDescent="0.35">
      <c r="A13" s="28">
        <v>7</v>
      </c>
      <c r="B13" s="29">
        <v>4</v>
      </c>
      <c r="C13" s="29">
        <v>2</v>
      </c>
      <c r="D13" s="29" t="s">
        <v>213</v>
      </c>
      <c r="E13" s="29"/>
      <c r="F13" s="2" t="s">
        <v>111</v>
      </c>
      <c r="G13" s="2" t="s">
        <v>111</v>
      </c>
      <c r="H13" s="2" t="s">
        <v>111</v>
      </c>
      <c r="I13" s="32">
        <f t="shared" si="0"/>
        <v>0.24</v>
      </c>
      <c r="J13" s="59">
        <v>1.6</v>
      </c>
      <c r="K13" s="30">
        <v>64.3</v>
      </c>
      <c r="L13" s="16">
        <f>L9</f>
        <v>1.755328893661499</v>
      </c>
      <c r="M13" s="16">
        <f>M9</f>
        <v>19.971157073974609</v>
      </c>
      <c r="N13" s="16">
        <f>N9</f>
        <v>4.1117978096008301</v>
      </c>
      <c r="O13" s="16">
        <f>O9</f>
        <v>7.5371432304382324</v>
      </c>
      <c r="P13" s="29"/>
      <c r="Q13" s="29"/>
      <c r="R13" s="29"/>
      <c r="S13" s="29"/>
      <c r="T13" s="29"/>
      <c r="U13" s="29" t="s">
        <v>118</v>
      </c>
      <c r="V13" s="2" t="s">
        <v>123</v>
      </c>
      <c r="W13" s="2">
        <v>1</v>
      </c>
      <c r="AA13" s="29"/>
      <c r="AB13" s="33"/>
    </row>
    <row r="14" spans="1:28" x14ac:dyDescent="0.35">
      <c r="A14" s="28">
        <v>8</v>
      </c>
      <c r="B14" s="29">
        <v>4</v>
      </c>
      <c r="C14" s="29">
        <v>3</v>
      </c>
      <c r="D14" s="29" t="s">
        <v>213</v>
      </c>
      <c r="E14" s="29"/>
      <c r="F14" s="2" t="s">
        <v>111</v>
      </c>
      <c r="G14" s="2" t="s">
        <v>111</v>
      </c>
      <c r="H14" s="2" t="s">
        <v>111</v>
      </c>
      <c r="I14" s="32">
        <f>0.15*J14</f>
        <v>0.34499999999999997</v>
      </c>
      <c r="J14" s="59">
        <v>2.2999999999999998</v>
      </c>
      <c r="K14" s="30">
        <v>64.3</v>
      </c>
      <c r="L14" s="16">
        <f>L9</f>
        <v>1.755328893661499</v>
      </c>
      <c r="M14" s="16">
        <f>M9</f>
        <v>19.971157073974609</v>
      </c>
      <c r="N14" s="16">
        <f>N9</f>
        <v>4.1117978096008301</v>
      </c>
      <c r="O14" s="16">
        <f>O9</f>
        <v>7.5371432304382324</v>
      </c>
      <c r="P14" s="29"/>
      <c r="Q14" s="29"/>
      <c r="R14" s="29"/>
      <c r="S14" s="29"/>
      <c r="T14" s="29"/>
      <c r="U14" s="29" t="s">
        <v>118</v>
      </c>
      <c r="V14" s="2" t="s">
        <v>123</v>
      </c>
      <c r="W14" s="2">
        <v>1</v>
      </c>
      <c r="AA14" s="29"/>
      <c r="AB14" s="33"/>
    </row>
    <row r="15" spans="1:28" x14ac:dyDescent="0.35">
      <c r="A15" s="28">
        <v>9</v>
      </c>
      <c r="B15" s="29">
        <v>4</v>
      </c>
      <c r="C15" s="29">
        <v>4</v>
      </c>
      <c r="D15" s="29" t="s">
        <v>213</v>
      </c>
      <c r="E15" s="29"/>
      <c r="F15" s="2" t="s">
        <v>111</v>
      </c>
      <c r="G15" s="2" t="s">
        <v>111</v>
      </c>
      <c r="H15" s="2" t="s">
        <v>111</v>
      </c>
      <c r="I15" s="32">
        <f>0.15*J15</f>
        <v>0.24</v>
      </c>
      <c r="J15" s="59">
        <v>1.6</v>
      </c>
      <c r="K15" s="30">
        <v>64.3</v>
      </c>
      <c r="L15" s="16">
        <f>L11</f>
        <v>2.508834362</v>
      </c>
      <c r="M15" s="16">
        <f>M11</f>
        <v>26.606027600000001</v>
      </c>
      <c r="N15" s="16">
        <f>N11</f>
        <v>4.879132748</v>
      </c>
      <c r="O15" s="16">
        <f>O11</f>
        <v>5.3740201000000001</v>
      </c>
      <c r="P15" s="29"/>
      <c r="Q15" s="29"/>
      <c r="R15" s="29"/>
      <c r="S15" s="29"/>
      <c r="T15" s="29"/>
      <c r="U15" s="29" t="s">
        <v>118</v>
      </c>
      <c r="V15" s="2" t="s">
        <v>123</v>
      </c>
      <c r="W15" s="2">
        <v>1</v>
      </c>
      <c r="AA15" s="29"/>
      <c r="AB15" s="33"/>
    </row>
    <row r="16" spans="1:28" x14ac:dyDescent="0.35">
      <c r="A16" s="28">
        <v>10</v>
      </c>
      <c r="B16" s="29">
        <v>4</v>
      </c>
      <c r="C16" s="29">
        <v>5</v>
      </c>
      <c r="D16" s="29" t="s">
        <v>213</v>
      </c>
      <c r="E16" s="29"/>
      <c r="F16" s="2" t="s">
        <v>111</v>
      </c>
      <c r="G16" s="2" t="s">
        <v>111</v>
      </c>
      <c r="H16" s="2" t="s">
        <v>111</v>
      </c>
      <c r="I16" s="32">
        <f>0.15*J16</f>
        <v>0.46499999999999997</v>
      </c>
      <c r="J16" s="59">
        <v>3.1</v>
      </c>
      <c r="K16" s="30">
        <v>64.3</v>
      </c>
      <c r="L16" s="16">
        <f>L9</f>
        <v>1.755328893661499</v>
      </c>
      <c r="M16" s="16">
        <f>M9</f>
        <v>19.971157073974609</v>
      </c>
      <c r="N16" s="16">
        <f>N9</f>
        <v>4.1117978096008301</v>
      </c>
      <c r="O16" s="16">
        <f>O9</f>
        <v>7.5371432304382324</v>
      </c>
      <c r="P16" s="29"/>
      <c r="Q16" s="29"/>
      <c r="R16" s="29"/>
      <c r="S16" s="29"/>
      <c r="T16" s="29"/>
      <c r="U16" s="29" t="s">
        <v>118</v>
      </c>
      <c r="V16" s="2" t="s">
        <v>123</v>
      </c>
      <c r="W16" s="2">
        <v>1</v>
      </c>
      <c r="AA16" s="29"/>
      <c r="AB16" s="33"/>
    </row>
    <row r="17" spans="1:28" x14ac:dyDescent="0.35">
      <c r="A17" s="28">
        <v>11</v>
      </c>
      <c r="B17" s="29">
        <v>4</v>
      </c>
      <c r="C17" s="29">
        <v>6</v>
      </c>
      <c r="D17" s="29" t="s">
        <v>213</v>
      </c>
      <c r="E17" s="29"/>
      <c r="F17" s="2" t="s">
        <v>111</v>
      </c>
      <c r="G17" s="2" t="s">
        <v>111</v>
      </c>
      <c r="H17" s="2" t="s">
        <v>111</v>
      </c>
      <c r="I17" s="32">
        <f t="shared" ref="I17:I76" si="1">0.15*J17</f>
        <v>0.34499999999999997</v>
      </c>
      <c r="J17" s="59">
        <v>2.2999999999999998</v>
      </c>
      <c r="K17" s="30">
        <v>64.3</v>
      </c>
      <c r="L17" s="16">
        <f>L11</f>
        <v>2.508834362</v>
      </c>
      <c r="M17" s="16">
        <f>M11</f>
        <v>26.606027600000001</v>
      </c>
      <c r="N17" s="16">
        <f>N11</f>
        <v>4.879132748</v>
      </c>
      <c r="O17" s="16">
        <f>O11</f>
        <v>5.3740201000000001</v>
      </c>
      <c r="P17" s="34"/>
      <c r="Q17" s="29"/>
      <c r="R17" s="29"/>
      <c r="S17" s="29"/>
      <c r="T17" s="29"/>
      <c r="U17" s="29" t="s">
        <v>118</v>
      </c>
      <c r="V17" s="2" t="s">
        <v>123</v>
      </c>
      <c r="W17" s="2">
        <v>1</v>
      </c>
      <c r="AA17" s="29"/>
      <c r="AB17" s="33"/>
    </row>
    <row r="18" spans="1:28" x14ac:dyDescent="0.35">
      <c r="A18" s="28">
        <v>12</v>
      </c>
      <c r="B18" s="29">
        <v>4</v>
      </c>
      <c r="C18" s="29">
        <v>7</v>
      </c>
      <c r="D18" s="29" t="s">
        <v>213</v>
      </c>
      <c r="E18" s="29"/>
      <c r="F18" s="2" t="s">
        <v>111</v>
      </c>
      <c r="G18" s="2" t="s">
        <v>111</v>
      </c>
      <c r="H18" s="2" t="s">
        <v>111</v>
      </c>
      <c r="I18" s="32">
        <f t="shared" si="1"/>
        <v>0.46499999999999997</v>
      </c>
      <c r="J18" s="59">
        <v>3.1</v>
      </c>
      <c r="K18" s="30">
        <v>64.3</v>
      </c>
      <c r="L18" s="16">
        <f>L11</f>
        <v>2.508834362</v>
      </c>
      <c r="M18" s="16">
        <f>M11</f>
        <v>26.606027600000001</v>
      </c>
      <c r="N18" s="16">
        <f>N11</f>
        <v>4.879132748</v>
      </c>
      <c r="O18" s="16">
        <f>O11</f>
        <v>5.3740201000000001</v>
      </c>
      <c r="P18" s="29"/>
      <c r="Q18" s="29"/>
      <c r="R18" s="29"/>
      <c r="S18" s="29"/>
      <c r="T18" s="29"/>
      <c r="U18" s="29" t="s">
        <v>118</v>
      </c>
      <c r="V18" s="2" t="s">
        <v>123</v>
      </c>
      <c r="W18" s="2">
        <v>1</v>
      </c>
      <c r="AA18" s="29"/>
      <c r="AB18" s="33"/>
    </row>
    <row r="19" spans="1:28" x14ac:dyDescent="0.35">
      <c r="A19" s="34">
        <v>6.13</v>
      </c>
      <c r="B19" s="29">
        <v>4</v>
      </c>
      <c r="C19" s="29">
        <v>1</v>
      </c>
      <c r="D19" s="29" t="s">
        <v>214</v>
      </c>
      <c r="E19" s="29">
        <v>13</v>
      </c>
      <c r="F19" s="2" t="s">
        <v>111</v>
      </c>
      <c r="G19" s="2" t="s">
        <v>111</v>
      </c>
      <c r="H19" s="2" t="s">
        <v>114</v>
      </c>
      <c r="I19" s="32">
        <f t="shared" si="1"/>
        <v>0.9660785768924367</v>
      </c>
      <c r="J19" s="59">
        <v>6.4405238459495786</v>
      </c>
      <c r="K19" s="30">
        <v>64.3</v>
      </c>
      <c r="L19" s="16">
        <v>1.804492116</v>
      </c>
      <c r="M19" s="16">
        <v>21.18406487</v>
      </c>
      <c r="N19" s="16">
        <v>4.1523976329999996</v>
      </c>
      <c r="O19" s="16">
        <v>5.9798226359999997</v>
      </c>
      <c r="P19" s="29"/>
      <c r="Q19" s="29"/>
      <c r="R19" s="29"/>
      <c r="S19" s="29"/>
      <c r="T19" s="29"/>
      <c r="U19" s="29" t="s">
        <v>118</v>
      </c>
      <c r="V19" s="2" t="s">
        <v>123</v>
      </c>
      <c r="W19" s="2">
        <v>1</v>
      </c>
      <c r="AA19" s="29"/>
      <c r="AB19" s="33"/>
    </row>
    <row r="20" spans="1:28" x14ac:dyDescent="0.35">
      <c r="A20" s="34">
        <v>7.13</v>
      </c>
      <c r="B20" s="29">
        <v>4</v>
      </c>
      <c r="C20" s="29">
        <v>2</v>
      </c>
      <c r="D20" s="29" t="s">
        <v>214</v>
      </c>
      <c r="E20" s="29">
        <v>13</v>
      </c>
      <c r="F20" s="2" t="s">
        <v>111</v>
      </c>
      <c r="G20" s="2" t="s">
        <v>111</v>
      </c>
      <c r="H20" s="2" t="s">
        <v>114</v>
      </c>
      <c r="I20" s="32">
        <f t="shared" si="1"/>
        <v>1.1717736725497117</v>
      </c>
      <c r="J20" s="59">
        <v>7.8118244836647444</v>
      </c>
      <c r="K20" s="30">
        <v>64.3</v>
      </c>
      <c r="L20" s="16"/>
      <c r="M20" s="16"/>
      <c r="N20" s="16"/>
      <c r="O20" s="16"/>
      <c r="P20" s="29"/>
      <c r="Q20" s="29"/>
      <c r="R20" s="29"/>
      <c r="S20" s="29"/>
      <c r="T20" s="29"/>
      <c r="U20" s="29" t="s">
        <v>118</v>
      </c>
      <c r="V20" s="2" t="s">
        <v>123</v>
      </c>
      <c r="W20" s="2">
        <v>1</v>
      </c>
      <c r="AA20" s="29"/>
      <c r="AB20" s="33"/>
    </row>
    <row r="21" spans="1:28" x14ac:dyDescent="0.35">
      <c r="A21" s="34">
        <v>8.1300000000000008</v>
      </c>
      <c r="B21" s="29">
        <v>4</v>
      </c>
      <c r="C21" s="29">
        <v>3</v>
      </c>
      <c r="D21" s="29" t="s">
        <v>214</v>
      </c>
      <c r="E21" s="29">
        <v>13</v>
      </c>
      <c r="F21" s="2" t="s">
        <v>111</v>
      </c>
      <c r="G21" s="2" t="s">
        <v>111</v>
      </c>
      <c r="H21" s="2" t="s">
        <v>114</v>
      </c>
      <c r="I21" s="32">
        <f t="shared" si="1"/>
        <v>1.2925539124954917</v>
      </c>
      <c r="J21" s="59">
        <v>8.6170260833032781</v>
      </c>
      <c r="K21" s="30">
        <v>64.3</v>
      </c>
      <c r="L21" s="16"/>
      <c r="M21" s="16"/>
      <c r="N21" s="16"/>
      <c r="O21" s="16"/>
      <c r="P21" s="29"/>
      <c r="Q21" s="29"/>
      <c r="R21" s="29"/>
      <c r="S21" s="29"/>
      <c r="T21" s="29"/>
      <c r="U21" s="29" t="s">
        <v>118</v>
      </c>
      <c r="V21" s="2" t="s">
        <v>123</v>
      </c>
      <c r="W21" s="2">
        <v>1</v>
      </c>
      <c r="AA21" s="29"/>
      <c r="AB21" s="33"/>
    </row>
    <row r="22" spans="1:28" x14ac:dyDescent="0.35">
      <c r="A22" s="34">
        <v>9.1300000000000008</v>
      </c>
      <c r="B22" s="29">
        <v>4</v>
      </c>
      <c r="C22" s="29">
        <v>4</v>
      </c>
      <c r="D22" s="29" t="s">
        <v>214</v>
      </c>
      <c r="E22" s="29">
        <v>13</v>
      </c>
      <c r="F22" s="2" t="s">
        <v>111</v>
      </c>
      <c r="G22" s="2" t="s">
        <v>111</v>
      </c>
      <c r="H22" s="2" t="s">
        <v>114</v>
      </c>
      <c r="I22" s="32">
        <f t="shared" si="1"/>
        <v>0.82723730415723706</v>
      </c>
      <c r="J22" s="59">
        <v>5.5149153610482475</v>
      </c>
      <c r="K22" s="30">
        <v>64.3</v>
      </c>
      <c r="L22" s="16"/>
      <c r="M22" s="16"/>
      <c r="N22" s="16"/>
      <c r="O22" s="16"/>
      <c r="P22" s="29"/>
      <c r="Q22" s="29"/>
      <c r="R22" s="29"/>
      <c r="S22" s="29"/>
      <c r="T22" s="29"/>
      <c r="U22" s="29" t="s">
        <v>118</v>
      </c>
      <c r="V22" s="2" t="s">
        <v>123</v>
      </c>
      <c r="W22" s="2">
        <v>1</v>
      </c>
      <c r="AA22" s="29"/>
      <c r="AB22" s="33"/>
    </row>
    <row r="23" spans="1:28" x14ac:dyDescent="0.35">
      <c r="A23" s="34">
        <v>10.130000000000001</v>
      </c>
      <c r="B23" s="29">
        <v>4</v>
      </c>
      <c r="C23" s="29">
        <v>5</v>
      </c>
      <c r="D23" s="29" t="s">
        <v>214</v>
      </c>
      <c r="E23" s="29">
        <v>13</v>
      </c>
      <c r="F23" s="2" t="s">
        <v>111</v>
      </c>
      <c r="G23" s="2" t="s">
        <v>111</v>
      </c>
      <c r="H23" s="2" t="s">
        <v>114</v>
      </c>
      <c r="I23" s="32">
        <f t="shared" si="1"/>
        <v>1.522587066549878</v>
      </c>
      <c r="J23" s="59">
        <v>10.150580443665854</v>
      </c>
      <c r="K23" s="30">
        <v>64.3</v>
      </c>
      <c r="L23" s="16"/>
      <c r="M23" s="16"/>
      <c r="N23" s="16"/>
      <c r="O23" s="16"/>
      <c r="P23" s="29"/>
      <c r="Q23" s="29"/>
      <c r="R23" s="29"/>
      <c r="S23" s="29"/>
      <c r="T23" s="29"/>
      <c r="U23" s="29" t="s">
        <v>118</v>
      </c>
      <c r="V23" s="2" t="s">
        <v>123</v>
      </c>
      <c r="W23" s="2">
        <v>1</v>
      </c>
      <c r="AA23" s="29"/>
      <c r="AB23" s="33"/>
    </row>
    <row r="24" spans="1:28" x14ac:dyDescent="0.35">
      <c r="A24" s="28">
        <v>11.5</v>
      </c>
      <c r="B24" s="29">
        <v>4</v>
      </c>
      <c r="C24" s="29">
        <v>6</v>
      </c>
      <c r="D24" s="29" t="s">
        <v>214</v>
      </c>
      <c r="E24" s="29">
        <v>5</v>
      </c>
      <c r="F24" s="2" t="s">
        <v>111</v>
      </c>
      <c r="G24" s="2" t="s">
        <v>111</v>
      </c>
      <c r="H24" s="2" t="s">
        <v>113</v>
      </c>
      <c r="I24" s="32">
        <f t="shared" si="1"/>
        <v>0.58499999999999996</v>
      </c>
      <c r="J24" s="59">
        <v>3.9</v>
      </c>
      <c r="K24" s="30">
        <v>64.3</v>
      </c>
      <c r="L24" s="16"/>
      <c r="M24" s="16"/>
      <c r="N24" s="16"/>
      <c r="O24" s="16"/>
      <c r="P24" s="29"/>
      <c r="Q24" s="29"/>
      <c r="R24" s="29"/>
      <c r="S24" s="29"/>
      <c r="T24" s="29"/>
      <c r="U24" s="29" t="s">
        <v>118</v>
      </c>
      <c r="V24" s="2" t="s">
        <v>123</v>
      </c>
      <c r="W24" s="2">
        <v>1</v>
      </c>
      <c r="AA24" s="29"/>
      <c r="AB24" s="33"/>
    </row>
    <row r="25" spans="1:28" x14ac:dyDescent="0.35">
      <c r="A25" s="28">
        <v>12.5</v>
      </c>
      <c r="B25" s="29">
        <v>4</v>
      </c>
      <c r="C25" s="29">
        <v>7</v>
      </c>
      <c r="D25" s="29" t="s">
        <v>214</v>
      </c>
      <c r="E25" s="29">
        <v>5</v>
      </c>
      <c r="F25" s="2" t="s">
        <v>111</v>
      </c>
      <c r="G25" s="2" t="s">
        <v>111</v>
      </c>
      <c r="H25" s="2" t="s">
        <v>113</v>
      </c>
      <c r="I25" s="32">
        <f t="shared" si="1"/>
        <v>0.73499999999999999</v>
      </c>
      <c r="J25" s="59">
        <v>4.9000000000000004</v>
      </c>
      <c r="K25" s="30">
        <v>64.3</v>
      </c>
      <c r="L25" s="16">
        <v>1.6678502559999999</v>
      </c>
      <c r="M25" s="16">
        <v>24.114624020000001</v>
      </c>
      <c r="N25" s="16">
        <v>4.6353778840000004</v>
      </c>
      <c r="O25" s="16">
        <v>6.1576957700000001</v>
      </c>
      <c r="P25" s="34"/>
      <c r="Q25" s="29"/>
      <c r="R25" s="29"/>
      <c r="S25" s="29"/>
      <c r="T25" s="29"/>
      <c r="U25" s="29" t="s">
        <v>118</v>
      </c>
      <c r="V25" s="2" t="s">
        <v>123</v>
      </c>
      <c r="W25" s="2">
        <v>1</v>
      </c>
      <c r="AA25" s="29"/>
      <c r="AB25" s="33"/>
    </row>
    <row r="26" spans="1:28" x14ac:dyDescent="0.35">
      <c r="A26" s="28">
        <v>13</v>
      </c>
      <c r="B26" s="29">
        <v>5</v>
      </c>
      <c r="C26" s="29">
        <v>6</v>
      </c>
      <c r="D26" s="29" t="s">
        <v>213</v>
      </c>
      <c r="E26" s="29"/>
      <c r="F26" s="2" t="s">
        <v>113</v>
      </c>
      <c r="G26" s="2" t="s">
        <v>113</v>
      </c>
      <c r="H26" s="2" t="s">
        <v>113</v>
      </c>
      <c r="I26" s="32">
        <f t="shared" si="1"/>
        <v>0.48</v>
      </c>
      <c r="J26" s="59">
        <v>3.2</v>
      </c>
      <c r="K26" s="30">
        <v>64.3</v>
      </c>
      <c r="L26" s="38"/>
      <c r="M26" s="38"/>
      <c r="N26" s="38"/>
      <c r="O26" s="38"/>
      <c r="P26" s="34"/>
      <c r="Q26" s="29"/>
      <c r="R26" s="29"/>
      <c r="S26" s="29"/>
      <c r="T26" s="29"/>
      <c r="U26" s="29" t="s">
        <v>117</v>
      </c>
      <c r="V26" s="2" t="s">
        <v>123</v>
      </c>
      <c r="W26" s="2">
        <v>1</v>
      </c>
      <c r="AB26" s="33"/>
    </row>
    <row r="27" spans="1:28" x14ac:dyDescent="0.35">
      <c r="A27" s="28">
        <v>13.8</v>
      </c>
      <c r="B27" s="29">
        <v>5</v>
      </c>
      <c r="C27" s="29">
        <v>6</v>
      </c>
      <c r="D27" s="29" t="s">
        <v>214</v>
      </c>
      <c r="E27" s="29">
        <v>8</v>
      </c>
      <c r="F27" s="2" t="s">
        <v>113</v>
      </c>
      <c r="G27" s="2" t="s">
        <v>113</v>
      </c>
      <c r="H27" s="2" t="s">
        <v>114</v>
      </c>
      <c r="I27" s="32">
        <f t="shared" si="1"/>
        <v>0.70499999999999996</v>
      </c>
      <c r="J27" s="60">
        <v>4.7</v>
      </c>
      <c r="K27" s="30">
        <v>64.3</v>
      </c>
      <c r="L27" s="16"/>
      <c r="M27" s="16"/>
      <c r="N27" s="16"/>
      <c r="O27" s="16"/>
      <c r="P27" s="34"/>
      <c r="Q27" s="29"/>
      <c r="R27" s="29"/>
      <c r="S27" s="29"/>
      <c r="T27" s="29"/>
      <c r="U27" s="29" t="s">
        <v>117</v>
      </c>
      <c r="V27" s="2" t="s">
        <v>123</v>
      </c>
      <c r="W27" s="2">
        <v>1</v>
      </c>
      <c r="AB27" s="33"/>
    </row>
    <row r="28" spans="1:28" x14ac:dyDescent="0.35">
      <c r="A28" s="28">
        <v>14</v>
      </c>
      <c r="B28" s="29">
        <v>5</v>
      </c>
      <c r="C28" s="29">
        <v>7</v>
      </c>
      <c r="D28" s="29" t="s">
        <v>213</v>
      </c>
      <c r="E28" s="29"/>
      <c r="F28" s="2" t="s">
        <v>113</v>
      </c>
      <c r="G28" s="2" t="s">
        <v>113</v>
      </c>
      <c r="H28" s="2" t="s">
        <v>113</v>
      </c>
      <c r="I28" s="32">
        <f t="shared" si="1"/>
        <v>0.48</v>
      </c>
      <c r="J28" s="60">
        <v>3.2</v>
      </c>
      <c r="K28" s="30">
        <v>64.3</v>
      </c>
      <c r="L28" s="16">
        <f>L25</f>
        <v>1.6678502559999999</v>
      </c>
      <c r="M28" s="16">
        <f>M25</f>
        <v>24.114624020000001</v>
      </c>
      <c r="N28" s="16">
        <f>N25</f>
        <v>4.6353778840000004</v>
      </c>
      <c r="O28" s="16">
        <f>O25</f>
        <v>6.1576957700000001</v>
      </c>
      <c r="P28" s="29"/>
      <c r="Q28" s="29"/>
      <c r="R28" s="29"/>
      <c r="S28" s="29"/>
      <c r="T28" s="29"/>
      <c r="U28" s="29" t="s">
        <v>118</v>
      </c>
      <c r="V28" s="2" t="s">
        <v>123</v>
      </c>
      <c r="W28" s="2">
        <v>1</v>
      </c>
      <c r="AA28" s="29"/>
      <c r="AB28" s="33"/>
    </row>
    <row r="29" spans="1:28" x14ac:dyDescent="0.35">
      <c r="A29" s="28">
        <v>14.8</v>
      </c>
      <c r="B29" s="29">
        <v>5</v>
      </c>
      <c r="C29" s="29">
        <v>7</v>
      </c>
      <c r="D29" s="29" t="s">
        <v>214</v>
      </c>
      <c r="E29" s="29">
        <v>8</v>
      </c>
      <c r="F29" s="2" t="s">
        <v>113</v>
      </c>
      <c r="G29" s="2" t="s">
        <v>113</v>
      </c>
      <c r="H29" s="2" t="s">
        <v>114</v>
      </c>
      <c r="I29" s="32">
        <f t="shared" si="1"/>
        <v>0.97499999999999998</v>
      </c>
      <c r="J29" s="60">
        <v>6.5</v>
      </c>
      <c r="K29" s="30">
        <v>64.3</v>
      </c>
      <c r="L29" s="16"/>
      <c r="M29" s="16"/>
      <c r="N29" s="16"/>
      <c r="O29" s="16"/>
      <c r="P29" s="29"/>
      <c r="Q29" s="29"/>
      <c r="R29" s="29"/>
      <c r="S29" s="29"/>
      <c r="T29" s="29"/>
      <c r="U29" s="29" t="s">
        <v>118</v>
      </c>
      <c r="V29" s="2" t="s">
        <v>123</v>
      </c>
      <c r="W29" s="2">
        <v>1</v>
      </c>
      <c r="AA29" s="29"/>
      <c r="AB29" s="33"/>
    </row>
    <row r="30" spans="1:28" x14ac:dyDescent="0.35">
      <c r="A30" s="28">
        <v>15</v>
      </c>
      <c r="B30" s="29">
        <v>6</v>
      </c>
      <c r="C30" s="29">
        <v>1</v>
      </c>
      <c r="D30" s="29" t="s">
        <v>213</v>
      </c>
      <c r="E30" s="29"/>
      <c r="F30" s="2" t="s">
        <v>114</v>
      </c>
      <c r="G30" s="2" t="s">
        <v>114</v>
      </c>
      <c r="H30" s="2" t="s">
        <v>114</v>
      </c>
      <c r="I30" s="32">
        <f t="shared" si="1"/>
        <v>0.46669335373176335</v>
      </c>
      <c r="J30" s="59">
        <v>3.1112890248784226</v>
      </c>
      <c r="K30" s="30">
        <v>64.3</v>
      </c>
      <c r="L30" s="16">
        <f>L19</f>
        <v>1.804492116</v>
      </c>
      <c r="M30" s="16">
        <f>M19</f>
        <v>21.18406487</v>
      </c>
      <c r="N30" s="16">
        <f>N19</f>
        <v>4.1523976329999996</v>
      </c>
      <c r="O30" s="16">
        <f>O19</f>
        <v>5.9798226359999997</v>
      </c>
      <c r="P30" s="29"/>
      <c r="Q30" s="29"/>
      <c r="R30" s="29"/>
      <c r="S30" s="29"/>
      <c r="T30" s="29"/>
      <c r="U30" s="29" t="s">
        <v>118</v>
      </c>
      <c r="V30" s="2" t="s">
        <v>123</v>
      </c>
      <c r="W30" s="2">
        <v>1</v>
      </c>
      <c r="AA30" s="29"/>
      <c r="AB30" s="33"/>
    </row>
    <row r="31" spans="1:28" x14ac:dyDescent="0.35">
      <c r="A31" s="28">
        <v>16</v>
      </c>
      <c r="B31" s="29">
        <v>6</v>
      </c>
      <c r="C31" s="29">
        <v>2</v>
      </c>
      <c r="D31" s="29" t="s">
        <v>213</v>
      </c>
      <c r="E31" s="29"/>
      <c r="F31" s="2" t="s">
        <v>114</v>
      </c>
      <c r="G31" s="2" t="s">
        <v>114</v>
      </c>
      <c r="H31" s="2" t="s">
        <v>114</v>
      </c>
      <c r="I31" s="32">
        <f t="shared" si="1"/>
        <v>0.58336669216470416</v>
      </c>
      <c r="J31" s="59">
        <v>3.8891112810980282</v>
      </c>
      <c r="K31" s="30">
        <v>64.3</v>
      </c>
      <c r="L31" s="38"/>
      <c r="M31" s="38"/>
      <c r="N31" s="38"/>
      <c r="O31" s="38"/>
      <c r="P31" s="29"/>
      <c r="Q31" s="29"/>
      <c r="R31" s="29"/>
      <c r="S31" s="29"/>
      <c r="T31" s="29"/>
      <c r="U31" s="29" t="s">
        <v>118</v>
      </c>
      <c r="V31" s="2" t="s">
        <v>123</v>
      </c>
      <c r="W31" s="2">
        <v>1</v>
      </c>
      <c r="AA31" s="29"/>
      <c r="AB31" s="33"/>
    </row>
    <row r="32" spans="1:28" x14ac:dyDescent="0.35">
      <c r="A32" s="28">
        <v>17</v>
      </c>
      <c r="B32" s="29">
        <v>6</v>
      </c>
      <c r="C32" s="29">
        <v>3</v>
      </c>
      <c r="D32" s="29" t="s">
        <v>213</v>
      </c>
      <c r="E32" s="29"/>
      <c r="F32" s="2" t="s">
        <v>114</v>
      </c>
      <c r="G32" s="2" t="s">
        <v>114</v>
      </c>
      <c r="H32" s="2" t="s">
        <v>114</v>
      </c>
      <c r="I32" s="32">
        <f t="shared" si="1"/>
        <v>0.70004003059764508</v>
      </c>
      <c r="J32" s="59">
        <v>4.6669335373176342</v>
      </c>
      <c r="K32" s="30">
        <v>64.3</v>
      </c>
      <c r="L32" s="38"/>
      <c r="M32" s="38"/>
      <c r="N32" s="38"/>
      <c r="O32" s="38"/>
      <c r="P32" s="29"/>
      <c r="Q32" s="29"/>
      <c r="R32" s="29"/>
      <c r="S32" s="29"/>
      <c r="T32" s="29"/>
      <c r="U32" s="29" t="s">
        <v>118</v>
      </c>
      <c r="V32" s="2" t="s">
        <v>123</v>
      </c>
      <c r="W32" s="2">
        <v>1</v>
      </c>
      <c r="AA32" s="29"/>
      <c r="AB32" s="33"/>
    </row>
    <row r="33" spans="1:28" x14ac:dyDescent="0.35">
      <c r="A33" s="28">
        <v>18</v>
      </c>
      <c r="B33" s="29">
        <v>6</v>
      </c>
      <c r="C33" s="29">
        <v>4</v>
      </c>
      <c r="D33" s="29" t="s">
        <v>213</v>
      </c>
      <c r="E33" s="29"/>
      <c r="F33" s="2" t="s">
        <v>114</v>
      </c>
      <c r="G33" s="2" t="s">
        <v>114</v>
      </c>
      <c r="H33" s="2" t="s">
        <v>114</v>
      </c>
      <c r="I33" s="32">
        <f t="shared" si="1"/>
        <v>0.81671336903058589</v>
      </c>
      <c r="J33" s="59">
        <v>5.4447557935372393</v>
      </c>
      <c r="K33" s="30">
        <v>64.3</v>
      </c>
      <c r="L33" s="38"/>
      <c r="M33" s="38"/>
      <c r="N33" s="38"/>
      <c r="O33" s="38"/>
      <c r="P33" s="29"/>
      <c r="Q33" s="29"/>
      <c r="R33" s="29"/>
      <c r="S33" s="29"/>
      <c r="T33" s="29"/>
      <c r="U33" s="29" t="s">
        <v>118</v>
      </c>
      <c r="V33" s="2" t="s">
        <v>123</v>
      </c>
      <c r="W33" s="2">
        <v>1</v>
      </c>
      <c r="AA33" s="29"/>
      <c r="AB33" s="33"/>
    </row>
    <row r="34" spans="1:28" x14ac:dyDescent="0.35">
      <c r="A34" s="28">
        <v>19</v>
      </c>
      <c r="B34" s="29">
        <v>6</v>
      </c>
      <c r="C34" s="29">
        <v>5</v>
      </c>
      <c r="D34" s="29" t="s">
        <v>213</v>
      </c>
      <c r="E34" s="29"/>
      <c r="F34" s="2" t="s">
        <v>114</v>
      </c>
      <c r="G34" s="2" t="s">
        <v>114</v>
      </c>
      <c r="H34" s="2" t="s">
        <v>114</v>
      </c>
      <c r="I34" s="32">
        <f t="shared" si="1"/>
        <v>0.9333867074635267</v>
      </c>
      <c r="J34" s="59">
        <v>6.2225780497568453</v>
      </c>
      <c r="K34" s="30">
        <v>64.3</v>
      </c>
      <c r="L34" s="38"/>
      <c r="M34" s="38"/>
      <c r="N34" s="38"/>
      <c r="O34" s="38"/>
      <c r="P34" s="29"/>
      <c r="Q34" s="29"/>
      <c r="R34" s="29"/>
      <c r="S34" s="29"/>
      <c r="T34" s="29"/>
      <c r="U34" s="29" t="s">
        <v>118</v>
      </c>
      <c r="V34" s="2" t="s">
        <v>123</v>
      </c>
      <c r="W34" s="2">
        <v>1</v>
      </c>
      <c r="AA34" s="29"/>
      <c r="AB34" s="33"/>
    </row>
    <row r="35" spans="1:28" x14ac:dyDescent="0.35">
      <c r="A35" s="28">
        <v>20</v>
      </c>
      <c r="B35" s="29">
        <v>6</v>
      </c>
      <c r="C35" s="29">
        <v>6</v>
      </c>
      <c r="D35" s="29" t="s">
        <v>213</v>
      </c>
      <c r="E35" s="29"/>
      <c r="F35" s="2" t="s">
        <v>114</v>
      </c>
      <c r="G35" s="2" t="s">
        <v>114</v>
      </c>
      <c r="H35" s="2" t="s">
        <v>114</v>
      </c>
      <c r="I35" s="32">
        <f t="shared" si="1"/>
        <v>0.70499999999999996</v>
      </c>
      <c r="J35" s="59">
        <v>4.7</v>
      </c>
      <c r="K35" s="30">
        <v>64.3</v>
      </c>
      <c r="L35" s="38"/>
      <c r="M35" s="38"/>
      <c r="N35" s="38"/>
      <c r="O35" s="38"/>
      <c r="P35" s="29"/>
      <c r="Q35" s="29"/>
      <c r="R35" s="29"/>
      <c r="S35" s="29"/>
      <c r="T35" s="29"/>
      <c r="U35" s="29" t="s">
        <v>117</v>
      </c>
      <c r="V35" s="2" t="s">
        <v>123</v>
      </c>
      <c r="W35" s="2">
        <v>1</v>
      </c>
      <c r="AA35" s="29"/>
      <c r="AB35" s="33"/>
    </row>
    <row r="36" spans="1:28" x14ac:dyDescent="0.35">
      <c r="A36" s="28">
        <v>21</v>
      </c>
      <c r="B36" s="29">
        <v>6</v>
      </c>
      <c r="C36" s="29">
        <v>7</v>
      </c>
      <c r="D36" s="29" t="s">
        <v>213</v>
      </c>
      <c r="E36" s="29"/>
      <c r="F36" s="2" t="s">
        <v>114</v>
      </c>
      <c r="G36" s="2" t="s">
        <v>114</v>
      </c>
      <c r="H36" s="2" t="s">
        <v>114</v>
      </c>
      <c r="I36" s="32">
        <f t="shared" si="1"/>
        <v>0.70004003059764508</v>
      </c>
      <c r="J36" s="59">
        <v>4.6669335373176342</v>
      </c>
      <c r="K36" s="30">
        <v>64.3</v>
      </c>
      <c r="L36" s="38"/>
      <c r="M36" s="38"/>
      <c r="N36" s="38"/>
      <c r="O36" s="38"/>
      <c r="P36" s="29"/>
      <c r="Q36" s="29"/>
      <c r="R36" s="29"/>
      <c r="S36" s="29"/>
      <c r="T36" s="29"/>
      <c r="U36" s="29" t="s">
        <v>118</v>
      </c>
      <c r="V36" s="2" t="s">
        <v>123</v>
      </c>
      <c r="W36" s="2">
        <v>1</v>
      </c>
      <c r="AA36" s="29"/>
      <c r="AB36" s="33"/>
    </row>
    <row r="37" spans="1:28" x14ac:dyDescent="0.35">
      <c r="A37" s="34">
        <v>15.15</v>
      </c>
      <c r="B37" s="29">
        <v>6</v>
      </c>
      <c r="C37" s="29">
        <v>1</v>
      </c>
      <c r="D37" s="29" t="s">
        <v>214</v>
      </c>
      <c r="E37" s="29">
        <v>15</v>
      </c>
      <c r="F37" s="2" t="s">
        <v>114</v>
      </c>
      <c r="G37" s="2" t="s">
        <v>114</v>
      </c>
      <c r="H37" s="2" t="s">
        <v>120</v>
      </c>
      <c r="I37" s="32">
        <f t="shared" si="1"/>
        <v>0.99405684344865597</v>
      </c>
      <c r="J37" s="59">
        <v>6.6270456229910399</v>
      </c>
      <c r="K37" s="30">
        <v>64.3</v>
      </c>
      <c r="L37" s="12">
        <v>2.4831771850000002</v>
      </c>
      <c r="M37" s="12">
        <v>26.932090760000001</v>
      </c>
      <c r="N37" s="12">
        <v>4.8476147650000003</v>
      </c>
      <c r="O37" s="12">
        <v>5.3757309910000002</v>
      </c>
      <c r="P37" s="34"/>
      <c r="Q37" s="29"/>
      <c r="R37" s="29"/>
      <c r="S37" s="29"/>
      <c r="T37" s="29"/>
      <c r="U37" s="29" t="s">
        <v>118</v>
      </c>
      <c r="V37" s="2" t="s">
        <v>123</v>
      </c>
      <c r="W37" s="2">
        <v>1</v>
      </c>
      <c r="AA37" s="29"/>
      <c r="AB37" s="33"/>
    </row>
    <row r="38" spans="1:28" x14ac:dyDescent="0.35">
      <c r="A38" s="34">
        <v>16.149999999999999</v>
      </c>
      <c r="B38" s="29">
        <v>6</v>
      </c>
      <c r="C38" s="29">
        <v>2</v>
      </c>
      <c r="D38" s="29" t="s">
        <v>214</v>
      </c>
      <c r="E38" s="29">
        <v>15</v>
      </c>
      <c r="F38" s="2" t="s">
        <v>114</v>
      </c>
      <c r="G38" s="2" t="s">
        <v>114</v>
      </c>
      <c r="H38" s="2" t="s">
        <v>120</v>
      </c>
      <c r="I38" s="32">
        <f t="shared" si="1"/>
        <v>0.96372177545609139</v>
      </c>
      <c r="J38" s="59">
        <v>6.4248118363739426</v>
      </c>
      <c r="K38" s="30">
        <v>64.3</v>
      </c>
      <c r="L38" s="12">
        <v>2.9956505299999998</v>
      </c>
      <c r="M38" s="12">
        <v>30.31356049</v>
      </c>
      <c r="N38" s="12">
        <v>5.1501626969999998</v>
      </c>
      <c r="O38" s="12">
        <v>5.8535614010000003</v>
      </c>
      <c r="P38" s="29"/>
      <c r="Q38" s="29"/>
      <c r="R38" s="29"/>
      <c r="S38" s="29"/>
      <c r="T38" s="29"/>
      <c r="U38" s="29" t="s">
        <v>118</v>
      </c>
      <c r="V38" s="2" t="s">
        <v>123</v>
      </c>
      <c r="W38" s="2">
        <v>1</v>
      </c>
      <c r="AA38" s="29"/>
      <c r="AB38" s="33"/>
    </row>
    <row r="39" spans="1:28" x14ac:dyDescent="0.35">
      <c r="A39" s="34">
        <v>17.149999999999999</v>
      </c>
      <c r="B39" s="29">
        <v>6</v>
      </c>
      <c r="C39" s="29">
        <v>3</v>
      </c>
      <c r="D39" s="29" t="s">
        <v>214</v>
      </c>
      <c r="E39" s="29">
        <v>15</v>
      </c>
      <c r="F39" s="2" t="s">
        <v>114</v>
      </c>
      <c r="G39" s="2" t="s">
        <v>114</v>
      </c>
      <c r="H39" s="2" t="s">
        <v>120</v>
      </c>
      <c r="I39" s="32">
        <f t="shared" si="1"/>
        <v>0.91005203977693849</v>
      </c>
      <c r="J39" s="59">
        <v>6.0670135985129239</v>
      </c>
      <c r="K39" s="30">
        <v>64.3</v>
      </c>
      <c r="L39" s="12">
        <v>2.676737309</v>
      </c>
      <c r="M39" s="12">
        <v>27.08641815</v>
      </c>
      <c r="N39" s="12">
        <v>4.6018829349999999</v>
      </c>
      <c r="O39" s="12">
        <v>5.2303986550000001</v>
      </c>
      <c r="P39" s="29"/>
      <c r="Q39" s="29"/>
      <c r="R39" s="29"/>
      <c r="S39" s="29"/>
      <c r="T39" s="29"/>
      <c r="U39" s="29" t="s">
        <v>118</v>
      </c>
      <c r="V39" s="2" t="s">
        <v>123</v>
      </c>
      <c r="W39" s="2">
        <v>1</v>
      </c>
      <c r="AA39" s="29"/>
      <c r="AB39" s="33"/>
    </row>
    <row r="40" spans="1:28" x14ac:dyDescent="0.35">
      <c r="A40" s="34">
        <v>18.149999999999999</v>
      </c>
      <c r="B40" s="29">
        <v>6</v>
      </c>
      <c r="C40" s="29">
        <v>4</v>
      </c>
      <c r="D40" s="29" t="s">
        <v>214</v>
      </c>
      <c r="E40" s="29">
        <v>15</v>
      </c>
      <c r="F40" s="2" t="s">
        <v>114</v>
      </c>
      <c r="G40" s="2" t="s">
        <v>114</v>
      </c>
      <c r="H40" s="2" t="s">
        <v>120</v>
      </c>
      <c r="I40" s="32">
        <f t="shared" si="1"/>
        <v>1.1573995172547731</v>
      </c>
      <c r="J40" s="59">
        <v>7.7159967816984878</v>
      </c>
      <c r="K40" s="30">
        <v>64.3</v>
      </c>
      <c r="L40" s="12">
        <v>2.4851825239999998</v>
      </c>
      <c r="M40" s="12">
        <v>21.759639740000001</v>
      </c>
      <c r="N40" s="12">
        <v>4.2675786020000004</v>
      </c>
      <c r="O40" s="12">
        <v>6.3824253080000002</v>
      </c>
      <c r="P40" s="29"/>
      <c r="Q40" s="29"/>
      <c r="R40" s="29"/>
      <c r="S40" s="29"/>
      <c r="T40" s="29"/>
      <c r="U40" s="29" t="s">
        <v>118</v>
      </c>
      <c r="V40" s="2" t="s">
        <v>123</v>
      </c>
      <c r="W40" s="2">
        <v>1</v>
      </c>
      <c r="AA40" s="29"/>
      <c r="AB40" s="33"/>
    </row>
    <row r="41" spans="1:28" x14ac:dyDescent="0.35">
      <c r="A41" s="34">
        <v>19.149999999999999</v>
      </c>
      <c r="B41" s="29">
        <v>6</v>
      </c>
      <c r="C41" s="29">
        <v>5</v>
      </c>
      <c r="D41" s="29" t="s">
        <v>214</v>
      </c>
      <c r="E41" s="29">
        <v>15</v>
      </c>
      <c r="F41" s="2" t="s">
        <v>114</v>
      </c>
      <c r="G41" s="2" t="s">
        <v>114</v>
      </c>
      <c r="H41" s="2" t="s">
        <v>120</v>
      </c>
      <c r="I41" s="32">
        <f t="shared" si="1"/>
        <v>1.1247309824935499</v>
      </c>
      <c r="J41" s="59">
        <v>7.4982065499569988</v>
      </c>
      <c r="K41" s="30">
        <v>64.3</v>
      </c>
      <c r="L41" s="12">
        <v>2.6613833900000001</v>
      </c>
      <c r="M41" s="12">
        <v>22.99668312</v>
      </c>
      <c r="N41" s="12">
        <v>4.3329129220000002</v>
      </c>
      <c r="O41" s="12">
        <v>6.9652938840000003</v>
      </c>
      <c r="P41" s="29"/>
      <c r="Q41" s="29"/>
      <c r="R41" s="29"/>
      <c r="S41" s="29"/>
      <c r="T41" s="29"/>
      <c r="U41" s="29" t="s">
        <v>118</v>
      </c>
      <c r="V41" s="2" t="s">
        <v>123</v>
      </c>
      <c r="W41" s="2">
        <v>1</v>
      </c>
      <c r="AA41" s="29"/>
      <c r="AB41" s="33"/>
    </row>
    <row r="42" spans="1:28" x14ac:dyDescent="0.35">
      <c r="A42" s="34">
        <v>20.149999999999999</v>
      </c>
      <c r="B42" s="29">
        <v>6</v>
      </c>
      <c r="C42" s="29">
        <v>6</v>
      </c>
      <c r="D42" s="29" t="s">
        <v>214</v>
      </c>
      <c r="E42" s="29">
        <v>15</v>
      </c>
      <c r="F42" s="2" t="s">
        <v>114</v>
      </c>
      <c r="G42" s="2" t="s">
        <v>114</v>
      </c>
      <c r="H42" s="2" t="s">
        <v>120</v>
      </c>
      <c r="I42" s="32">
        <f t="shared" si="1"/>
        <v>0.73499999999999999</v>
      </c>
      <c r="J42" s="59">
        <v>4.9000000000000004</v>
      </c>
      <c r="K42" s="30">
        <v>64.3</v>
      </c>
      <c r="L42" s="12">
        <v>5.0033106800000002</v>
      </c>
      <c r="M42" s="12">
        <v>32.6865387</v>
      </c>
      <c r="N42" s="12">
        <v>5.2666039470000001</v>
      </c>
      <c r="O42" s="12">
        <v>3.78924489</v>
      </c>
      <c r="P42" s="29"/>
      <c r="Q42" s="29"/>
      <c r="R42" s="29"/>
      <c r="S42" s="29"/>
      <c r="T42" s="29"/>
      <c r="U42" s="29" t="s">
        <v>117</v>
      </c>
      <c r="V42" s="2" t="s">
        <v>123</v>
      </c>
      <c r="W42" s="2">
        <v>1</v>
      </c>
      <c r="AA42" s="29"/>
      <c r="AB42" s="33"/>
    </row>
    <row r="43" spans="1:28" x14ac:dyDescent="0.35">
      <c r="A43" s="34">
        <v>21.15</v>
      </c>
      <c r="B43" s="29">
        <v>6</v>
      </c>
      <c r="C43" s="29">
        <v>7</v>
      </c>
      <c r="D43" s="29" t="s">
        <v>214</v>
      </c>
      <c r="E43" s="29">
        <v>15</v>
      </c>
      <c r="F43" s="2" t="s">
        <v>114</v>
      </c>
      <c r="G43" s="2" t="s">
        <v>114</v>
      </c>
      <c r="H43" s="2" t="s">
        <v>120</v>
      </c>
      <c r="I43" s="32">
        <f t="shared" si="1"/>
        <v>1.2299999999999998</v>
      </c>
      <c r="J43" s="59">
        <v>8.1999999999999993</v>
      </c>
      <c r="K43" s="30">
        <v>64.3</v>
      </c>
      <c r="L43" s="12">
        <v>1.76500988</v>
      </c>
      <c r="M43" s="12">
        <v>26.794578550000001</v>
      </c>
      <c r="N43" s="12">
        <v>4.7411026950000004</v>
      </c>
      <c r="O43" s="12">
        <v>5.4369273189999996</v>
      </c>
      <c r="P43" s="29"/>
      <c r="Q43" s="29"/>
      <c r="R43" s="29"/>
      <c r="S43" s="29"/>
      <c r="T43" s="29"/>
      <c r="U43" s="29" t="s">
        <v>118</v>
      </c>
      <c r="V43" s="2" t="s">
        <v>123</v>
      </c>
      <c r="W43" s="2">
        <v>1</v>
      </c>
      <c r="AA43" s="29"/>
      <c r="AB43" s="33"/>
    </row>
    <row r="44" spans="1:28" x14ac:dyDescent="0.35">
      <c r="A44" s="28">
        <v>22</v>
      </c>
      <c r="B44" s="29">
        <v>7</v>
      </c>
      <c r="C44" s="29">
        <v>1</v>
      </c>
      <c r="D44" s="29" t="s">
        <v>213</v>
      </c>
      <c r="E44" s="29"/>
      <c r="F44" s="2" t="s">
        <v>120</v>
      </c>
      <c r="G44" s="2" t="s">
        <v>120</v>
      </c>
      <c r="H44" s="2" t="s">
        <v>120</v>
      </c>
      <c r="I44" s="32">
        <f t="shared" si="1"/>
        <v>0.70004003059764508</v>
      </c>
      <c r="J44" s="59">
        <v>4.6669335373176342</v>
      </c>
      <c r="K44" s="30">
        <v>64.3</v>
      </c>
      <c r="L44" s="12">
        <f t="shared" ref="L44:O48" si="2">L37</f>
        <v>2.4831771850000002</v>
      </c>
      <c r="M44" s="12">
        <f t="shared" si="2"/>
        <v>26.932090760000001</v>
      </c>
      <c r="N44" s="12">
        <f t="shared" si="2"/>
        <v>4.8476147650000003</v>
      </c>
      <c r="O44" s="12">
        <f t="shared" si="2"/>
        <v>5.3757309910000002</v>
      </c>
      <c r="P44" s="29"/>
      <c r="Q44" s="29"/>
      <c r="R44" s="29"/>
      <c r="S44" s="29"/>
      <c r="T44" s="29"/>
      <c r="U44" s="29" t="s">
        <v>118</v>
      </c>
      <c r="V44" s="2" t="s">
        <v>123</v>
      </c>
      <c r="W44" s="2">
        <v>1</v>
      </c>
      <c r="AA44" s="29"/>
      <c r="AB44" s="33"/>
    </row>
    <row r="45" spans="1:28" x14ac:dyDescent="0.35">
      <c r="A45" s="28">
        <v>23</v>
      </c>
      <c r="B45" s="29">
        <v>7</v>
      </c>
      <c r="C45" s="29">
        <v>2</v>
      </c>
      <c r="D45" s="29" t="s">
        <v>213</v>
      </c>
      <c r="E45" s="29"/>
      <c r="F45" s="2" t="s">
        <v>120</v>
      </c>
      <c r="G45" s="2" t="s">
        <v>120</v>
      </c>
      <c r="H45" s="2" t="s">
        <v>120</v>
      </c>
      <c r="I45" s="32">
        <f t="shared" si="1"/>
        <v>0.70004003059764508</v>
      </c>
      <c r="J45" s="60">
        <v>4.6669335373176342</v>
      </c>
      <c r="K45" s="30">
        <v>64.3</v>
      </c>
      <c r="L45" s="12">
        <f t="shared" si="2"/>
        <v>2.9956505299999998</v>
      </c>
      <c r="M45" s="12">
        <f t="shared" si="2"/>
        <v>30.31356049</v>
      </c>
      <c r="N45" s="12">
        <f t="shared" si="2"/>
        <v>5.1501626969999998</v>
      </c>
      <c r="O45" s="12">
        <f t="shared" si="2"/>
        <v>5.8535614010000003</v>
      </c>
      <c r="P45" s="29"/>
      <c r="Q45" s="29"/>
      <c r="R45" s="29"/>
      <c r="S45" s="29"/>
      <c r="T45" s="29"/>
      <c r="U45" s="29" t="s">
        <v>118</v>
      </c>
      <c r="V45" s="2" t="s">
        <v>123</v>
      </c>
      <c r="W45" s="2">
        <v>1</v>
      </c>
      <c r="AA45" s="29"/>
      <c r="AB45" s="33"/>
    </row>
    <row r="46" spans="1:28" x14ac:dyDescent="0.35">
      <c r="A46" s="28">
        <v>24</v>
      </c>
      <c r="B46" s="29">
        <v>7</v>
      </c>
      <c r="C46" s="29">
        <v>3</v>
      </c>
      <c r="D46" s="29" t="s">
        <v>213</v>
      </c>
      <c r="E46" s="29"/>
      <c r="F46" s="2" t="s">
        <v>120</v>
      </c>
      <c r="G46" s="2" t="s">
        <v>120</v>
      </c>
      <c r="H46" s="2" t="s">
        <v>120</v>
      </c>
      <c r="I46" s="32">
        <f t="shared" si="1"/>
        <v>0.70004003059764508</v>
      </c>
      <c r="J46" s="60">
        <v>4.6669335373176342</v>
      </c>
      <c r="K46" s="30">
        <v>64.3</v>
      </c>
      <c r="L46" s="12">
        <f t="shared" si="2"/>
        <v>2.676737309</v>
      </c>
      <c r="M46" s="12">
        <f t="shared" si="2"/>
        <v>27.08641815</v>
      </c>
      <c r="N46" s="12">
        <f t="shared" si="2"/>
        <v>4.6018829349999999</v>
      </c>
      <c r="O46" s="12">
        <f t="shared" si="2"/>
        <v>5.2303986550000001</v>
      </c>
      <c r="P46" s="29"/>
      <c r="Q46" s="29"/>
      <c r="R46" s="29"/>
      <c r="S46" s="29"/>
      <c r="T46" s="29"/>
      <c r="U46" s="29" t="s">
        <v>118</v>
      </c>
      <c r="V46" s="2" t="s">
        <v>123</v>
      </c>
      <c r="W46" s="2">
        <v>1</v>
      </c>
      <c r="AA46" s="29"/>
      <c r="AB46" s="33"/>
    </row>
    <row r="47" spans="1:28" x14ac:dyDescent="0.35">
      <c r="A47" s="28">
        <v>25</v>
      </c>
      <c r="B47" s="29">
        <v>7</v>
      </c>
      <c r="C47" s="29">
        <v>4</v>
      </c>
      <c r="D47" s="29" t="s">
        <v>213</v>
      </c>
      <c r="E47" s="29"/>
      <c r="F47" s="2" t="s">
        <v>120</v>
      </c>
      <c r="G47" s="2" t="s">
        <v>120</v>
      </c>
      <c r="H47" s="2" t="s">
        <v>120</v>
      </c>
      <c r="I47" s="32">
        <f t="shared" si="1"/>
        <v>0.70004003059764508</v>
      </c>
      <c r="J47" s="60">
        <v>4.6669335373176342</v>
      </c>
      <c r="K47" s="30">
        <v>64.3</v>
      </c>
      <c r="L47" s="12">
        <f t="shared" si="2"/>
        <v>2.4851825239999998</v>
      </c>
      <c r="M47" s="12">
        <f t="shared" si="2"/>
        <v>21.759639740000001</v>
      </c>
      <c r="N47" s="12">
        <f t="shared" si="2"/>
        <v>4.2675786020000004</v>
      </c>
      <c r="O47" s="12">
        <f t="shared" si="2"/>
        <v>6.3824253080000002</v>
      </c>
      <c r="P47" s="34"/>
      <c r="Q47" s="29"/>
      <c r="R47" s="29"/>
      <c r="S47" s="29"/>
      <c r="T47" s="29"/>
      <c r="U47" s="29" t="s">
        <v>118</v>
      </c>
      <c r="V47" s="2" t="s">
        <v>123</v>
      </c>
      <c r="W47" s="2">
        <v>1</v>
      </c>
      <c r="AA47" s="29"/>
      <c r="AB47" s="33"/>
    </row>
    <row r="48" spans="1:28" x14ac:dyDescent="0.35">
      <c r="A48" s="28">
        <v>26</v>
      </c>
      <c r="B48" s="29">
        <v>7</v>
      </c>
      <c r="C48" s="29">
        <v>5</v>
      </c>
      <c r="D48" s="29" t="s">
        <v>213</v>
      </c>
      <c r="E48" s="29"/>
      <c r="F48" s="2" t="s">
        <v>120</v>
      </c>
      <c r="G48" s="2" t="s">
        <v>120</v>
      </c>
      <c r="H48" s="2" t="s">
        <v>120</v>
      </c>
      <c r="I48" s="32">
        <f t="shared" si="1"/>
        <v>0.70004003059764508</v>
      </c>
      <c r="J48" s="59">
        <v>4.6669335373176342</v>
      </c>
      <c r="K48" s="30">
        <v>64.3</v>
      </c>
      <c r="L48" s="12">
        <f t="shared" si="2"/>
        <v>2.6613833900000001</v>
      </c>
      <c r="M48" s="12">
        <f t="shared" si="2"/>
        <v>22.99668312</v>
      </c>
      <c r="N48" s="12">
        <f t="shared" si="2"/>
        <v>4.3329129220000002</v>
      </c>
      <c r="O48" s="12">
        <f t="shared" si="2"/>
        <v>6.9652938840000003</v>
      </c>
      <c r="P48" s="29"/>
      <c r="Q48" s="29"/>
      <c r="R48" s="29"/>
      <c r="S48" s="29"/>
      <c r="T48" s="29"/>
      <c r="U48" s="29" t="s">
        <v>118</v>
      </c>
      <c r="V48" s="2" t="s">
        <v>123</v>
      </c>
      <c r="W48" s="2">
        <v>1</v>
      </c>
      <c r="AA48" s="29"/>
      <c r="AB48" s="33"/>
    </row>
    <row r="49" spans="1:28" x14ac:dyDescent="0.35">
      <c r="A49" s="28">
        <v>27</v>
      </c>
      <c r="B49" s="29">
        <v>7</v>
      </c>
      <c r="C49" s="29">
        <v>6</v>
      </c>
      <c r="D49" s="29" t="s">
        <v>213</v>
      </c>
      <c r="E49" s="29"/>
      <c r="F49" s="2" t="s">
        <v>120</v>
      </c>
      <c r="G49" s="2" t="s">
        <v>120</v>
      </c>
      <c r="H49" s="2" t="s">
        <v>120</v>
      </c>
      <c r="I49" s="32">
        <f t="shared" si="1"/>
        <v>1.5899999999999999</v>
      </c>
      <c r="J49" s="59">
        <v>10.6</v>
      </c>
      <c r="K49" s="30">
        <v>64.3</v>
      </c>
      <c r="L49" s="38"/>
      <c r="M49" s="38"/>
      <c r="N49" s="38"/>
      <c r="O49" s="38"/>
      <c r="P49" s="29"/>
      <c r="Q49" s="29"/>
      <c r="R49" s="29"/>
      <c r="S49" s="29"/>
      <c r="T49" s="29"/>
      <c r="U49" s="29" t="s">
        <v>118</v>
      </c>
      <c r="V49" s="29" t="s">
        <v>119</v>
      </c>
      <c r="W49" s="2">
        <v>1</v>
      </c>
      <c r="AA49" s="29"/>
      <c r="AB49" s="33"/>
    </row>
    <row r="50" spans="1:28" x14ac:dyDescent="0.35">
      <c r="A50" s="28">
        <v>28</v>
      </c>
      <c r="B50" s="29">
        <v>7</v>
      </c>
      <c r="C50" s="29">
        <v>7</v>
      </c>
      <c r="D50" s="29" t="s">
        <v>213</v>
      </c>
      <c r="E50" s="29"/>
      <c r="F50" s="2" t="s">
        <v>120</v>
      </c>
      <c r="G50" s="2" t="s">
        <v>120</v>
      </c>
      <c r="H50" s="2" t="s">
        <v>120</v>
      </c>
      <c r="I50" s="32">
        <f t="shared" si="1"/>
        <v>0.70004003059764508</v>
      </c>
      <c r="J50" s="59">
        <v>4.6669335373176342</v>
      </c>
      <c r="K50" s="30">
        <v>64.3</v>
      </c>
      <c r="L50" s="38"/>
      <c r="M50" s="38"/>
      <c r="N50" s="38"/>
      <c r="O50" s="38"/>
      <c r="P50" s="29"/>
      <c r="Q50" s="29"/>
      <c r="R50" s="29"/>
      <c r="S50" s="29"/>
      <c r="T50" s="29"/>
      <c r="U50" s="29" t="s">
        <v>118</v>
      </c>
      <c r="V50" s="29" t="s">
        <v>119</v>
      </c>
      <c r="W50" s="2">
        <v>1</v>
      </c>
      <c r="AA50" s="29"/>
      <c r="AB50" s="33"/>
    </row>
    <row r="51" spans="1:28" x14ac:dyDescent="0.35">
      <c r="A51" s="28">
        <v>29</v>
      </c>
      <c r="B51" s="29">
        <v>7</v>
      </c>
      <c r="C51" s="29">
        <v>8</v>
      </c>
      <c r="D51" s="29" t="s">
        <v>213</v>
      </c>
      <c r="E51" s="29"/>
      <c r="F51" s="2" t="s">
        <v>120</v>
      </c>
      <c r="G51" s="2" t="s">
        <v>120</v>
      </c>
      <c r="H51" s="2" t="s">
        <v>120</v>
      </c>
      <c r="I51" s="32">
        <f t="shared" si="1"/>
        <v>0.70499999999999996</v>
      </c>
      <c r="J51" s="59">
        <v>4.7</v>
      </c>
      <c r="K51" s="30">
        <v>64.3</v>
      </c>
      <c r="L51" s="17">
        <f>L42</f>
        <v>5.0033106800000002</v>
      </c>
      <c r="M51" s="12">
        <f>M42</f>
        <v>32.6865387</v>
      </c>
      <c r="N51" s="12">
        <f>N42</f>
        <v>5.2666039470000001</v>
      </c>
      <c r="O51" s="12">
        <f>O42</f>
        <v>3.78924489</v>
      </c>
      <c r="P51" s="29"/>
      <c r="Q51" s="29"/>
      <c r="R51" s="29"/>
      <c r="S51" s="29"/>
      <c r="T51" s="29"/>
      <c r="U51" s="29" t="s">
        <v>117</v>
      </c>
      <c r="V51" s="29" t="s">
        <v>123</v>
      </c>
      <c r="W51" s="2">
        <v>1</v>
      </c>
      <c r="AA51" s="29"/>
      <c r="AB51" s="33"/>
    </row>
    <row r="52" spans="1:28" x14ac:dyDescent="0.35">
      <c r="A52" s="34">
        <v>22.14</v>
      </c>
      <c r="B52" s="29">
        <v>7</v>
      </c>
      <c r="C52" s="29">
        <v>1</v>
      </c>
      <c r="D52" s="29" t="s">
        <v>214</v>
      </c>
      <c r="E52" s="29">
        <v>14</v>
      </c>
      <c r="F52" s="2" t="s">
        <v>120</v>
      </c>
      <c r="G52" s="2" t="s">
        <v>120</v>
      </c>
      <c r="H52" s="2" t="s">
        <v>115</v>
      </c>
      <c r="I52" s="32">
        <f t="shared" si="1"/>
        <v>1.1529760937798057</v>
      </c>
      <c r="J52" s="59">
        <v>7.6865072918653716</v>
      </c>
      <c r="K52" s="30">
        <v>64.3</v>
      </c>
      <c r="L52" s="17">
        <v>2.982700586</v>
      </c>
      <c r="M52" s="12">
        <v>24.716558460000002</v>
      </c>
      <c r="N52" s="12">
        <v>4.5924782750000004</v>
      </c>
      <c r="O52" s="12">
        <v>5.8843469620000004</v>
      </c>
      <c r="P52" s="34"/>
      <c r="Q52" s="29"/>
      <c r="R52" s="29"/>
      <c r="S52" s="29"/>
      <c r="T52" s="29"/>
      <c r="U52" s="29" t="s">
        <v>118</v>
      </c>
      <c r="V52" s="2" t="s">
        <v>123</v>
      </c>
      <c r="W52" s="2">
        <v>1</v>
      </c>
      <c r="AA52" s="29"/>
      <c r="AB52" s="33"/>
    </row>
    <row r="53" spans="1:28" x14ac:dyDescent="0.35">
      <c r="A53" s="34">
        <v>23.14</v>
      </c>
      <c r="B53" s="29">
        <v>7</v>
      </c>
      <c r="C53" s="29">
        <v>2</v>
      </c>
      <c r="D53" s="29" t="s">
        <v>214</v>
      </c>
      <c r="E53" s="29">
        <v>14</v>
      </c>
      <c r="F53" s="2" t="s">
        <v>120</v>
      </c>
      <c r="G53" s="2" t="s">
        <v>120</v>
      </c>
      <c r="H53" s="2" t="s">
        <v>115</v>
      </c>
      <c r="I53" s="32">
        <f t="shared" si="1"/>
        <v>1.1823026893691051</v>
      </c>
      <c r="J53" s="59">
        <v>7.8820179291273673</v>
      </c>
      <c r="K53" s="30">
        <v>64.3</v>
      </c>
      <c r="P53" s="29"/>
      <c r="Q53" s="29"/>
      <c r="R53" s="29"/>
      <c r="S53" s="29"/>
      <c r="T53" s="29"/>
      <c r="U53" s="29" t="s">
        <v>118</v>
      </c>
      <c r="V53" s="2" t="s">
        <v>123</v>
      </c>
      <c r="W53" s="2">
        <v>1</v>
      </c>
      <c r="AA53" s="29"/>
      <c r="AB53" s="33"/>
    </row>
    <row r="54" spans="1:28" x14ac:dyDescent="0.35">
      <c r="A54" s="34">
        <v>24.14</v>
      </c>
      <c r="B54" s="29">
        <v>7</v>
      </c>
      <c r="C54" s="29">
        <v>3</v>
      </c>
      <c r="D54" s="29" t="s">
        <v>214</v>
      </c>
      <c r="E54" s="29">
        <v>14</v>
      </c>
      <c r="F54" s="2" t="s">
        <v>120</v>
      </c>
      <c r="G54" s="2" t="s">
        <v>120</v>
      </c>
      <c r="H54" s="2" t="s">
        <v>115</v>
      </c>
      <c r="I54" s="32">
        <f t="shared" si="1"/>
        <v>1.1439197018710385</v>
      </c>
      <c r="J54" s="59">
        <v>7.6261313458069235</v>
      </c>
      <c r="K54" s="30">
        <v>64.3</v>
      </c>
      <c r="P54" s="29"/>
      <c r="Q54" s="29"/>
      <c r="R54" s="29"/>
      <c r="S54" s="29"/>
      <c r="T54" s="29"/>
      <c r="U54" s="29" t="s">
        <v>118</v>
      </c>
      <c r="V54" s="2" t="s">
        <v>123</v>
      </c>
      <c r="W54" s="2">
        <v>1</v>
      </c>
      <c r="AA54" s="29"/>
      <c r="AB54" s="33"/>
    </row>
    <row r="55" spans="1:28" x14ac:dyDescent="0.35">
      <c r="A55" s="34">
        <v>25.14</v>
      </c>
      <c r="B55" s="29">
        <v>7</v>
      </c>
      <c r="C55" s="29">
        <v>4</v>
      </c>
      <c r="D55" s="29" t="s">
        <v>214</v>
      </c>
      <c r="E55" s="29">
        <v>14</v>
      </c>
      <c r="F55" s="2" t="s">
        <v>120</v>
      </c>
      <c r="G55" s="2" t="s">
        <v>120</v>
      </c>
      <c r="H55" s="2" t="s">
        <v>115</v>
      </c>
      <c r="I55" s="32">
        <f t="shared" si="1"/>
        <v>1.3464103255161375</v>
      </c>
      <c r="J55" s="59">
        <v>8.9760688367742496</v>
      </c>
      <c r="K55" s="30">
        <v>64.3</v>
      </c>
      <c r="P55" s="29"/>
      <c r="Q55" s="29"/>
      <c r="R55" s="29"/>
      <c r="S55" s="29"/>
      <c r="T55" s="29"/>
      <c r="U55" s="29" t="s">
        <v>118</v>
      </c>
      <c r="V55" s="2" t="s">
        <v>123</v>
      </c>
      <c r="W55" s="2">
        <v>1</v>
      </c>
      <c r="AA55" s="29"/>
      <c r="AB55" s="33"/>
    </row>
    <row r="56" spans="1:28" x14ac:dyDescent="0.35">
      <c r="A56" s="34">
        <v>26.14</v>
      </c>
      <c r="B56" s="29">
        <v>7</v>
      </c>
      <c r="C56" s="29">
        <v>5</v>
      </c>
      <c r="D56" s="29" t="s">
        <v>214</v>
      </c>
      <c r="E56" s="29">
        <v>14</v>
      </c>
      <c r="F56" s="2" t="s">
        <v>120</v>
      </c>
      <c r="G56" s="2" t="s">
        <v>120</v>
      </c>
      <c r="H56" s="2" t="s">
        <v>115</v>
      </c>
      <c r="I56" s="32">
        <f t="shared" si="1"/>
        <v>1.5219103611869671</v>
      </c>
      <c r="J56" s="59">
        <v>10.146069074579781</v>
      </c>
      <c r="K56" s="30">
        <v>64.3</v>
      </c>
      <c r="L56" s="16"/>
      <c r="M56" s="16"/>
      <c r="N56" s="16"/>
      <c r="O56" s="16"/>
      <c r="P56" s="34"/>
      <c r="Q56" s="29"/>
      <c r="R56" s="29"/>
      <c r="S56" s="29"/>
      <c r="T56" s="29"/>
      <c r="U56" s="29" t="s">
        <v>118</v>
      </c>
      <c r="V56" s="2" t="s">
        <v>123</v>
      </c>
      <c r="W56" s="2">
        <v>1</v>
      </c>
      <c r="AA56" s="29"/>
      <c r="AB56" s="33"/>
    </row>
    <row r="57" spans="1:28" x14ac:dyDescent="0.35">
      <c r="A57" s="34">
        <v>27.14</v>
      </c>
      <c r="B57" s="29">
        <v>7</v>
      </c>
      <c r="C57" s="29">
        <v>6</v>
      </c>
      <c r="D57" s="29" t="s">
        <v>214</v>
      </c>
      <c r="E57" s="29">
        <v>14</v>
      </c>
      <c r="F57" s="2" t="s">
        <v>120</v>
      </c>
      <c r="G57" s="2" t="s">
        <v>120</v>
      </c>
      <c r="H57" s="2" t="s">
        <v>115</v>
      </c>
      <c r="I57" s="32">
        <f t="shared" si="1"/>
        <v>1.9950000000000001</v>
      </c>
      <c r="J57" s="59">
        <v>13.3</v>
      </c>
      <c r="K57" s="30">
        <v>64.3</v>
      </c>
      <c r="L57" s="16"/>
      <c r="M57" s="16"/>
      <c r="N57" s="16"/>
      <c r="O57" s="16"/>
      <c r="P57" s="34"/>
      <c r="Q57" s="29"/>
      <c r="R57" s="29"/>
      <c r="S57" s="29"/>
      <c r="T57" s="29"/>
      <c r="U57" s="29" t="s">
        <v>118</v>
      </c>
      <c r="V57" s="2" t="s">
        <v>123</v>
      </c>
      <c r="W57" s="2">
        <v>1</v>
      </c>
      <c r="AA57" s="29"/>
      <c r="AB57" s="33"/>
    </row>
    <row r="58" spans="1:28" x14ac:dyDescent="0.35">
      <c r="A58" s="34">
        <v>28.14</v>
      </c>
      <c r="B58" s="29">
        <v>7</v>
      </c>
      <c r="C58" s="29">
        <v>7</v>
      </c>
      <c r="D58" s="29" t="s">
        <v>214</v>
      </c>
      <c r="E58" s="29">
        <v>14</v>
      </c>
      <c r="F58" s="2" t="s">
        <v>120</v>
      </c>
      <c r="G58" s="2" t="s">
        <v>120</v>
      </c>
      <c r="H58" s="2" t="s">
        <v>115</v>
      </c>
      <c r="I58" s="32">
        <f t="shared" si="1"/>
        <v>1.240354260880594</v>
      </c>
      <c r="J58" s="59">
        <v>8.2690284058706265</v>
      </c>
      <c r="K58" s="30">
        <v>64.3</v>
      </c>
      <c r="L58" s="16"/>
      <c r="M58" s="16"/>
      <c r="N58" s="16"/>
      <c r="O58" s="16"/>
      <c r="P58" s="34"/>
      <c r="Q58" s="29"/>
      <c r="R58" s="29"/>
      <c r="S58" s="29"/>
      <c r="T58" s="29"/>
      <c r="U58" s="29" t="s">
        <v>118</v>
      </c>
      <c r="V58" s="2" t="s">
        <v>123</v>
      </c>
      <c r="W58" s="2">
        <v>1</v>
      </c>
      <c r="AA58" s="29"/>
      <c r="AB58" s="33"/>
    </row>
    <row r="59" spans="1:28" x14ac:dyDescent="0.35">
      <c r="A59" s="34">
        <v>29.14</v>
      </c>
      <c r="B59" s="29">
        <v>7</v>
      </c>
      <c r="C59" s="29">
        <v>8</v>
      </c>
      <c r="D59" s="29" t="s">
        <v>214</v>
      </c>
      <c r="E59" s="29">
        <v>14</v>
      </c>
      <c r="F59" s="2" t="s">
        <v>120</v>
      </c>
      <c r="G59" s="2" t="s">
        <v>120</v>
      </c>
      <c r="H59" s="2" t="s">
        <v>115</v>
      </c>
      <c r="I59" s="32">
        <f t="shared" si="1"/>
        <v>0.97499999999999998</v>
      </c>
      <c r="J59" s="59">
        <v>6.5</v>
      </c>
      <c r="K59" s="30">
        <v>64.3</v>
      </c>
      <c r="L59" s="16"/>
      <c r="M59" s="16"/>
      <c r="N59" s="16"/>
      <c r="O59" s="16"/>
      <c r="P59" s="34"/>
      <c r="Q59" s="29"/>
      <c r="R59" s="29"/>
      <c r="S59" s="29"/>
      <c r="T59" s="29"/>
      <c r="U59" s="29" t="s">
        <v>117</v>
      </c>
      <c r="V59" s="2" t="s">
        <v>134</v>
      </c>
      <c r="W59" s="2">
        <v>1</v>
      </c>
      <c r="AA59" s="29"/>
      <c r="AB59" s="33"/>
    </row>
    <row r="60" spans="1:28" x14ac:dyDescent="0.35">
      <c r="A60" s="28">
        <v>30</v>
      </c>
      <c r="B60" s="29">
        <v>8</v>
      </c>
      <c r="C60" s="2">
        <v>1</v>
      </c>
      <c r="D60" s="2" t="s">
        <v>213</v>
      </c>
      <c r="F60" s="2" t="s">
        <v>115</v>
      </c>
      <c r="G60" s="2" t="s">
        <v>115</v>
      </c>
      <c r="H60" s="2" t="s">
        <v>115</v>
      </c>
      <c r="I60" s="32">
        <f t="shared" si="1"/>
        <v>0.35002001529882254</v>
      </c>
      <c r="J60" s="59">
        <v>2.3334667686588171</v>
      </c>
      <c r="K60" s="30">
        <v>64.3</v>
      </c>
      <c r="L60" s="17">
        <f>L52</f>
        <v>2.982700586</v>
      </c>
      <c r="M60" s="12">
        <f>M52</f>
        <v>24.716558460000002</v>
      </c>
      <c r="N60" s="12">
        <f>N52</f>
        <v>4.5924782750000004</v>
      </c>
      <c r="O60" s="12">
        <f>O52</f>
        <v>5.8843469620000004</v>
      </c>
      <c r="P60" s="34"/>
      <c r="Q60" s="29"/>
      <c r="R60" s="29"/>
      <c r="S60" s="29"/>
      <c r="T60" s="29"/>
      <c r="U60" s="29" t="s">
        <v>118</v>
      </c>
      <c r="V60" s="2" t="s">
        <v>123</v>
      </c>
      <c r="W60" s="2">
        <v>1</v>
      </c>
      <c r="AA60" s="29"/>
      <c r="AB60" s="33"/>
    </row>
    <row r="61" spans="1:28" x14ac:dyDescent="0.35">
      <c r="A61" s="28">
        <v>31</v>
      </c>
      <c r="B61" s="29">
        <v>8</v>
      </c>
      <c r="C61" s="2">
        <v>2</v>
      </c>
      <c r="D61" s="2" t="s">
        <v>213</v>
      </c>
      <c r="F61" s="2" t="s">
        <v>115</v>
      </c>
      <c r="G61" s="2" t="s">
        <v>115</v>
      </c>
      <c r="H61" s="2" t="s">
        <v>115</v>
      </c>
      <c r="I61" s="32">
        <f t="shared" si="1"/>
        <v>0.35002001529882254</v>
      </c>
      <c r="J61" s="59">
        <v>2.3334667686588171</v>
      </c>
      <c r="K61" s="30">
        <v>64.3</v>
      </c>
      <c r="L61" s="38"/>
      <c r="M61" s="38"/>
      <c r="N61" s="38"/>
      <c r="O61" s="38"/>
      <c r="P61" s="34"/>
      <c r="Q61" s="29"/>
      <c r="R61" s="29"/>
      <c r="S61" s="29"/>
      <c r="T61" s="29"/>
      <c r="U61" s="29" t="s">
        <v>118</v>
      </c>
      <c r="V61" s="2" t="s">
        <v>123</v>
      </c>
      <c r="W61" s="2">
        <v>1</v>
      </c>
      <c r="AA61" s="29"/>
      <c r="AB61" s="33"/>
    </row>
    <row r="62" spans="1:28" x14ac:dyDescent="0.35">
      <c r="A62" s="28">
        <v>32</v>
      </c>
      <c r="B62" s="29">
        <v>8</v>
      </c>
      <c r="C62" s="2">
        <v>3</v>
      </c>
      <c r="D62" s="2" t="s">
        <v>213</v>
      </c>
      <c r="F62" s="2" t="s">
        <v>115</v>
      </c>
      <c r="G62" s="2" t="s">
        <v>115</v>
      </c>
      <c r="H62" s="2" t="s">
        <v>115</v>
      </c>
      <c r="I62" s="32">
        <f t="shared" si="1"/>
        <v>0.35002001529882254</v>
      </c>
      <c r="J62" s="59">
        <v>2.3334667686588171</v>
      </c>
      <c r="K62" s="30">
        <v>64.3</v>
      </c>
      <c r="L62" s="38"/>
      <c r="M62" s="38"/>
      <c r="N62" s="38"/>
      <c r="O62" s="38"/>
      <c r="P62" s="34"/>
      <c r="Q62" s="29"/>
      <c r="R62" s="29"/>
      <c r="S62" s="29"/>
      <c r="T62" s="29"/>
      <c r="U62" s="29" t="s">
        <v>118</v>
      </c>
      <c r="V62" s="2" t="s">
        <v>123</v>
      </c>
      <c r="W62" s="2">
        <v>1</v>
      </c>
      <c r="AA62" s="29"/>
      <c r="AB62" s="33"/>
    </row>
    <row r="63" spans="1:28" x14ac:dyDescent="0.35">
      <c r="A63" s="28">
        <v>33</v>
      </c>
      <c r="B63" s="29">
        <v>8</v>
      </c>
      <c r="C63" s="2">
        <v>4</v>
      </c>
      <c r="D63" s="2" t="s">
        <v>213</v>
      </c>
      <c r="F63" s="2" t="s">
        <v>115</v>
      </c>
      <c r="G63" s="2" t="s">
        <v>115</v>
      </c>
      <c r="H63" s="2" t="s">
        <v>115</v>
      </c>
      <c r="I63" s="32">
        <f t="shared" si="1"/>
        <v>0.35002001529882254</v>
      </c>
      <c r="J63" s="60">
        <v>2.3334667686588171</v>
      </c>
      <c r="K63" s="30">
        <v>64.3</v>
      </c>
      <c r="L63" s="38"/>
      <c r="M63" s="38"/>
      <c r="N63" s="38"/>
      <c r="O63" s="38"/>
      <c r="P63" s="34"/>
      <c r="Q63" s="29"/>
      <c r="R63" s="29"/>
      <c r="S63" s="29"/>
      <c r="T63" s="29"/>
      <c r="U63" s="29" t="s">
        <v>118</v>
      </c>
      <c r="V63" s="2" t="s">
        <v>123</v>
      </c>
      <c r="W63" s="2">
        <v>1</v>
      </c>
      <c r="AA63" s="29"/>
      <c r="AB63" s="33"/>
    </row>
    <row r="64" spans="1:28" x14ac:dyDescent="0.35">
      <c r="A64" s="28">
        <v>34</v>
      </c>
      <c r="B64" s="29">
        <v>8</v>
      </c>
      <c r="C64" s="2">
        <v>5</v>
      </c>
      <c r="D64" s="2" t="s">
        <v>213</v>
      </c>
      <c r="F64" s="2" t="s">
        <v>115</v>
      </c>
      <c r="G64" s="2" t="s">
        <v>115</v>
      </c>
      <c r="H64" s="2" t="s">
        <v>115</v>
      </c>
      <c r="I64" s="32">
        <f t="shared" si="1"/>
        <v>0.67535195218523481</v>
      </c>
      <c r="J64" s="60">
        <v>4.5023463479015655</v>
      </c>
      <c r="K64" s="30">
        <v>64.3</v>
      </c>
      <c r="L64" s="38"/>
      <c r="M64" s="38"/>
      <c r="N64" s="38"/>
      <c r="O64" s="38"/>
      <c r="P64" s="34"/>
      <c r="Q64" s="29"/>
      <c r="R64" s="29"/>
      <c r="S64" s="29"/>
      <c r="T64" s="29"/>
      <c r="U64" s="29" t="s">
        <v>118</v>
      </c>
      <c r="V64" s="2" t="s">
        <v>119</v>
      </c>
      <c r="AA64" s="29"/>
      <c r="AB64" s="33" t="s">
        <v>138</v>
      </c>
    </row>
    <row r="65" spans="1:28" x14ac:dyDescent="0.35">
      <c r="A65" s="28">
        <v>35</v>
      </c>
      <c r="B65" s="29">
        <v>8</v>
      </c>
      <c r="C65" s="2">
        <v>6</v>
      </c>
      <c r="D65" s="2" t="s">
        <v>213</v>
      </c>
      <c r="F65" s="2" t="s">
        <v>115</v>
      </c>
      <c r="G65" s="2" t="s">
        <v>115</v>
      </c>
      <c r="H65" s="2" t="s">
        <v>115</v>
      </c>
      <c r="I65" s="32">
        <f t="shared" si="1"/>
        <v>0.58959704843702321</v>
      </c>
      <c r="J65" s="60">
        <v>3.930646989580155</v>
      </c>
      <c r="K65" s="30">
        <v>64.3</v>
      </c>
      <c r="L65" s="38"/>
      <c r="M65" s="38"/>
      <c r="N65" s="38"/>
      <c r="O65" s="38"/>
      <c r="P65" s="34"/>
      <c r="Q65" s="29"/>
      <c r="R65" s="29"/>
      <c r="S65" s="29"/>
      <c r="T65" s="29"/>
      <c r="U65" s="29" t="s">
        <v>118</v>
      </c>
      <c r="V65" s="2" t="s">
        <v>119</v>
      </c>
      <c r="AA65" s="29"/>
      <c r="AB65" s="33"/>
    </row>
    <row r="66" spans="1:28" x14ac:dyDescent="0.35">
      <c r="A66" s="28">
        <v>36</v>
      </c>
      <c r="B66" s="29">
        <v>8</v>
      </c>
      <c r="C66" s="2">
        <v>7</v>
      </c>
      <c r="D66" s="2" t="s">
        <v>213</v>
      </c>
      <c r="F66" s="2" t="s">
        <v>115</v>
      </c>
      <c r="G66" s="2" t="s">
        <v>115</v>
      </c>
      <c r="H66" s="2" t="s">
        <v>115</v>
      </c>
      <c r="I66" s="32">
        <f t="shared" si="1"/>
        <v>0.35002001529882254</v>
      </c>
      <c r="J66" s="59">
        <v>2.3334667686588171</v>
      </c>
      <c r="K66" s="30">
        <v>64.3</v>
      </c>
      <c r="L66" s="38"/>
      <c r="M66" s="38"/>
      <c r="N66" s="38"/>
      <c r="O66" s="38"/>
      <c r="P66" s="34"/>
      <c r="Q66" s="29"/>
      <c r="R66" s="29"/>
      <c r="S66" s="29"/>
      <c r="T66" s="29"/>
      <c r="U66" s="29" t="s">
        <v>118</v>
      </c>
      <c r="V66" s="2" t="s">
        <v>123</v>
      </c>
      <c r="W66" s="2">
        <v>1</v>
      </c>
      <c r="AA66" s="29"/>
      <c r="AB66" s="33" t="s">
        <v>138</v>
      </c>
    </row>
    <row r="67" spans="1:28" x14ac:dyDescent="0.35">
      <c r="A67" s="28">
        <v>37</v>
      </c>
      <c r="B67" s="29">
        <v>8</v>
      </c>
      <c r="C67" s="2">
        <v>8</v>
      </c>
      <c r="D67" s="2" t="s">
        <v>213</v>
      </c>
      <c r="F67" s="2" t="s">
        <v>115</v>
      </c>
      <c r="G67" s="2" t="s">
        <v>115</v>
      </c>
      <c r="H67" s="2" t="s">
        <v>115</v>
      </c>
      <c r="I67" s="32">
        <f t="shared" si="1"/>
        <v>0.35002001529882254</v>
      </c>
      <c r="J67" s="59">
        <v>2.3334667686588171</v>
      </c>
      <c r="K67" s="30">
        <v>64.3</v>
      </c>
      <c r="L67" s="38"/>
      <c r="M67" s="38"/>
      <c r="N67" s="38"/>
      <c r="O67" s="38"/>
      <c r="P67" s="34"/>
      <c r="Q67" s="29"/>
      <c r="R67" s="29"/>
      <c r="S67" s="29"/>
      <c r="T67" s="29"/>
      <c r="U67" s="29" t="s">
        <v>117</v>
      </c>
      <c r="V67" s="2" t="s">
        <v>123</v>
      </c>
      <c r="W67" s="2">
        <v>1</v>
      </c>
      <c r="AA67" s="29"/>
      <c r="AB67" s="33"/>
    </row>
    <row r="68" spans="1:28" x14ac:dyDescent="0.35">
      <c r="A68" s="28">
        <v>38</v>
      </c>
      <c r="B68" s="29">
        <v>8</v>
      </c>
      <c r="C68" s="2">
        <v>10</v>
      </c>
      <c r="D68" s="2" t="s">
        <v>213</v>
      </c>
      <c r="F68" s="2" t="s">
        <v>115</v>
      </c>
      <c r="G68" s="2" t="s">
        <v>115</v>
      </c>
      <c r="H68" s="2" t="s">
        <v>115</v>
      </c>
      <c r="I68" s="32">
        <f t="shared" si="1"/>
        <v>0.69</v>
      </c>
      <c r="J68" s="59">
        <v>4.5999999999999996</v>
      </c>
      <c r="K68" s="30">
        <v>64.3</v>
      </c>
      <c r="L68" s="38"/>
      <c r="M68" s="38"/>
      <c r="N68" s="38"/>
      <c r="O68" s="38"/>
      <c r="P68" s="34"/>
      <c r="Q68" s="29"/>
      <c r="R68" s="29"/>
      <c r="S68" s="29"/>
      <c r="T68" s="29"/>
      <c r="U68" s="29" t="s">
        <v>118</v>
      </c>
      <c r="V68" s="2" t="s">
        <v>126</v>
      </c>
      <c r="W68" s="2">
        <v>1</v>
      </c>
      <c r="AA68" s="29" t="s">
        <v>128</v>
      </c>
      <c r="AB68" s="33"/>
    </row>
    <row r="69" spans="1:28" x14ac:dyDescent="0.35">
      <c r="A69" s="28">
        <v>39</v>
      </c>
      <c r="B69" s="29">
        <v>8</v>
      </c>
      <c r="C69" s="2">
        <v>12</v>
      </c>
      <c r="D69" s="2" t="s">
        <v>213</v>
      </c>
      <c r="F69" s="2" t="s">
        <v>115</v>
      </c>
      <c r="G69" s="2" t="s">
        <v>115</v>
      </c>
      <c r="H69" s="2" t="s">
        <v>115</v>
      </c>
      <c r="I69" s="32">
        <f t="shared" si="1"/>
        <v>0.36</v>
      </c>
      <c r="J69" s="59">
        <v>2.4</v>
      </c>
      <c r="K69" s="30">
        <v>64.3</v>
      </c>
      <c r="L69" s="38"/>
      <c r="M69" s="38"/>
      <c r="N69" s="38"/>
      <c r="O69" s="38"/>
      <c r="P69" s="34"/>
      <c r="Q69" s="29"/>
      <c r="R69" s="29"/>
      <c r="S69" s="29"/>
      <c r="T69" s="29"/>
      <c r="U69" s="29" t="s">
        <v>118</v>
      </c>
      <c r="V69" s="2" t="s">
        <v>126</v>
      </c>
      <c r="W69" s="2">
        <v>1</v>
      </c>
      <c r="AA69" s="29" t="s">
        <v>127</v>
      </c>
      <c r="AB69" s="33"/>
    </row>
    <row r="70" spans="1:28" x14ac:dyDescent="0.35">
      <c r="A70" s="28">
        <v>40</v>
      </c>
      <c r="B70" s="29">
        <v>8</v>
      </c>
      <c r="C70" s="2">
        <v>13</v>
      </c>
      <c r="D70" s="2" t="s">
        <v>213</v>
      </c>
      <c r="F70" s="2" t="s">
        <v>115</v>
      </c>
      <c r="G70" s="2" t="s">
        <v>115</v>
      </c>
      <c r="H70" s="2" t="s">
        <v>115</v>
      </c>
      <c r="I70" s="32">
        <f t="shared" si="1"/>
        <v>0.36</v>
      </c>
      <c r="J70" s="59">
        <v>2.4</v>
      </c>
      <c r="K70" s="30">
        <v>64.3</v>
      </c>
      <c r="L70" s="16"/>
      <c r="M70" s="16"/>
      <c r="N70" s="16"/>
      <c r="O70" s="16"/>
      <c r="P70" s="29"/>
      <c r="Q70" s="29"/>
      <c r="R70" s="35"/>
      <c r="S70" s="29"/>
      <c r="T70" s="29"/>
      <c r="U70" s="29" t="s">
        <v>118</v>
      </c>
      <c r="V70" s="2" t="s">
        <v>126</v>
      </c>
      <c r="W70" s="2">
        <v>1</v>
      </c>
      <c r="AA70" s="29" t="s">
        <v>127</v>
      </c>
      <c r="AB70" s="33"/>
    </row>
    <row r="71" spans="1:28" x14ac:dyDescent="0.35">
      <c r="A71" s="29">
        <v>30.27</v>
      </c>
      <c r="B71" s="29">
        <v>8</v>
      </c>
      <c r="C71" s="2">
        <v>1</v>
      </c>
      <c r="D71" s="2" t="s">
        <v>214</v>
      </c>
      <c r="E71" s="2">
        <v>27</v>
      </c>
      <c r="F71" s="2" t="s">
        <v>115</v>
      </c>
      <c r="G71" s="2" t="s">
        <v>115</v>
      </c>
      <c r="H71" s="2" t="s">
        <v>125</v>
      </c>
      <c r="I71" s="32">
        <f t="shared" si="1"/>
        <v>1.9042722258994009</v>
      </c>
      <c r="J71" s="59">
        <v>12.695148172662673</v>
      </c>
      <c r="K71" s="30">
        <v>64.3</v>
      </c>
      <c r="L71" s="16"/>
      <c r="M71" s="16"/>
      <c r="N71" s="16"/>
      <c r="O71" s="16"/>
      <c r="P71" s="29"/>
      <c r="Q71" s="29"/>
      <c r="R71" s="35"/>
      <c r="S71" s="29"/>
      <c r="T71" s="29"/>
      <c r="U71" s="29" t="s">
        <v>118</v>
      </c>
      <c r="V71" s="2" t="s">
        <v>123</v>
      </c>
      <c r="W71" s="2">
        <v>1</v>
      </c>
      <c r="AA71" s="29"/>
      <c r="AB71" s="33"/>
    </row>
    <row r="72" spans="1:28" x14ac:dyDescent="0.35">
      <c r="A72" s="29">
        <v>31.27</v>
      </c>
      <c r="B72" s="29">
        <v>8</v>
      </c>
      <c r="C72" s="2">
        <v>2</v>
      </c>
      <c r="D72" s="2" t="s">
        <v>214</v>
      </c>
      <c r="E72" s="2">
        <v>27</v>
      </c>
      <c r="F72" s="2" t="s">
        <v>115</v>
      </c>
      <c r="G72" s="2" t="s">
        <v>115</v>
      </c>
      <c r="H72" s="2" t="s">
        <v>125</v>
      </c>
      <c r="I72" s="32">
        <f t="shared" si="1"/>
        <v>1.9304537230437524</v>
      </c>
      <c r="J72" s="59">
        <v>12.869691486958351</v>
      </c>
      <c r="K72" s="30">
        <v>64.3</v>
      </c>
      <c r="L72" s="16">
        <v>3.082964182</v>
      </c>
      <c r="M72" s="16">
        <v>24.165578839999998</v>
      </c>
      <c r="N72" s="16">
        <v>4.6036128999999999</v>
      </c>
      <c r="O72" s="16">
        <v>6.1774697300000003</v>
      </c>
      <c r="P72" s="34"/>
      <c r="Q72" s="29"/>
      <c r="R72" s="29"/>
      <c r="S72" s="29"/>
      <c r="T72" s="29"/>
      <c r="U72" s="29" t="s">
        <v>118</v>
      </c>
      <c r="V72" s="2" t="s">
        <v>123</v>
      </c>
      <c r="W72" s="2">
        <v>1</v>
      </c>
      <c r="AA72" s="29"/>
      <c r="AB72" s="33"/>
    </row>
    <row r="73" spans="1:28" x14ac:dyDescent="0.35">
      <c r="A73" s="29">
        <v>32.270000000000003</v>
      </c>
      <c r="B73" s="29">
        <v>8</v>
      </c>
      <c r="C73" s="2">
        <v>3</v>
      </c>
      <c r="D73" s="2" t="s">
        <v>214</v>
      </c>
      <c r="E73" s="2">
        <v>27</v>
      </c>
      <c r="F73" s="2" t="s">
        <v>115</v>
      </c>
      <c r="G73" s="2" t="s">
        <v>115</v>
      </c>
      <c r="H73" s="2" t="s">
        <v>125</v>
      </c>
      <c r="I73" s="32">
        <f t="shared" si="1"/>
        <v>2.0549675098193871</v>
      </c>
      <c r="J73" s="59">
        <v>13.699783398795914</v>
      </c>
      <c r="K73" s="30">
        <v>64.3</v>
      </c>
      <c r="L73" s="16">
        <v>3.0450208189999999</v>
      </c>
      <c r="M73" s="16">
        <v>26.514059069999998</v>
      </c>
      <c r="N73" s="16">
        <v>4.7093429569999996</v>
      </c>
      <c r="O73" s="16">
        <v>6.2773323059999999</v>
      </c>
      <c r="P73" s="29"/>
      <c r="Q73" s="29"/>
      <c r="R73" s="29"/>
      <c r="S73" s="29"/>
      <c r="T73" s="29"/>
      <c r="U73" s="29" t="s">
        <v>118</v>
      </c>
      <c r="V73" s="2" t="s">
        <v>123</v>
      </c>
      <c r="W73" s="2">
        <v>1</v>
      </c>
      <c r="AA73" s="29"/>
      <c r="AB73" s="33"/>
    </row>
    <row r="74" spans="1:28" x14ac:dyDescent="0.35">
      <c r="A74" s="34">
        <v>33.14</v>
      </c>
      <c r="B74" s="29">
        <v>8</v>
      </c>
      <c r="C74" s="2">
        <v>4</v>
      </c>
      <c r="D74" s="2" t="s">
        <v>214</v>
      </c>
      <c r="E74" s="2">
        <v>14</v>
      </c>
      <c r="F74" s="2" t="s">
        <v>115</v>
      </c>
      <c r="G74" s="2" t="s">
        <v>115</v>
      </c>
      <c r="H74" s="2" t="s">
        <v>124</v>
      </c>
      <c r="I74" s="32">
        <f t="shared" si="1"/>
        <v>0.39239577181766661</v>
      </c>
      <c r="J74" s="59">
        <v>2.6159718121177775</v>
      </c>
      <c r="K74" s="30">
        <v>64.3</v>
      </c>
      <c r="L74" s="16"/>
      <c r="M74" s="16"/>
      <c r="N74" s="16"/>
      <c r="O74" s="16"/>
      <c r="P74" s="29"/>
      <c r="Q74" s="29"/>
      <c r="R74" s="29"/>
      <c r="S74" s="29"/>
      <c r="T74" s="29"/>
      <c r="U74" s="29" t="s">
        <v>118</v>
      </c>
      <c r="V74" s="2" t="s">
        <v>123</v>
      </c>
      <c r="W74" s="2">
        <v>1</v>
      </c>
      <c r="AA74" s="29"/>
      <c r="AB74" s="33"/>
    </row>
    <row r="75" spans="1:28" x14ac:dyDescent="0.35">
      <c r="A75" s="34">
        <v>34.14</v>
      </c>
      <c r="B75" s="29">
        <v>8</v>
      </c>
      <c r="C75" s="2">
        <v>5</v>
      </c>
      <c r="D75" s="2" t="s">
        <v>214</v>
      </c>
      <c r="E75" s="2">
        <v>14</v>
      </c>
      <c r="F75" s="2" t="s">
        <v>115</v>
      </c>
      <c r="G75" s="2" t="s">
        <v>115</v>
      </c>
      <c r="H75" s="2" t="s">
        <v>124</v>
      </c>
      <c r="I75" s="32">
        <f t="shared" si="1"/>
        <v>0.6069347065281584</v>
      </c>
      <c r="J75" s="59">
        <v>4.0462313768543892</v>
      </c>
      <c r="K75" s="30">
        <v>64.3</v>
      </c>
      <c r="L75" s="16"/>
      <c r="M75" s="16"/>
      <c r="N75" s="16"/>
      <c r="O75" s="16"/>
      <c r="P75" s="29"/>
      <c r="Q75" s="29"/>
      <c r="R75" s="29"/>
      <c r="S75" s="29"/>
      <c r="T75" s="29"/>
      <c r="U75" s="29" t="s">
        <v>118</v>
      </c>
      <c r="V75" s="2" t="s">
        <v>119</v>
      </c>
      <c r="AA75" s="29"/>
      <c r="AB75" s="33" t="s">
        <v>138</v>
      </c>
    </row>
    <row r="76" spans="1:28" x14ac:dyDescent="0.35">
      <c r="A76" s="34">
        <v>35.14</v>
      </c>
      <c r="B76" s="29">
        <v>8</v>
      </c>
      <c r="C76" s="2">
        <v>6</v>
      </c>
      <c r="D76" s="2" t="s">
        <v>214</v>
      </c>
      <c r="E76" s="2">
        <v>14</v>
      </c>
      <c r="F76" s="2" t="s">
        <v>115</v>
      </c>
      <c r="G76" s="2" t="s">
        <v>115</v>
      </c>
      <c r="H76" s="2" t="s">
        <v>125</v>
      </c>
      <c r="I76" s="32">
        <f t="shared" si="1"/>
        <v>0.81188309281946225</v>
      </c>
      <c r="J76" s="59">
        <v>5.4125539521297483</v>
      </c>
      <c r="K76" s="30">
        <v>64.3</v>
      </c>
      <c r="L76" s="16"/>
      <c r="M76" s="16"/>
      <c r="N76" s="16"/>
      <c r="O76" s="16"/>
      <c r="P76" s="29"/>
      <c r="Q76" s="29"/>
      <c r="R76" s="29"/>
      <c r="S76" s="29"/>
      <c r="T76" s="29"/>
      <c r="U76" s="29" t="s">
        <v>118</v>
      </c>
      <c r="V76" s="2" t="s">
        <v>119</v>
      </c>
      <c r="AA76" s="29"/>
      <c r="AB76" s="33"/>
    </row>
    <row r="77" spans="1:28" x14ac:dyDescent="0.35">
      <c r="A77" s="34">
        <v>36.14</v>
      </c>
      <c r="B77" s="29">
        <v>8</v>
      </c>
      <c r="C77" s="2">
        <v>7</v>
      </c>
      <c r="D77" s="2" t="s">
        <v>214</v>
      </c>
      <c r="E77" s="2">
        <v>14</v>
      </c>
      <c r="F77" s="2" t="s">
        <v>115</v>
      </c>
      <c r="G77" s="2" t="s">
        <v>115</v>
      </c>
      <c r="H77" s="2" t="s">
        <v>124</v>
      </c>
      <c r="I77" s="32">
        <f t="shared" ref="I77:I82" si="3">0.15*J77</f>
        <v>1.522307050537639</v>
      </c>
      <c r="J77" s="59">
        <v>10.148713670250928</v>
      </c>
      <c r="K77" s="30">
        <v>64.3</v>
      </c>
      <c r="L77" s="16"/>
      <c r="M77" s="16"/>
      <c r="N77" s="16"/>
      <c r="O77" s="16"/>
      <c r="P77" s="34"/>
      <c r="Q77" s="29"/>
      <c r="R77" s="29"/>
      <c r="S77" s="29"/>
      <c r="T77" s="29"/>
      <c r="U77" s="29" t="s">
        <v>118</v>
      </c>
      <c r="V77" s="2" t="s">
        <v>123</v>
      </c>
      <c r="W77" s="2">
        <v>1</v>
      </c>
      <c r="AA77" s="29"/>
      <c r="AB77" s="33" t="s">
        <v>138</v>
      </c>
    </row>
    <row r="78" spans="1:28" x14ac:dyDescent="0.35">
      <c r="A78" s="34">
        <v>37.14</v>
      </c>
      <c r="B78" s="29">
        <v>8</v>
      </c>
      <c r="C78" s="2">
        <v>8</v>
      </c>
      <c r="D78" s="2" t="s">
        <v>214</v>
      </c>
      <c r="E78" s="2">
        <v>14</v>
      </c>
      <c r="F78" s="2" t="s">
        <v>115</v>
      </c>
      <c r="G78" s="2" t="s">
        <v>115</v>
      </c>
      <c r="H78" s="2" t="s">
        <v>124</v>
      </c>
      <c r="I78" s="32">
        <f t="shared" si="3"/>
        <v>0.49128809347342728</v>
      </c>
      <c r="J78" s="59">
        <v>3.2752539564895153</v>
      </c>
      <c r="K78" s="30">
        <v>64.3</v>
      </c>
      <c r="L78" s="16">
        <v>5.0065546039999997</v>
      </c>
      <c r="M78" s="16">
        <v>30.335269929999999</v>
      </c>
      <c r="N78" s="16">
        <v>4.5375108720000004</v>
      </c>
      <c r="O78" s="16">
        <v>2.4205017089999998</v>
      </c>
      <c r="P78" s="29"/>
      <c r="Q78" s="29"/>
      <c r="R78" s="29"/>
      <c r="S78" s="29"/>
      <c r="T78" s="29"/>
      <c r="U78" s="29" t="s">
        <v>117</v>
      </c>
      <c r="V78" s="2" t="s">
        <v>123</v>
      </c>
      <c r="W78" s="2">
        <v>1</v>
      </c>
      <c r="AA78" s="29"/>
      <c r="AB78" s="33"/>
    </row>
    <row r="79" spans="1:28" x14ac:dyDescent="0.35">
      <c r="A79" s="34">
        <v>38.14</v>
      </c>
      <c r="B79" s="29">
        <v>8</v>
      </c>
      <c r="C79" s="2">
        <v>10</v>
      </c>
      <c r="D79" s="2" t="s">
        <v>214</v>
      </c>
      <c r="E79" s="2">
        <v>14</v>
      </c>
      <c r="F79" s="2" t="s">
        <v>115</v>
      </c>
      <c r="G79" s="2" t="s">
        <v>115</v>
      </c>
      <c r="H79" s="2" t="s">
        <v>124</v>
      </c>
      <c r="I79" s="32">
        <f t="shared" si="3"/>
        <v>1.65</v>
      </c>
      <c r="J79" s="59">
        <v>11</v>
      </c>
      <c r="K79" s="30">
        <v>64.3</v>
      </c>
      <c r="L79" s="16"/>
      <c r="M79" s="16"/>
      <c r="N79" s="16"/>
      <c r="O79" s="16"/>
      <c r="P79" s="29"/>
      <c r="Q79" s="29"/>
      <c r="R79" s="29"/>
      <c r="S79" s="29"/>
      <c r="T79" s="29"/>
      <c r="U79" s="29" t="s">
        <v>118</v>
      </c>
      <c r="V79" s="2" t="s">
        <v>126</v>
      </c>
      <c r="W79" s="2">
        <v>1</v>
      </c>
      <c r="AA79" s="29" t="s">
        <v>129</v>
      </c>
      <c r="AB79" s="33"/>
    </row>
    <row r="80" spans="1:28" x14ac:dyDescent="0.35">
      <c r="A80" s="34">
        <v>39.14</v>
      </c>
      <c r="B80" s="29">
        <v>8</v>
      </c>
      <c r="C80" s="2">
        <v>12</v>
      </c>
      <c r="D80" s="2" t="s">
        <v>214</v>
      </c>
      <c r="E80" s="2">
        <v>14</v>
      </c>
      <c r="F80" s="2" t="s">
        <v>115</v>
      </c>
      <c r="G80" s="2" t="s">
        <v>115</v>
      </c>
      <c r="H80" s="2" t="s">
        <v>124</v>
      </c>
      <c r="I80" s="32">
        <f t="shared" si="3"/>
        <v>1.17</v>
      </c>
      <c r="J80" s="59">
        <v>7.8</v>
      </c>
      <c r="K80" s="30">
        <v>64.3</v>
      </c>
      <c r="L80" s="16"/>
      <c r="M80" s="16"/>
      <c r="N80" s="16"/>
      <c r="O80" s="16"/>
      <c r="P80" s="29"/>
      <c r="Q80" s="29"/>
      <c r="R80" s="29"/>
      <c r="S80" s="29"/>
      <c r="T80" s="29"/>
      <c r="U80" s="29" t="s">
        <v>118</v>
      </c>
      <c r="V80" s="2" t="s">
        <v>126</v>
      </c>
      <c r="W80" s="2">
        <v>1</v>
      </c>
      <c r="AA80" s="29" t="s">
        <v>130</v>
      </c>
      <c r="AB80" s="33"/>
    </row>
    <row r="81" spans="1:28" x14ac:dyDescent="0.35">
      <c r="A81" s="34">
        <v>40.14</v>
      </c>
      <c r="B81" s="29">
        <v>8</v>
      </c>
      <c r="C81" s="2">
        <v>13</v>
      </c>
      <c r="D81" s="2" t="s">
        <v>214</v>
      </c>
      <c r="E81" s="2">
        <v>14</v>
      </c>
      <c r="F81" s="2" t="s">
        <v>115</v>
      </c>
      <c r="G81" s="2" t="s">
        <v>115</v>
      </c>
      <c r="H81" s="2" t="s">
        <v>124</v>
      </c>
      <c r="I81" s="32">
        <f t="shared" si="3"/>
        <v>0.96</v>
      </c>
      <c r="J81" s="60">
        <v>6.4</v>
      </c>
      <c r="K81" s="30">
        <v>64.3</v>
      </c>
      <c r="L81" s="16"/>
      <c r="M81" s="16"/>
      <c r="N81" s="16"/>
      <c r="O81" s="16"/>
      <c r="P81" s="29"/>
      <c r="Q81" s="29"/>
      <c r="R81" s="29"/>
      <c r="S81" s="29"/>
      <c r="T81" s="29"/>
      <c r="U81" s="29" t="s">
        <v>118</v>
      </c>
      <c r="V81" s="2" t="s">
        <v>126</v>
      </c>
      <c r="W81" s="2">
        <v>1</v>
      </c>
      <c r="AA81" s="29" t="s">
        <v>131</v>
      </c>
      <c r="AB81" s="33"/>
    </row>
    <row r="82" spans="1:28" x14ac:dyDescent="0.35">
      <c r="A82" s="28">
        <v>41</v>
      </c>
      <c r="B82" s="29">
        <v>9</v>
      </c>
      <c r="C82" s="29">
        <v>4</v>
      </c>
      <c r="D82" s="29" t="s">
        <v>213</v>
      </c>
      <c r="E82" s="29"/>
      <c r="F82" s="2" t="s">
        <v>124</v>
      </c>
      <c r="G82" s="2" t="s">
        <v>124</v>
      </c>
      <c r="H82" s="2" t="s">
        <v>124</v>
      </c>
      <c r="I82" s="32">
        <f t="shared" si="3"/>
        <v>0.35002001529882254</v>
      </c>
      <c r="J82" s="60">
        <v>2.3334667686588171</v>
      </c>
      <c r="K82" s="30">
        <v>64.3</v>
      </c>
      <c r="L82" s="38"/>
      <c r="M82" s="38"/>
      <c r="N82" s="38"/>
      <c r="O82" s="38"/>
      <c r="P82" s="29"/>
      <c r="Q82" s="29"/>
      <c r="R82" s="29"/>
      <c r="S82" s="29"/>
      <c r="T82" s="29"/>
      <c r="U82" s="29" t="s">
        <v>118</v>
      </c>
      <c r="V82" s="2" t="s">
        <v>123</v>
      </c>
      <c r="W82" s="2">
        <v>1</v>
      </c>
      <c r="AA82" s="29"/>
      <c r="AB82" s="33"/>
    </row>
    <row r="83" spans="1:28" x14ac:dyDescent="0.35">
      <c r="A83" s="28">
        <v>42</v>
      </c>
      <c r="B83" s="29">
        <v>9</v>
      </c>
      <c r="C83" s="29">
        <v>5</v>
      </c>
      <c r="D83" s="29" t="s">
        <v>213</v>
      </c>
      <c r="E83" s="29"/>
      <c r="F83" s="2" t="s">
        <v>124</v>
      </c>
      <c r="G83" s="2" t="s">
        <v>124</v>
      </c>
      <c r="H83" s="2" t="s">
        <v>124</v>
      </c>
      <c r="I83" s="32">
        <f t="shared" ref="I83:I140" si="4">0.15*J83</f>
        <v>0.23334667686588167</v>
      </c>
      <c r="J83" s="60">
        <v>1.5556445124392113</v>
      </c>
      <c r="K83" s="30">
        <v>64.3</v>
      </c>
      <c r="L83" s="38"/>
      <c r="M83" s="38"/>
      <c r="N83" s="38"/>
      <c r="O83" s="38"/>
      <c r="P83" s="34"/>
      <c r="Q83" s="29"/>
      <c r="R83" s="29"/>
      <c r="S83" s="29"/>
      <c r="T83" s="29"/>
      <c r="U83" s="29" t="s">
        <v>118</v>
      </c>
      <c r="V83" s="2" t="s">
        <v>123</v>
      </c>
      <c r="W83" s="2">
        <v>1</v>
      </c>
      <c r="AA83" s="29"/>
      <c r="AB83" s="33" t="s">
        <v>138</v>
      </c>
    </row>
    <row r="84" spans="1:28" x14ac:dyDescent="0.35">
      <c r="A84" s="28">
        <v>43</v>
      </c>
      <c r="B84" s="29">
        <v>9</v>
      </c>
      <c r="C84" s="29">
        <v>7</v>
      </c>
      <c r="D84" s="29" t="s">
        <v>213</v>
      </c>
      <c r="E84" s="29"/>
      <c r="F84" s="2" t="s">
        <v>124</v>
      </c>
      <c r="G84" s="2" t="s">
        <v>124</v>
      </c>
      <c r="H84" s="2" t="s">
        <v>124</v>
      </c>
      <c r="I84" s="32">
        <f t="shared" si="4"/>
        <v>0.23334667686588167</v>
      </c>
      <c r="J84" s="59">
        <v>1.5556445124392113</v>
      </c>
      <c r="K84" s="30">
        <v>64.3</v>
      </c>
      <c r="L84" s="38"/>
      <c r="M84" s="38"/>
      <c r="N84" s="38"/>
      <c r="O84" s="38"/>
      <c r="P84" s="34"/>
      <c r="Q84" s="29"/>
      <c r="R84" s="29"/>
      <c r="S84" s="29"/>
      <c r="T84" s="29"/>
      <c r="U84" s="29" t="s">
        <v>118</v>
      </c>
      <c r="V84" s="2" t="s">
        <v>123</v>
      </c>
      <c r="W84" s="2">
        <v>1</v>
      </c>
      <c r="AA84" s="29"/>
      <c r="AB84" s="33"/>
    </row>
    <row r="85" spans="1:28" x14ac:dyDescent="0.35">
      <c r="A85" s="28">
        <v>44</v>
      </c>
      <c r="B85" s="29">
        <v>9</v>
      </c>
      <c r="C85" s="29">
        <v>8</v>
      </c>
      <c r="D85" s="29" t="s">
        <v>213</v>
      </c>
      <c r="E85" s="29"/>
      <c r="F85" s="2" t="s">
        <v>124</v>
      </c>
      <c r="G85" s="2" t="s">
        <v>124</v>
      </c>
      <c r="H85" s="2" t="s">
        <v>124</v>
      </c>
      <c r="I85" s="32">
        <f t="shared" si="4"/>
        <v>0.24</v>
      </c>
      <c r="J85" s="59">
        <v>1.6</v>
      </c>
      <c r="K85" s="30">
        <v>64.3</v>
      </c>
      <c r="L85" s="16">
        <f>L78</f>
        <v>5.0065546039999997</v>
      </c>
      <c r="M85" s="16">
        <f>M78</f>
        <v>30.335269929999999</v>
      </c>
      <c r="N85" s="16">
        <f>N78</f>
        <v>4.5375108720000004</v>
      </c>
      <c r="O85" s="16">
        <f>O78</f>
        <v>2.4205017089999998</v>
      </c>
      <c r="P85" s="29"/>
      <c r="Q85" s="29"/>
      <c r="R85" s="29"/>
      <c r="S85" s="29"/>
      <c r="T85" s="29"/>
      <c r="U85" s="29" t="s">
        <v>117</v>
      </c>
      <c r="V85" s="2" t="s">
        <v>123</v>
      </c>
      <c r="W85" s="2">
        <v>1</v>
      </c>
      <c r="AA85" s="29"/>
      <c r="AB85" s="33" t="s">
        <v>138</v>
      </c>
    </row>
    <row r="86" spans="1:28" x14ac:dyDescent="0.35">
      <c r="A86" s="28">
        <v>45</v>
      </c>
      <c r="B86" s="29">
        <v>9</v>
      </c>
      <c r="C86" s="29">
        <v>9</v>
      </c>
      <c r="D86" s="29" t="s">
        <v>213</v>
      </c>
      <c r="E86" s="29"/>
      <c r="F86" s="2" t="s">
        <v>124</v>
      </c>
      <c r="G86" s="2" t="s">
        <v>124</v>
      </c>
      <c r="H86" s="2" t="s">
        <v>124</v>
      </c>
      <c r="I86" s="32">
        <f t="shared" si="4"/>
        <v>0.06</v>
      </c>
      <c r="J86" s="59">
        <v>0.4</v>
      </c>
      <c r="K86" s="30">
        <v>64.3</v>
      </c>
      <c r="L86" s="38"/>
      <c r="M86" s="38"/>
      <c r="N86" s="38"/>
      <c r="O86" s="38"/>
      <c r="P86" s="29"/>
      <c r="Q86" s="29"/>
      <c r="R86" s="29"/>
      <c r="S86" s="29"/>
      <c r="T86" s="29"/>
      <c r="U86" s="29" t="s">
        <v>118</v>
      </c>
      <c r="V86" s="2" t="s">
        <v>183</v>
      </c>
      <c r="AA86" s="29"/>
      <c r="AB86" s="33"/>
    </row>
    <row r="87" spans="1:28" x14ac:dyDescent="0.35">
      <c r="A87" s="28">
        <v>46</v>
      </c>
      <c r="B87" s="29">
        <v>9</v>
      </c>
      <c r="C87" s="29">
        <v>10</v>
      </c>
      <c r="D87" s="29" t="s">
        <v>213</v>
      </c>
      <c r="E87" s="29"/>
      <c r="F87" s="2" t="s">
        <v>124</v>
      </c>
      <c r="G87" s="2" t="s">
        <v>124</v>
      </c>
      <c r="H87" s="2" t="s">
        <v>124</v>
      </c>
      <c r="I87" s="32">
        <f t="shared" si="4"/>
        <v>1.425</v>
      </c>
      <c r="J87" s="59">
        <v>9.5</v>
      </c>
      <c r="K87" s="30">
        <v>64.3</v>
      </c>
      <c r="L87" s="38"/>
      <c r="M87" s="38"/>
      <c r="N87" s="38"/>
      <c r="O87" s="38"/>
      <c r="P87" s="29"/>
      <c r="Q87" s="29"/>
      <c r="R87" s="29"/>
      <c r="S87" s="29"/>
      <c r="T87" s="29"/>
      <c r="U87" s="29" t="s">
        <v>118</v>
      </c>
      <c r="V87" s="2" t="s">
        <v>119</v>
      </c>
      <c r="AA87" s="29"/>
      <c r="AB87" s="33" t="s">
        <v>138</v>
      </c>
    </row>
    <row r="88" spans="1:28" x14ac:dyDescent="0.35">
      <c r="A88" s="28">
        <v>47</v>
      </c>
      <c r="B88" s="29">
        <v>9</v>
      </c>
      <c r="C88" s="29">
        <v>11</v>
      </c>
      <c r="D88" s="29" t="s">
        <v>213</v>
      </c>
      <c r="E88" s="29"/>
      <c r="F88" s="2" t="s">
        <v>124</v>
      </c>
      <c r="G88" s="2" t="s">
        <v>124</v>
      </c>
      <c r="H88" s="2" t="s">
        <v>124</v>
      </c>
      <c r="I88" s="32">
        <f t="shared" si="4"/>
        <v>0.23334667686588167</v>
      </c>
      <c r="J88" s="59">
        <v>1.5556445124392113</v>
      </c>
      <c r="K88" s="30">
        <v>64.3</v>
      </c>
      <c r="L88" s="38"/>
      <c r="M88" s="38"/>
      <c r="N88" s="38"/>
      <c r="O88" s="38"/>
      <c r="P88" s="29"/>
      <c r="Q88" s="29"/>
      <c r="R88" s="29"/>
      <c r="S88" s="29"/>
      <c r="T88" s="29"/>
      <c r="U88" s="29" t="s">
        <v>118</v>
      </c>
      <c r="V88" s="2" t="s">
        <v>123</v>
      </c>
      <c r="W88" s="2">
        <v>1</v>
      </c>
      <c r="AA88" s="29"/>
    </row>
    <row r="89" spans="1:28" x14ac:dyDescent="0.35">
      <c r="A89" s="28">
        <v>48</v>
      </c>
      <c r="B89" s="29">
        <v>9</v>
      </c>
      <c r="C89" s="29">
        <v>12</v>
      </c>
      <c r="D89" s="29" t="s">
        <v>213</v>
      </c>
      <c r="E89" s="29"/>
      <c r="F89" s="2" t="s">
        <v>124</v>
      </c>
      <c r="G89" s="2" t="s">
        <v>124</v>
      </c>
      <c r="H89" s="2" t="s">
        <v>124</v>
      </c>
      <c r="I89" s="32">
        <f t="shared" si="4"/>
        <v>0.24</v>
      </c>
      <c r="J89" s="59">
        <v>1.6</v>
      </c>
      <c r="K89" s="30">
        <v>64.3</v>
      </c>
      <c r="L89" s="38"/>
      <c r="M89" s="38"/>
      <c r="N89" s="38"/>
      <c r="O89" s="38"/>
      <c r="P89" s="29"/>
      <c r="Q89" s="29"/>
      <c r="R89" s="29"/>
      <c r="S89" s="29"/>
      <c r="T89" s="29"/>
      <c r="U89" s="29" t="s">
        <v>118</v>
      </c>
      <c r="V89" s="2" t="s">
        <v>123</v>
      </c>
      <c r="W89" s="2">
        <v>1</v>
      </c>
      <c r="AA89" s="29"/>
      <c r="AB89" s="33"/>
    </row>
    <row r="90" spans="1:28" x14ac:dyDescent="0.35">
      <c r="A90" s="28">
        <v>49</v>
      </c>
      <c r="B90" s="29">
        <v>9</v>
      </c>
      <c r="C90" s="29">
        <v>13</v>
      </c>
      <c r="D90" s="29" t="s">
        <v>213</v>
      </c>
      <c r="E90" s="29"/>
      <c r="F90" s="2" t="s">
        <v>124</v>
      </c>
      <c r="G90" s="2" t="s">
        <v>124</v>
      </c>
      <c r="H90" s="2" t="s">
        <v>125</v>
      </c>
      <c r="I90" s="32">
        <f t="shared" si="4"/>
        <v>0.23334667686588167</v>
      </c>
      <c r="J90" s="59">
        <v>1.5556445124392113</v>
      </c>
      <c r="K90" s="30">
        <v>64.3</v>
      </c>
      <c r="L90" s="38"/>
      <c r="M90" s="38"/>
      <c r="N90" s="38"/>
      <c r="O90" s="38"/>
      <c r="P90" s="29"/>
      <c r="Q90" s="29"/>
      <c r="R90" s="29"/>
      <c r="S90" s="29"/>
      <c r="T90" s="29"/>
      <c r="U90" s="29" t="s">
        <v>118</v>
      </c>
      <c r="V90" s="2" t="s">
        <v>123</v>
      </c>
      <c r="W90" s="2">
        <v>1</v>
      </c>
      <c r="AA90" s="29"/>
      <c r="AB90" s="33"/>
    </row>
    <row r="91" spans="1:28" x14ac:dyDescent="0.35">
      <c r="A91" s="34">
        <v>41.13</v>
      </c>
      <c r="B91" s="29">
        <v>9</v>
      </c>
      <c r="C91" s="29">
        <v>4</v>
      </c>
      <c r="D91" s="29" t="s">
        <v>214</v>
      </c>
      <c r="E91" s="29">
        <v>13</v>
      </c>
      <c r="F91" s="2" t="s">
        <v>124</v>
      </c>
      <c r="G91" s="2" t="s">
        <v>124</v>
      </c>
      <c r="H91" s="2" t="s">
        <v>125</v>
      </c>
      <c r="I91" s="32">
        <f t="shared" si="4"/>
        <v>1.506789496526058</v>
      </c>
      <c r="J91" s="59">
        <v>10.04526331017372</v>
      </c>
      <c r="K91" s="30">
        <v>64.3</v>
      </c>
      <c r="L91" s="12">
        <v>3.0283267500000002</v>
      </c>
      <c r="M91" s="16">
        <v>26.136026380000001</v>
      </c>
      <c r="N91" s="16">
        <v>4.7617859840000003</v>
      </c>
      <c r="O91" s="16">
        <v>6.0597238539999996</v>
      </c>
      <c r="P91" s="29"/>
      <c r="Q91" s="29"/>
      <c r="R91" s="29"/>
      <c r="S91" s="29"/>
      <c r="T91" s="29"/>
      <c r="U91" s="29" t="s">
        <v>118</v>
      </c>
      <c r="V91" s="2" t="s">
        <v>123</v>
      </c>
      <c r="W91" s="2">
        <v>1</v>
      </c>
      <c r="AA91" s="29"/>
      <c r="AB91" s="33"/>
    </row>
    <row r="92" spans="1:28" x14ac:dyDescent="0.35">
      <c r="A92" s="34">
        <v>42.13</v>
      </c>
      <c r="B92" s="29">
        <v>9</v>
      </c>
      <c r="C92" s="29">
        <v>5</v>
      </c>
      <c r="D92" s="29" t="s">
        <v>214</v>
      </c>
      <c r="E92" s="29">
        <v>13</v>
      </c>
      <c r="F92" s="2" t="s">
        <v>124</v>
      </c>
      <c r="G92" s="2" t="s">
        <v>124</v>
      </c>
      <c r="H92" s="2" t="s">
        <v>125</v>
      </c>
      <c r="I92" s="32">
        <f t="shared" si="4"/>
        <v>1.424954816949193</v>
      </c>
      <c r="J92" s="59">
        <v>9.4996987796612871</v>
      </c>
      <c r="K92" s="30">
        <v>64.3</v>
      </c>
      <c r="P92" s="29"/>
      <c r="Q92" s="29"/>
      <c r="R92" s="29"/>
      <c r="S92" s="29"/>
      <c r="T92" s="29"/>
      <c r="U92" s="29" t="s">
        <v>118</v>
      </c>
      <c r="V92" s="2" t="s">
        <v>123</v>
      </c>
      <c r="W92" s="2">
        <v>1</v>
      </c>
      <c r="AA92" s="29"/>
      <c r="AB92" s="33" t="s">
        <v>138</v>
      </c>
    </row>
    <row r="93" spans="1:28" x14ac:dyDescent="0.35">
      <c r="A93" s="34">
        <v>43.13</v>
      </c>
      <c r="B93" s="29">
        <v>9</v>
      </c>
      <c r="C93" s="29">
        <v>7</v>
      </c>
      <c r="D93" s="29" t="s">
        <v>214</v>
      </c>
      <c r="E93" s="29">
        <v>13</v>
      </c>
      <c r="F93" s="2" t="s">
        <v>124</v>
      </c>
      <c r="G93" s="2" t="s">
        <v>124</v>
      </c>
      <c r="H93" s="2" t="s">
        <v>125</v>
      </c>
      <c r="I93" s="32">
        <f t="shared" si="4"/>
        <v>1.471764160328489</v>
      </c>
      <c r="J93" s="59">
        <v>9.8117610688565939</v>
      </c>
      <c r="K93" s="30">
        <v>64.3</v>
      </c>
      <c r="L93" s="12">
        <v>2.6711783410000001</v>
      </c>
      <c r="M93" s="16">
        <v>24.789176940000001</v>
      </c>
      <c r="N93" s="16">
        <v>4.5221347810000001</v>
      </c>
      <c r="O93" s="16">
        <v>6.2987155909999997</v>
      </c>
      <c r="P93" s="34"/>
      <c r="Q93" s="29"/>
      <c r="R93" s="29"/>
      <c r="S93" s="29"/>
      <c r="T93" s="29"/>
      <c r="U93" s="29" t="s">
        <v>118</v>
      </c>
      <c r="V93" s="2" t="s">
        <v>123</v>
      </c>
      <c r="W93" s="2">
        <v>1</v>
      </c>
      <c r="AA93" s="29"/>
      <c r="AB93" s="33"/>
    </row>
    <row r="94" spans="1:28" x14ac:dyDescent="0.35">
      <c r="A94" s="34">
        <v>44.13</v>
      </c>
      <c r="B94" s="29">
        <v>9</v>
      </c>
      <c r="C94" s="29">
        <v>8</v>
      </c>
      <c r="D94" s="29" t="s">
        <v>214</v>
      </c>
      <c r="E94" s="29">
        <v>13</v>
      </c>
      <c r="F94" s="2" t="s">
        <v>124</v>
      </c>
      <c r="G94" s="2" t="s">
        <v>124</v>
      </c>
      <c r="H94" s="2" t="s">
        <v>125</v>
      </c>
      <c r="I94" s="32">
        <v>7.7701332107313732</v>
      </c>
      <c r="J94" s="59">
        <v>7.7701332107313732</v>
      </c>
      <c r="K94" s="30">
        <v>64.3</v>
      </c>
      <c r="L94" s="12">
        <v>2.8272771840000002</v>
      </c>
      <c r="M94" s="16">
        <v>25.435544969999999</v>
      </c>
      <c r="N94" s="16">
        <v>4.6707606320000004</v>
      </c>
      <c r="O94" s="16">
        <v>6.2725124360000004</v>
      </c>
      <c r="P94" s="34"/>
      <c r="Q94" s="29"/>
      <c r="R94" s="29"/>
      <c r="S94" s="29"/>
      <c r="T94" s="29"/>
      <c r="U94" s="29" t="s">
        <v>117</v>
      </c>
      <c r="V94" s="2" t="s">
        <v>123</v>
      </c>
      <c r="W94" s="2">
        <v>1</v>
      </c>
      <c r="AA94" s="29"/>
      <c r="AB94" s="33" t="s">
        <v>138</v>
      </c>
    </row>
    <row r="95" spans="1:28" x14ac:dyDescent="0.35">
      <c r="A95" s="34">
        <v>45.13</v>
      </c>
      <c r="B95" s="29">
        <v>9</v>
      </c>
      <c r="C95" s="29">
        <v>9</v>
      </c>
      <c r="D95" s="29" t="s">
        <v>214</v>
      </c>
      <c r="E95" s="29">
        <v>13</v>
      </c>
      <c r="F95" s="2" t="s">
        <v>124</v>
      </c>
      <c r="G95" s="2" t="s">
        <v>124</v>
      </c>
      <c r="H95" s="2" t="s">
        <v>132</v>
      </c>
      <c r="I95" s="32">
        <f t="shared" si="4"/>
        <v>1.425</v>
      </c>
      <c r="J95" s="59">
        <v>9.5</v>
      </c>
      <c r="K95" s="30">
        <v>64.3</v>
      </c>
      <c r="L95" s="16"/>
      <c r="M95" s="16"/>
      <c r="N95" s="16"/>
      <c r="O95" s="16"/>
      <c r="P95" s="29"/>
      <c r="Q95" s="29"/>
      <c r="R95" s="36"/>
      <c r="S95" s="29"/>
      <c r="T95" s="29"/>
      <c r="U95" s="29" t="s">
        <v>118</v>
      </c>
      <c r="V95" s="2" t="s">
        <v>183</v>
      </c>
      <c r="AA95" s="29"/>
      <c r="AB95" s="33"/>
    </row>
    <row r="96" spans="1:28" x14ac:dyDescent="0.35">
      <c r="A96" s="34">
        <v>46.13</v>
      </c>
      <c r="B96" s="29">
        <v>9</v>
      </c>
      <c r="C96" s="29">
        <v>10</v>
      </c>
      <c r="D96" s="29" t="s">
        <v>214</v>
      </c>
      <c r="E96" s="29">
        <v>13</v>
      </c>
      <c r="F96" s="2" t="s">
        <v>124</v>
      </c>
      <c r="G96" s="2" t="s">
        <v>124</v>
      </c>
      <c r="H96" s="2" t="s">
        <v>125</v>
      </c>
      <c r="I96" s="32">
        <f t="shared" si="4"/>
        <v>1.7489800124451564</v>
      </c>
      <c r="J96" s="59">
        <v>11.659866749634377</v>
      </c>
      <c r="K96" s="30">
        <v>64.3</v>
      </c>
      <c r="L96" s="16"/>
      <c r="M96" s="16"/>
      <c r="N96" s="16"/>
      <c r="O96" s="16"/>
      <c r="P96" s="29"/>
      <c r="Q96" s="29"/>
      <c r="R96" s="36"/>
      <c r="S96" s="29"/>
      <c r="T96" s="29"/>
      <c r="U96" s="29" t="s">
        <v>118</v>
      </c>
      <c r="V96" s="2" t="s">
        <v>123</v>
      </c>
      <c r="W96" s="2">
        <v>1</v>
      </c>
      <c r="AA96" s="29"/>
      <c r="AB96" s="33" t="s">
        <v>138</v>
      </c>
    </row>
    <row r="97" spans="1:28" x14ac:dyDescent="0.35">
      <c r="A97" s="34">
        <v>47.13</v>
      </c>
      <c r="B97" s="29">
        <v>9</v>
      </c>
      <c r="C97" s="29">
        <v>11</v>
      </c>
      <c r="D97" s="29" t="s">
        <v>214</v>
      </c>
      <c r="E97" s="29">
        <v>13</v>
      </c>
      <c r="F97" s="2" t="s">
        <v>124</v>
      </c>
      <c r="G97" s="2" t="s">
        <v>124</v>
      </c>
      <c r="H97" s="2" t="s">
        <v>125</v>
      </c>
      <c r="I97" s="32">
        <f t="shared" si="4"/>
        <v>1.1573295132517134</v>
      </c>
      <c r="J97" s="59">
        <v>7.7155300883447566</v>
      </c>
      <c r="K97" s="30">
        <v>64.3</v>
      </c>
      <c r="L97" s="16"/>
      <c r="M97" s="16"/>
      <c r="N97" s="16"/>
      <c r="O97" s="16"/>
      <c r="P97" s="29"/>
      <c r="Q97" s="29"/>
      <c r="R97" s="36"/>
      <c r="S97" s="29"/>
      <c r="T97" s="29"/>
      <c r="U97" s="29" t="s">
        <v>118</v>
      </c>
      <c r="V97" s="2" t="s">
        <v>123</v>
      </c>
      <c r="W97" s="2">
        <v>1</v>
      </c>
      <c r="AA97" s="29"/>
      <c r="AB97" s="33"/>
    </row>
    <row r="98" spans="1:28" x14ac:dyDescent="0.35">
      <c r="A98" s="34">
        <v>48.13</v>
      </c>
      <c r="B98" s="29">
        <v>9</v>
      </c>
      <c r="C98" s="29">
        <v>12</v>
      </c>
      <c r="D98" s="29" t="s">
        <v>214</v>
      </c>
      <c r="E98" s="29">
        <v>13</v>
      </c>
      <c r="F98" s="2" t="s">
        <v>124</v>
      </c>
      <c r="G98" s="2" t="s">
        <v>124</v>
      </c>
      <c r="H98" s="2" t="s">
        <v>125</v>
      </c>
      <c r="I98" s="32">
        <f t="shared" si="4"/>
        <v>1.0875355222011283</v>
      </c>
      <c r="J98" s="59">
        <v>7.2502368146741887</v>
      </c>
      <c r="K98" s="30">
        <v>64.3</v>
      </c>
      <c r="L98" s="16"/>
      <c r="M98" s="16"/>
      <c r="N98" s="16"/>
      <c r="O98" s="16"/>
      <c r="P98" s="29"/>
      <c r="Q98" s="29"/>
      <c r="R98" s="29"/>
      <c r="S98" s="29"/>
      <c r="T98" s="29"/>
      <c r="U98" s="29" t="s">
        <v>118</v>
      </c>
      <c r="V98" s="2" t="s">
        <v>123</v>
      </c>
      <c r="W98" s="2">
        <v>1</v>
      </c>
      <c r="AA98" s="29"/>
      <c r="AB98" s="33"/>
    </row>
    <row r="99" spans="1:28" x14ac:dyDescent="0.35">
      <c r="A99" s="34">
        <v>49.13</v>
      </c>
      <c r="B99" s="29">
        <v>9</v>
      </c>
      <c r="C99" s="29">
        <v>13</v>
      </c>
      <c r="D99" s="29" t="s">
        <v>214</v>
      </c>
      <c r="E99" s="29">
        <v>13</v>
      </c>
      <c r="F99" s="2" t="s">
        <v>124</v>
      </c>
      <c r="G99" s="2" t="s">
        <v>124</v>
      </c>
      <c r="H99" s="2" t="s">
        <v>125</v>
      </c>
      <c r="I99" s="32">
        <f t="shared" si="4"/>
        <v>1.3517306297486795</v>
      </c>
      <c r="J99" s="60">
        <v>9.0115375316578632</v>
      </c>
      <c r="K99" s="30">
        <v>64.3</v>
      </c>
      <c r="L99" s="16"/>
      <c r="M99" s="16"/>
      <c r="N99" s="16"/>
      <c r="O99" s="16"/>
      <c r="P99" s="29"/>
      <c r="Q99" s="29"/>
      <c r="R99" s="29"/>
      <c r="S99" s="29"/>
      <c r="T99" s="29"/>
      <c r="U99" s="29" t="s">
        <v>118</v>
      </c>
      <c r="V99" s="2" t="s">
        <v>123</v>
      </c>
      <c r="W99" s="2">
        <v>1</v>
      </c>
      <c r="AA99" s="29"/>
      <c r="AB99" s="33"/>
    </row>
    <row r="100" spans="1:28" x14ac:dyDescent="0.35">
      <c r="A100" s="28">
        <v>50</v>
      </c>
      <c r="B100" s="29">
        <v>10</v>
      </c>
      <c r="C100" s="29">
        <v>1</v>
      </c>
      <c r="D100" s="29" t="s">
        <v>213</v>
      </c>
      <c r="E100" s="29"/>
      <c r="F100" s="2" t="s">
        <v>125</v>
      </c>
      <c r="G100" s="2" t="s">
        <v>125</v>
      </c>
      <c r="H100" s="2" t="s">
        <v>125</v>
      </c>
      <c r="I100" s="32">
        <f t="shared" si="4"/>
        <v>0.11667333843294084</v>
      </c>
      <c r="J100" s="60">
        <v>0.77782225621960566</v>
      </c>
      <c r="K100" s="30">
        <v>64.3</v>
      </c>
      <c r="L100" s="38"/>
      <c r="M100" s="38"/>
      <c r="N100" s="38"/>
      <c r="O100" s="38"/>
      <c r="P100" s="29"/>
      <c r="Q100" s="29"/>
      <c r="R100" s="29"/>
      <c r="S100" s="29"/>
      <c r="T100" s="29"/>
      <c r="U100" s="29" t="s">
        <v>118</v>
      </c>
      <c r="V100" s="2" t="s">
        <v>123</v>
      </c>
      <c r="W100" s="2">
        <v>1</v>
      </c>
      <c r="AA100" s="29"/>
      <c r="AB100" s="33"/>
    </row>
    <row r="101" spans="1:28" x14ac:dyDescent="0.35">
      <c r="A101" s="28">
        <v>51</v>
      </c>
      <c r="B101" s="29">
        <v>10</v>
      </c>
      <c r="C101" s="29">
        <v>2</v>
      </c>
      <c r="D101" s="29" t="s">
        <v>213</v>
      </c>
      <c r="E101" s="29"/>
      <c r="F101" s="2" t="s">
        <v>125</v>
      </c>
      <c r="G101" s="2" t="s">
        <v>125</v>
      </c>
      <c r="H101" s="2" t="s">
        <v>125</v>
      </c>
      <c r="I101" s="32">
        <f t="shared" si="4"/>
        <v>0.23334667686588167</v>
      </c>
      <c r="J101" s="60">
        <v>1.5556445124392113</v>
      </c>
      <c r="K101" s="30">
        <v>64.3</v>
      </c>
      <c r="L101" s="38"/>
      <c r="M101" s="38"/>
      <c r="N101" s="38"/>
      <c r="O101" s="38"/>
      <c r="P101" s="29"/>
      <c r="Q101" s="29"/>
      <c r="R101" s="29"/>
      <c r="S101" s="29"/>
      <c r="T101" s="29"/>
      <c r="U101" s="29" t="s">
        <v>118</v>
      </c>
      <c r="V101" s="2" t="s">
        <v>123</v>
      </c>
      <c r="W101" s="2">
        <v>1</v>
      </c>
      <c r="AA101" s="29"/>
      <c r="AB101" s="33"/>
    </row>
    <row r="102" spans="1:28" x14ac:dyDescent="0.35">
      <c r="A102" s="28">
        <v>52</v>
      </c>
      <c r="B102" s="29">
        <v>10</v>
      </c>
      <c r="C102" s="29">
        <v>3</v>
      </c>
      <c r="D102" s="29" t="s">
        <v>213</v>
      </c>
      <c r="E102" s="29"/>
      <c r="F102" s="2" t="s">
        <v>125</v>
      </c>
      <c r="G102" s="2" t="s">
        <v>125</v>
      </c>
      <c r="H102" s="2" t="s">
        <v>125</v>
      </c>
      <c r="I102" s="32">
        <f t="shared" si="4"/>
        <v>0.35002001529882254</v>
      </c>
      <c r="J102" s="59">
        <v>2.3334667686588171</v>
      </c>
      <c r="K102" s="30">
        <v>64.3</v>
      </c>
      <c r="L102" s="38"/>
      <c r="M102" s="38"/>
      <c r="N102" s="38"/>
      <c r="O102" s="38"/>
      <c r="P102" s="29"/>
      <c r="Q102" s="29"/>
      <c r="R102" s="29"/>
      <c r="S102" s="29"/>
      <c r="T102" s="29"/>
      <c r="U102" s="29" t="s">
        <v>118</v>
      </c>
      <c r="V102" s="2" t="s">
        <v>123</v>
      </c>
      <c r="W102" s="2">
        <v>1</v>
      </c>
      <c r="AA102" s="29"/>
      <c r="AB102" s="33" t="s">
        <v>138</v>
      </c>
    </row>
    <row r="103" spans="1:28" x14ac:dyDescent="0.35">
      <c r="A103" s="28">
        <v>53</v>
      </c>
      <c r="B103" s="29">
        <v>10</v>
      </c>
      <c r="C103" s="29">
        <v>4</v>
      </c>
      <c r="D103" s="29" t="s">
        <v>213</v>
      </c>
      <c r="E103" s="29"/>
      <c r="F103" s="2" t="s">
        <v>125</v>
      </c>
      <c r="G103" s="2" t="s">
        <v>125</v>
      </c>
      <c r="H103" s="2" t="s">
        <v>125</v>
      </c>
      <c r="I103" s="32">
        <f t="shared" si="4"/>
        <v>0.46669335373176335</v>
      </c>
      <c r="J103" s="59">
        <v>3.1112890248784226</v>
      </c>
      <c r="K103" s="30">
        <v>64.3</v>
      </c>
      <c r="L103" s="16">
        <f>L91</f>
        <v>3.0283267500000002</v>
      </c>
      <c r="M103" s="16">
        <f>M91</f>
        <v>26.136026380000001</v>
      </c>
      <c r="N103" s="16">
        <f>N91</f>
        <v>4.7617859840000003</v>
      </c>
      <c r="O103" s="16">
        <f>O91</f>
        <v>6.0597238539999996</v>
      </c>
      <c r="P103" s="34"/>
      <c r="Q103" s="29"/>
      <c r="R103" s="29"/>
      <c r="S103" s="29"/>
      <c r="T103" s="29"/>
      <c r="U103" s="29" t="s">
        <v>118</v>
      </c>
      <c r="V103" s="2" t="s">
        <v>123</v>
      </c>
      <c r="W103" s="2">
        <v>1</v>
      </c>
      <c r="AA103" s="29"/>
      <c r="AB103" s="33"/>
    </row>
    <row r="104" spans="1:28" x14ac:dyDescent="0.35">
      <c r="A104" s="28">
        <v>54</v>
      </c>
      <c r="B104" s="29">
        <v>10</v>
      </c>
      <c r="C104" s="29">
        <v>5</v>
      </c>
      <c r="D104" s="29" t="s">
        <v>213</v>
      </c>
      <c r="E104" s="29"/>
      <c r="F104" s="2" t="s">
        <v>125</v>
      </c>
      <c r="G104" s="2" t="s">
        <v>125</v>
      </c>
      <c r="H104" s="2" t="s">
        <v>125</v>
      </c>
      <c r="I104" s="32">
        <f t="shared" si="4"/>
        <v>0.58336669216470416</v>
      </c>
      <c r="J104" s="59">
        <v>3.8891112810980282</v>
      </c>
      <c r="K104" s="30">
        <v>64.3</v>
      </c>
      <c r="L104" s="38"/>
      <c r="M104" s="38"/>
      <c r="N104" s="38"/>
      <c r="O104" s="38"/>
      <c r="P104" s="29"/>
      <c r="Q104" s="29"/>
      <c r="R104" s="29"/>
      <c r="S104" s="29"/>
      <c r="T104" s="29"/>
      <c r="U104" s="29" t="s">
        <v>118</v>
      </c>
      <c r="V104" s="2" t="s">
        <v>123</v>
      </c>
      <c r="W104" s="2">
        <v>1</v>
      </c>
      <c r="AA104" s="29"/>
      <c r="AB104" s="33"/>
    </row>
    <row r="105" spans="1:28" x14ac:dyDescent="0.35">
      <c r="A105" s="28">
        <v>55</v>
      </c>
      <c r="B105" s="29">
        <v>10</v>
      </c>
      <c r="C105" s="29">
        <v>6</v>
      </c>
      <c r="D105" s="29" t="s">
        <v>213</v>
      </c>
      <c r="E105" s="29"/>
      <c r="F105" s="2" t="s">
        <v>125</v>
      </c>
      <c r="G105" s="2" t="s">
        <v>125</v>
      </c>
      <c r="H105" s="2" t="s">
        <v>125</v>
      </c>
      <c r="I105" s="32">
        <f t="shared" si="4"/>
        <v>0.35002001529882254</v>
      </c>
      <c r="J105" s="59">
        <v>2.3334667686588171</v>
      </c>
      <c r="K105" s="30">
        <v>64.3</v>
      </c>
      <c r="L105" s="38"/>
      <c r="M105" s="38"/>
      <c r="N105" s="38"/>
      <c r="O105" s="38"/>
      <c r="P105" s="29"/>
      <c r="Q105" s="29"/>
      <c r="R105" s="29"/>
      <c r="S105" s="29"/>
      <c r="T105" s="29"/>
      <c r="U105" s="29" t="s">
        <v>118</v>
      </c>
      <c r="V105" s="2" t="s">
        <v>119</v>
      </c>
      <c r="AA105" s="29"/>
      <c r="AB105" s="33" t="s">
        <v>138</v>
      </c>
    </row>
    <row r="106" spans="1:28" x14ac:dyDescent="0.35">
      <c r="A106" s="28">
        <v>56</v>
      </c>
      <c r="B106" s="29">
        <v>10</v>
      </c>
      <c r="C106" s="29">
        <v>7</v>
      </c>
      <c r="D106" s="29" t="s">
        <v>213</v>
      </c>
      <c r="E106" s="29"/>
      <c r="F106" s="2" t="s">
        <v>125</v>
      </c>
      <c r="G106" s="2" t="s">
        <v>125</v>
      </c>
      <c r="H106" s="2" t="s">
        <v>125</v>
      </c>
      <c r="I106" s="32">
        <f t="shared" si="4"/>
        <v>0.36</v>
      </c>
      <c r="J106" s="59">
        <v>2.4</v>
      </c>
      <c r="K106" s="30">
        <v>64.3</v>
      </c>
      <c r="L106" s="38"/>
      <c r="M106" s="38"/>
      <c r="N106" s="38"/>
      <c r="O106" s="38"/>
      <c r="P106" s="29"/>
      <c r="Q106" s="29"/>
      <c r="R106" s="29"/>
      <c r="S106" s="29"/>
      <c r="T106" s="29"/>
      <c r="U106" s="29" t="s">
        <v>118</v>
      </c>
      <c r="V106" s="2" t="s">
        <v>126</v>
      </c>
      <c r="W106" s="2">
        <v>1</v>
      </c>
      <c r="AA106" s="29" t="s">
        <v>127</v>
      </c>
      <c r="AB106" s="33"/>
    </row>
    <row r="107" spans="1:28" x14ac:dyDescent="0.35">
      <c r="A107" s="28">
        <v>57</v>
      </c>
      <c r="B107" s="29">
        <v>10</v>
      </c>
      <c r="C107" s="29">
        <v>8</v>
      </c>
      <c r="D107" s="29" t="s">
        <v>213</v>
      </c>
      <c r="E107" s="29"/>
      <c r="F107" s="2" t="s">
        <v>125</v>
      </c>
      <c r="G107" s="2" t="s">
        <v>125</v>
      </c>
      <c r="H107" s="2" t="s">
        <v>125</v>
      </c>
      <c r="I107" s="32">
        <f t="shared" si="4"/>
        <v>7.6071016658277424E-2</v>
      </c>
      <c r="J107" s="59">
        <v>0.50714011105518286</v>
      </c>
      <c r="K107" s="30">
        <v>64.3</v>
      </c>
      <c r="L107" s="38"/>
      <c r="M107" s="38"/>
      <c r="N107" s="38"/>
      <c r="O107" s="38"/>
      <c r="P107" s="29"/>
      <c r="Q107" s="29"/>
      <c r="R107" s="29"/>
      <c r="S107" s="29"/>
      <c r="T107" s="29"/>
      <c r="U107" s="29" t="s">
        <v>117</v>
      </c>
      <c r="V107" s="2" t="s">
        <v>183</v>
      </c>
      <c r="AA107" s="29"/>
      <c r="AB107" s="33"/>
    </row>
    <row r="108" spans="1:28" x14ac:dyDescent="0.35">
      <c r="A108" s="28">
        <v>58</v>
      </c>
      <c r="B108" s="29">
        <v>10</v>
      </c>
      <c r="C108" s="29">
        <v>10</v>
      </c>
      <c r="D108" s="29" t="s">
        <v>213</v>
      </c>
      <c r="E108" s="29"/>
      <c r="F108" s="2" t="s">
        <v>125</v>
      </c>
      <c r="G108" s="2" t="s">
        <v>125</v>
      </c>
      <c r="H108" s="2" t="s">
        <v>125</v>
      </c>
      <c r="I108" s="32">
        <f t="shared" si="4"/>
        <v>0.35002001529882254</v>
      </c>
      <c r="J108" s="59">
        <v>2.3334667686588171</v>
      </c>
      <c r="K108" s="30">
        <v>64.3</v>
      </c>
      <c r="L108" s="38"/>
      <c r="M108" s="38"/>
      <c r="N108" s="38"/>
      <c r="O108" s="38"/>
      <c r="P108" s="29"/>
      <c r="Q108" s="29"/>
      <c r="R108" s="29"/>
      <c r="S108" s="29"/>
      <c r="T108" s="29"/>
      <c r="U108" s="29" t="s">
        <v>118</v>
      </c>
      <c r="V108" s="2" t="s">
        <v>119</v>
      </c>
      <c r="AA108" s="29"/>
      <c r="AB108" s="33"/>
    </row>
    <row r="109" spans="1:28" x14ac:dyDescent="0.35">
      <c r="A109" s="28">
        <v>59</v>
      </c>
      <c r="B109" s="29">
        <v>10</v>
      </c>
      <c r="C109" s="29">
        <v>11</v>
      </c>
      <c r="D109" s="29" t="s">
        <v>213</v>
      </c>
      <c r="E109" s="29"/>
      <c r="F109" s="2" t="s">
        <v>125</v>
      </c>
      <c r="G109" s="2" t="s">
        <v>125</v>
      </c>
      <c r="H109" s="2" t="s">
        <v>125</v>
      </c>
      <c r="I109" s="32">
        <f t="shared" si="4"/>
        <v>0.35002001529882254</v>
      </c>
      <c r="J109" s="59">
        <v>2.3334667686588171</v>
      </c>
      <c r="K109" s="30">
        <v>64.3</v>
      </c>
      <c r="L109" s="38"/>
      <c r="M109" s="38"/>
      <c r="N109" s="38"/>
      <c r="O109" s="38"/>
      <c r="P109" s="29"/>
      <c r="Q109" s="29"/>
      <c r="R109" s="29"/>
      <c r="S109" s="29"/>
      <c r="T109" s="29"/>
      <c r="U109" s="29" t="s">
        <v>118</v>
      </c>
      <c r="V109" s="2" t="s">
        <v>123</v>
      </c>
      <c r="W109" s="2">
        <v>1</v>
      </c>
      <c r="AA109" s="29"/>
      <c r="AB109" s="33" t="s">
        <v>138</v>
      </c>
    </row>
    <row r="110" spans="1:28" x14ac:dyDescent="0.35">
      <c r="A110" s="28">
        <v>60</v>
      </c>
      <c r="B110" s="29">
        <v>10</v>
      </c>
      <c r="C110" s="29">
        <v>12</v>
      </c>
      <c r="D110" s="29" t="s">
        <v>213</v>
      </c>
      <c r="E110" s="29"/>
      <c r="F110" s="2" t="s">
        <v>125</v>
      </c>
      <c r="G110" s="2" t="s">
        <v>125</v>
      </c>
      <c r="H110" s="2" t="s">
        <v>125</v>
      </c>
      <c r="I110" s="32">
        <f t="shared" si="4"/>
        <v>0.36</v>
      </c>
      <c r="J110" s="59">
        <v>2.4</v>
      </c>
      <c r="K110" s="30">
        <v>64.3</v>
      </c>
      <c r="L110" s="38"/>
      <c r="M110" s="38"/>
      <c r="N110" s="38"/>
      <c r="O110" s="38"/>
      <c r="P110" s="29"/>
      <c r="Q110" s="29"/>
      <c r="R110" s="29"/>
      <c r="S110" s="29"/>
      <c r="T110" s="29"/>
      <c r="U110" s="29" t="s">
        <v>118</v>
      </c>
      <c r="V110" s="2" t="s">
        <v>126</v>
      </c>
      <c r="W110" s="2">
        <v>1</v>
      </c>
      <c r="AA110" s="29" t="s">
        <v>127</v>
      </c>
      <c r="AB110" s="33"/>
    </row>
    <row r="111" spans="1:28" x14ac:dyDescent="0.35">
      <c r="A111" s="28">
        <v>61</v>
      </c>
      <c r="B111" s="29">
        <v>10</v>
      </c>
      <c r="C111" s="29">
        <v>13</v>
      </c>
      <c r="D111" s="29" t="s">
        <v>213</v>
      </c>
      <c r="E111" s="29"/>
      <c r="F111" s="2" t="s">
        <v>125</v>
      </c>
      <c r="G111" s="2" t="s">
        <v>125</v>
      </c>
      <c r="H111" s="2" t="s">
        <v>125</v>
      </c>
      <c r="I111" s="32">
        <f t="shared" si="4"/>
        <v>0.36</v>
      </c>
      <c r="J111" s="59">
        <v>2.4</v>
      </c>
      <c r="K111" s="30">
        <v>64.3</v>
      </c>
      <c r="L111" s="38"/>
      <c r="M111" s="38"/>
      <c r="N111" s="38"/>
      <c r="O111" s="38"/>
      <c r="P111" s="29"/>
      <c r="Q111" s="29"/>
      <c r="R111" s="29"/>
      <c r="S111" s="29"/>
      <c r="T111" s="29"/>
      <c r="U111" s="29" t="s">
        <v>118</v>
      </c>
      <c r="V111" s="2" t="s">
        <v>126</v>
      </c>
      <c r="W111" s="2">
        <v>1</v>
      </c>
      <c r="AA111" s="29" t="s">
        <v>127</v>
      </c>
      <c r="AB111" s="33"/>
    </row>
    <row r="112" spans="1:28" x14ac:dyDescent="0.35">
      <c r="A112" s="34">
        <v>50.15</v>
      </c>
      <c r="B112" s="29">
        <v>10</v>
      </c>
      <c r="C112" s="29">
        <v>1</v>
      </c>
      <c r="D112" s="29" t="s">
        <v>214</v>
      </c>
      <c r="E112" s="29">
        <v>15</v>
      </c>
      <c r="F112" s="2" t="s">
        <v>125</v>
      </c>
      <c r="G112" s="2" t="s">
        <v>125</v>
      </c>
      <c r="H112" s="2" t="s">
        <v>132</v>
      </c>
      <c r="I112" s="32">
        <f t="shared" si="4"/>
        <v>0.33697593606201975</v>
      </c>
      <c r="J112" s="59">
        <v>2.2465062404134652</v>
      </c>
      <c r="K112" s="30">
        <v>64.3</v>
      </c>
      <c r="L112" s="16"/>
      <c r="M112" s="16"/>
      <c r="N112" s="16"/>
      <c r="O112" s="16"/>
      <c r="P112" s="29"/>
      <c r="Q112" s="29"/>
      <c r="R112" s="29"/>
      <c r="S112" s="29"/>
      <c r="T112" s="29"/>
      <c r="U112" s="29" t="s">
        <v>118</v>
      </c>
      <c r="V112" s="2" t="s">
        <v>123</v>
      </c>
      <c r="AA112" s="29"/>
      <c r="AB112" s="33"/>
    </row>
    <row r="113" spans="1:28" x14ac:dyDescent="0.35">
      <c r="A113" s="34">
        <v>51.15</v>
      </c>
      <c r="B113" s="29">
        <v>10</v>
      </c>
      <c r="C113" s="29">
        <v>2</v>
      </c>
      <c r="D113" s="29" t="s">
        <v>214</v>
      </c>
      <c r="E113" s="29">
        <v>15</v>
      </c>
      <c r="F113" s="2" t="s">
        <v>125</v>
      </c>
      <c r="G113" s="2" t="s">
        <v>125</v>
      </c>
      <c r="H113" s="2" t="s">
        <v>132</v>
      </c>
      <c r="I113" s="32">
        <f t="shared" si="4"/>
        <v>1.1647732722437352</v>
      </c>
      <c r="J113" s="59">
        <v>7.7651551482915675</v>
      </c>
      <c r="K113" s="30">
        <v>64.3</v>
      </c>
      <c r="L113" s="16">
        <v>2.942854643</v>
      </c>
      <c r="M113" s="16">
        <v>26.258747100000001</v>
      </c>
      <c r="N113" s="16">
        <v>4.8543653490000001</v>
      </c>
      <c r="O113" s="16">
        <v>6.8062386510000001</v>
      </c>
      <c r="P113" s="29"/>
      <c r="Q113" s="29"/>
      <c r="R113" s="29"/>
      <c r="S113" s="29"/>
      <c r="T113" s="29"/>
      <c r="U113" s="29" t="s">
        <v>118</v>
      </c>
      <c r="V113" s="2" t="s">
        <v>123</v>
      </c>
      <c r="AA113" s="29"/>
      <c r="AB113" s="33"/>
    </row>
    <row r="114" spans="1:28" x14ac:dyDescent="0.35">
      <c r="A114" s="34">
        <v>52.15</v>
      </c>
      <c r="B114" s="29">
        <v>10</v>
      </c>
      <c r="C114" s="29">
        <v>3</v>
      </c>
      <c r="D114" s="29" t="s">
        <v>214</v>
      </c>
      <c r="E114" s="29">
        <v>15</v>
      </c>
      <c r="F114" s="2" t="s">
        <v>125</v>
      </c>
      <c r="G114" s="2" t="s">
        <v>125</v>
      </c>
      <c r="H114" s="2" t="s">
        <v>132</v>
      </c>
      <c r="I114" s="32">
        <f t="shared" si="4"/>
        <v>1.4058903934492506</v>
      </c>
      <c r="J114" s="59">
        <v>9.3726026229950037</v>
      </c>
      <c r="K114" s="30">
        <v>64.3</v>
      </c>
      <c r="L114" s="16">
        <v>2.9282794000000001</v>
      </c>
      <c r="M114" s="16">
        <v>26.232156750000001</v>
      </c>
      <c r="N114" s="16">
        <v>4.7667675020000004</v>
      </c>
      <c r="O114" s="16">
        <v>6.3154268260000004</v>
      </c>
      <c r="P114" s="29"/>
      <c r="Q114" s="29"/>
      <c r="R114" s="29"/>
      <c r="S114" s="29"/>
      <c r="T114" s="29"/>
      <c r="U114" s="29" t="s">
        <v>118</v>
      </c>
      <c r="V114" s="2" t="s">
        <v>123</v>
      </c>
      <c r="AA114" s="29"/>
      <c r="AB114" s="33" t="s">
        <v>138</v>
      </c>
    </row>
    <row r="115" spans="1:28" x14ac:dyDescent="0.35">
      <c r="A115" s="34">
        <v>53.15</v>
      </c>
      <c r="B115" s="29">
        <v>10</v>
      </c>
      <c r="C115" s="29">
        <v>4</v>
      </c>
      <c r="D115" s="29" t="s">
        <v>214</v>
      </c>
      <c r="E115" s="29">
        <v>15</v>
      </c>
      <c r="F115" s="2" t="s">
        <v>125</v>
      </c>
      <c r="G115" s="2" t="s">
        <v>125</v>
      </c>
      <c r="H115" s="2" t="s">
        <v>132</v>
      </c>
      <c r="I115" s="32">
        <f t="shared" si="4"/>
        <v>1.5709831673318619</v>
      </c>
      <c r="J115" s="59">
        <v>10.473221115545746</v>
      </c>
      <c r="K115" s="30">
        <v>64.3</v>
      </c>
      <c r="L115" s="16">
        <v>3.0803043842315674</v>
      </c>
      <c r="M115" s="16">
        <v>24.530036926269531</v>
      </c>
      <c r="N115" s="16">
        <v>4.7397289276123047</v>
      </c>
      <c r="O115" s="16">
        <v>6.342616081237793</v>
      </c>
      <c r="P115" s="29"/>
      <c r="Q115" s="29"/>
      <c r="R115" s="29"/>
      <c r="S115" s="29"/>
      <c r="T115" s="29"/>
      <c r="U115" s="29" t="s">
        <v>118</v>
      </c>
      <c r="V115" s="2" t="s">
        <v>123</v>
      </c>
      <c r="AA115" s="29"/>
      <c r="AB115" s="33"/>
    </row>
    <row r="116" spans="1:28" x14ac:dyDescent="0.35">
      <c r="A116" s="34">
        <v>54.15</v>
      </c>
      <c r="B116" s="29">
        <v>10</v>
      </c>
      <c r="C116" s="29">
        <v>5</v>
      </c>
      <c r="D116" s="29" t="s">
        <v>214</v>
      </c>
      <c r="E116" s="29">
        <v>15</v>
      </c>
      <c r="F116" s="2" t="s">
        <v>125</v>
      </c>
      <c r="G116" s="2" t="s">
        <v>125</v>
      </c>
      <c r="H116" s="2" t="s">
        <v>132</v>
      </c>
      <c r="I116" s="32">
        <f t="shared" si="4"/>
        <v>1.6040483914437571</v>
      </c>
      <c r="J116" s="59">
        <v>10.693655942958381</v>
      </c>
      <c r="K116" s="30">
        <v>64.3</v>
      </c>
      <c r="L116" s="16">
        <v>2.6727726459503174</v>
      </c>
      <c r="M116" s="16">
        <v>25.876409530639648</v>
      </c>
      <c r="N116" s="16">
        <v>4.7508964538574219</v>
      </c>
      <c r="O116" s="16">
        <v>6.2379131317138672</v>
      </c>
      <c r="P116" s="29"/>
      <c r="Q116" s="29"/>
      <c r="R116" s="29"/>
      <c r="S116" s="29"/>
      <c r="T116" s="29"/>
      <c r="U116" s="29" t="s">
        <v>118</v>
      </c>
      <c r="V116" s="2" t="s">
        <v>123</v>
      </c>
      <c r="AA116" s="29"/>
      <c r="AB116" s="33"/>
    </row>
    <row r="117" spans="1:28" x14ac:dyDescent="0.35">
      <c r="A117" s="34">
        <v>55.15</v>
      </c>
      <c r="B117" s="29">
        <v>10</v>
      </c>
      <c r="C117" s="29">
        <v>6</v>
      </c>
      <c r="D117" s="29" t="s">
        <v>214</v>
      </c>
      <c r="E117" s="29">
        <v>15</v>
      </c>
      <c r="F117" s="2" t="s">
        <v>125</v>
      </c>
      <c r="G117" s="2" t="s">
        <v>125</v>
      </c>
      <c r="H117" s="2" t="s">
        <v>132</v>
      </c>
      <c r="I117" s="32">
        <f t="shared" si="4"/>
        <v>0.40873003919827838</v>
      </c>
      <c r="J117" s="60">
        <v>2.7248669279885225</v>
      </c>
      <c r="K117" s="30">
        <v>64.3</v>
      </c>
      <c r="L117" s="16"/>
      <c r="M117" s="16"/>
      <c r="N117" s="16"/>
      <c r="O117" s="16"/>
      <c r="P117" s="29"/>
      <c r="Q117" s="29"/>
      <c r="R117" s="29"/>
      <c r="S117" s="29"/>
      <c r="T117" s="29"/>
      <c r="U117" s="29" t="s">
        <v>118</v>
      </c>
      <c r="V117" s="2" t="s">
        <v>119</v>
      </c>
      <c r="AA117" s="29"/>
      <c r="AB117" s="33" t="s">
        <v>138</v>
      </c>
    </row>
    <row r="118" spans="1:28" x14ac:dyDescent="0.35">
      <c r="A118" s="34">
        <v>56.15</v>
      </c>
      <c r="B118" s="29">
        <v>10</v>
      </c>
      <c r="C118" s="29">
        <v>7</v>
      </c>
      <c r="D118" s="29" t="s">
        <v>214</v>
      </c>
      <c r="E118" s="29">
        <v>15</v>
      </c>
      <c r="F118" s="2" t="s">
        <v>125</v>
      </c>
      <c r="G118" s="2" t="s">
        <v>125</v>
      </c>
      <c r="H118" s="2" t="s">
        <v>132</v>
      </c>
      <c r="I118" s="32">
        <f t="shared" si="4"/>
        <v>1.335</v>
      </c>
      <c r="J118" s="60">
        <v>8.9</v>
      </c>
      <c r="K118" s="30">
        <v>64.3</v>
      </c>
      <c r="L118" s="16">
        <v>2.1343255043029785</v>
      </c>
      <c r="M118" s="16">
        <v>21.063827514648438</v>
      </c>
      <c r="N118" s="16">
        <v>4.2866840362548828</v>
      </c>
      <c r="O118" s="16">
        <v>7.3965325355529785</v>
      </c>
      <c r="P118" s="29"/>
      <c r="Q118" s="29"/>
      <c r="R118" s="29"/>
      <c r="S118" s="29"/>
      <c r="T118" s="29"/>
      <c r="U118" s="29" t="s">
        <v>118</v>
      </c>
      <c r="V118" s="2" t="s">
        <v>126</v>
      </c>
      <c r="W118" s="2">
        <v>1</v>
      </c>
      <c r="AA118" s="29" t="s">
        <v>135</v>
      </c>
      <c r="AB118" s="33" t="s">
        <v>192</v>
      </c>
    </row>
    <row r="119" spans="1:28" x14ac:dyDescent="0.35">
      <c r="A119" s="34">
        <v>57.15</v>
      </c>
      <c r="B119" s="29">
        <v>10</v>
      </c>
      <c r="C119" s="29">
        <v>8</v>
      </c>
      <c r="D119" s="29" t="s">
        <v>214</v>
      </c>
      <c r="E119" s="29">
        <v>15</v>
      </c>
      <c r="F119" s="2" t="s">
        <v>125</v>
      </c>
      <c r="G119" s="2" t="s">
        <v>125</v>
      </c>
      <c r="H119" s="2" t="s">
        <v>132</v>
      </c>
      <c r="I119" s="32">
        <f t="shared" si="4"/>
        <v>0.91499999999999992</v>
      </c>
      <c r="J119" s="60">
        <v>6.1</v>
      </c>
      <c r="K119" s="30">
        <v>64.3</v>
      </c>
      <c r="L119" s="16"/>
      <c r="M119" s="16"/>
      <c r="N119" s="16"/>
      <c r="O119" s="16"/>
      <c r="P119" s="29"/>
      <c r="Q119" s="29"/>
      <c r="R119" s="29"/>
      <c r="S119" s="29"/>
      <c r="T119" s="29"/>
      <c r="U119" s="29" t="s">
        <v>118</v>
      </c>
      <c r="V119" s="2" t="s">
        <v>183</v>
      </c>
      <c r="AA119" s="29"/>
      <c r="AB119" s="33"/>
    </row>
    <row r="120" spans="1:28" x14ac:dyDescent="0.35">
      <c r="A120" s="34">
        <v>58.15</v>
      </c>
      <c r="B120" s="29">
        <v>10</v>
      </c>
      <c r="C120" s="29">
        <v>10</v>
      </c>
      <c r="D120" s="29" t="s">
        <v>214</v>
      </c>
      <c r="E120" s="29">
        <v>15</v>
      </c>
      <c r="F120" s="2" t="s">
        <v>125</v>
      </c>
      <c r="G120" s="2" t="s">
        <v>125</v>
      </c>
      <c r="H120" s="2" t="s">
        <v>132</v>
      </c>
      <c r="I120" s="32">
        <f t="shared" si="4"/>
        <v>0.45070910636645045</v>
      </c>
      <c r="J120" s="59">
        <v>3.0047273757763366</v>
      </c>
      <c r="K120" s="30">
        <v>64.3</v>
      </c>
      <c r="L120" s="16"/>
      <c r="M120" s="16"/>
      <c r="N120" s="16"/>
      <c r="O120" s="16"/>
      <c r="P120" s="34"/>
      <c r="Q120" s="29"/>
      <c r="R120" s="29"/>
      <c r="S120" s="29"/>
      <c r="T120" s="29"/>
      <c r="U120" s="29" t="s">
        <v>118</v>
      </c>
      <c r="V120" s="2" t="s">
        <v>119</v>
      </c>
      <c r="AA120" s="29"/>
      <c r="AB120" s="33"/>
    </row>
    <row r="121" spans="1:28" x14ac:dyDescent="0.35">
      <c r="A121" s="34">
        <v>59.15</v>
      </c>
      <c r="B121" s="29">
        <v>10</v>
      </c>
      <c r="C121" s="29">
        <v>11</v>
      </c>
      <c r="D121" s="29" t="s">
        <v>214</v>
      </c>
      <c r="E121" s="29">
        <v>15</v>
      </c>
      <c r="F121" s="2" t="s">
        <v>125</v>
      </c>
      <c r="G121" s="2" t="s">
        <v>125</v>
      </c>
      <c r="H121" s="2" t="s">
        <v>132</v>
      </c>
      <c r="I121" s="32">
        <f t="shared" si="4"/>
        <v>1.5063228031723261</v>
      </c>
      <c r="J121" s="59">
        <v>10.042152021148841</v>
      </c>
      <c r="K121" s="30">
        <v>64.3</v>
      </c>
      <c r="L121" s="16">
        <v>2.1380777359008789</v>
      </c>
      <c r="M121" s="16">
        <v>23.238702774047852</v>
      </c>
      <c r="N121" s="16">
        <v>4.5089011192321777</v>
      </c>
      <c r="O121" s="16">
        <v>6.6162557601928711</v>
      </c>
      <c r="P121" s="34"/>
      <c r="Q121" s="29"/>
      <c r="R121" s="29"/>
      <c r="S121" s="29"/>
      <c r="T121" s="29"/>
      <c r="U121" s="29" t="s">
        <v>118</v>
      </c>
      <c r="V121" s="2" t="s">
        <v>123</v>
      </c>
      <c r="W121" s="2">
        <v>1</v>
      </c>
      <c r="AA121" s="29"/>
      <c r="AB121" s="33" t="s">
        <v>138</v>
      </c>
    </row>
    <row r="122" spans="1:28" x14ac:dyDescent="0.35">
      <c r="A122" s="34">
        <v>60.15</v>
      </c>
      <c r="B122" s="29">
        <v>10</v>
      </c>
      <c r="C122" s="29">
        <v>12</v>
      </c>
      <c r="D122" s="29" t="s">
        <v>214</v>
      </c>
      <c r="E122" s="29">
        <v>15</v>
      </c>
      <c r="F122" s="2" t="s">
        <v>125</v>
      </c>
      <c r="G122" s="2" t="s">
        <v>125</v>
      </c>
      <c r="H122" s="2" t="s">
        <v>132</v>
      </c>
      <c r="I122" s="32">
        <f t="shared" si="4"/>
        <v>1.41</v>
      </c>
      <c r="J122" s="59">
        <v>9.4</v>
      </c>
      <c r="K122" s="30">
        <v>64.3</v>
      </c>
      <c r="L122" s="16">
        <v>3.6987006664276123</v>
      </c>
      <c r="M122" s="16">
        <v>25.484670639038086</v>
      </c>
      <c r="N122" s="16">
        <v>4.7099876403808594</v>
      </c>
      <c r="O122" s="16">
        <v>6.5286364555358887</v>
      </c>
      <c r="P122" s="29"/>
      <c r="Q122" s="29"/>
      <c r="R122" s="29"/>
      <c r="S122" s="29"/>
      <c r="T122" s="29"/>
      <c r="U122" s="29" t="s">
        <v>118</v>
      </c>
      <c r="V122" s="2" t="s">
        <v>126</v>
      </c>
      <c r="W122" s="2">
        <v>1</v>
      </c>
      <c r="AA122" s="29" t="s">
        <v>136</v>
      </c>
      <c r="AB122" s="33" t="s">
        <v>192</v>
      </c>
    </row>
    <row r="123" spans="1:28" x14ac:dyDescent="0.35">
      <c r="A123" s="34">
        <v>61.15</v>
      </c>
      <c r="B123" s="29">
        <v>10</v>
      </c>
      <c r="C123" s="29">
        <v>13</v>
      </c>
      <c r="D123" s="29" t="s">
        <v>214</v>
      </c>
      <c r="E123" s="29">
        <v>15</v>
      </c>
      <c r="F123" s="2" t="s">
        <v>125</v>
      </c>
      <c r="G123" s="2" t="s">
        <v>125</v>
      </c>
      <c r="H123" s="2" t="s">
        <v>132</v>
      </c>
      <c r="I123" s="32">
        <f t="shared" si="4"/>
        <v>1.62</v>
      </c>
      <c r="J123" s="59">
        <v>10.8</v>
      </c>
      <c r="K123" s="30">
        <v>64.3</v>
      </c>
      <c r="L123" s="16"/>
      <c r="M123" s="16"/>
      <c r="N123" s="16"/>
      <c r="O123" s="16"/>
      <c r="P123" s="29"/>
      <c r="Q123" s="29"/>
      <c r="R123" s="29"/>
      <c r="S123" s="29"/>
      <c r="T123" s="29"/>
      <c r="U123" s="29" t="s">
        <v>118</v>
      </c>
      <c r="V123" s="2" t="s">
        <v>126</v>
      </c>
      <c r="W123" s="2">
        <v>1</v>
      </c>
      <c r="AA123" s="29" t="s">
        <v>137</v>
      </c>
      <c r="AB123" s="33"/>
    </row>
    <row r="124" spans="1:28" x14ac:dyDescent="0.35">
      <c r="A124" s="28">
        <v>62</v>
      </c>
      <c r="B124" s="29">
        <v>11</v>
      </c>
      <c r="C124" s="29">
        <v>1</v>
      </c>
      <c r="D124" s="29" t="s">
        <v>213</v>
      </c>
      <c r="E124" s="29"/>
      <c r="F124" s="2" t="s">
        <v>241</v>
      </c>
      <c r="G124" s="2" t="s">
        <v>241</v>
      </c>
      <c r="H124" s="2" t="s">
        <v>132</v>
      </c>
      <c r="I124" s="32">
        <f t="shared" si="4"/>
        <v>0.11667333843294084</v>
      </c>
      <c r="J124" s="59">
        <v>0.77782225621960566</v>
      </c>
      <c r="K124" s="30">
        <v>64.3</v>
      </c>
      <c r="L124" s="38"/>
      <c r="M124" s="38"/>
      <c r="N124" s="38"/>
      <c r="O124" s="38"/>
      <c r="P124" s="29"/>
      <c r="Q124" s="29"/>
      <c r="R124" s="29"/>
      <c r="S124" s="29"/>
      <c r="T124" s="29"/>
      <c r="U124" s="29" t="s">
        <v>118</v>
      </c>
      <c r="V124" s="2" t="s">
        <v>123</v>
      </c>
      <c r="W124" s="2">
        <v>1</v>
      </c>
      <c r="AA124" s="29"/>
      <c r="AB124" s="33"/>
    </row>
    <row r="125" spans="1:28" x14ac:dyDescent="0.35">
      <c r="A125" s="28">
        <v>63</v>
      </c>
      <c r="B125" s="29">
        <v>11</v>
      </c>
      <c r="C125" s="29">
        <v>2</v>
      </c>
      <c r="D125" s="29" t="s">
        <v>213</v>
      </c>
      <c r="E125" s="29"/>
      <c r="F125" s="2" t="s">
        <v>241</v>
      </c>
      <c r="G125" s="2" t="s">
        <v>241</v>
      </c>
      <c r="H125" s="2" t="s">
        <v>132</v>
      </c>
      <c r="I125" s="32">
        <f t="shared" si="4"/>
        <v>0.23334667686588167</v>
      </c>
      <c r="J125" s="59">
        <v>1.5556445124392113</v>
      </c>
      <c r="K125" s="30">
        <v>64.3</v>
      </c>
      <c r="L125" s="16">
        <f t="shared" ref="L125:O128" si="5">L113</f>
        <v>2.942854643</v>
      </c>
      <c r="M125" s="16">
        <f t="shared" si="5"/>
        <v>26.258747100000001</v>
      </c>
      <c r="N125" s="16">
        <f t="shared" si="5"/>
        <v>4.8543653490000001</v>
      </c>
      <c r="O125" s="16">
        <f t="shared" si="5"/>
        <v>6.8062386510000001</v>
      </c>
      <c r="P125" s="29"/>
      <c r="Q125" s="29"/>
      <c r="R125" s="29"/>
      <c r="S125" s="29"/>
      <c r="T125" s="29"/>
      <c r="U125" s="29" t="s">
        <v>118</v>
      </c>
      <c r="V125" s="2" t="s">
        <v>123</v>
      </c>
      <c r="W125" s="2">
        <v>1</v>
      </c>
      <c r="AA125" s="29"/>
      <c r="AB125" s="33"/>
    </row>
    <row r="126" spans="1:28" x14ac:dyDescent="0.35">
      <c r="A126" s="28">
        <v>64</v>
      </c>
      <c r="B126" s="29">
        <v>11</v>
      </c>
      <c r="C126" s="29">
        <v>3</v>
      </c>
      <c r="D126" s="29" t="s">
        <v>213</v>
      </c>
      <c r="E126" s="29"/>
      <c r="F126" s="2" t="s">
        <v>241</v>
      </c>
      <c r="G126" s="2" t="s">
        <v>241</v>
      </c>
      <c r="H126" s="2" t="s">
        <v>132</v>
      </c>
      <c r="I126" s="32">
        <f t="shared" si="4"/>
        <v>0.35002001529882254</v>
      </c>
      <c r="J126" s="59">
        <v>2.3334667686588171</v>
      </c>
      <c r="K126" s="30">
        <v>64.3</v>
      </c>
      <c r="L126" s="16">
        <f t="shared" si="5"/>
        <v>2.9282794000000001</v>
      </c>
      <c r="M126" s="16">
        <f t="shared" si="5"/>
        <v>26.232156750000001</v>
      </c>
      <c r="N126" s="16">
        <f t="shared" si="5"/>
        <v>4.7667675020000004</v>
      </c>
      <c r="O126" s="16">
        <f t="shared" si="5"/>
        <v>6.3154268260000004</v>
      </c>
      <c r="P126" s="29"/>
      <c r="Q126" s="29"/>
      <c r="R126" s="29"/>
      <c r="S126" s="29"/>
      <c r="T126" s="29"/>
      <c r="U126" s="29" t="s">
        <v>118</v>
      </c>
      <c r="V126" s="2" t="s">
        <v>123</v>
      </c>
      <c r="W126" s="2">
        <v>1</v>
      </c>
      <c r="AA126" s="29"/>
      <c r="AB126" s="33" t="s">
        <v>138</v>
      </c>
    </row>
    <row r="127" spans="1:28" x14ac:dyDescent="0.35">
      <c r="A127" s="28">
        <v>65</v>
      </c>
      <c r="B127" s="29">
        <v>11</v>
      </c>
      <c r="C127" s="29">
        <v>4</v>
      </c>
      <c r="D127" s="29" t="s">
        <v>213</v>
      </c>
      <c r="E127" s="29"/>
      <c r="F127" s="2" t="s">
        <v>241</v>
      </c>
      <c r="G127" s="2" t="s">
        <v>241</v>
      </c>
      <c r="H127" s="2" t="s">
        <v>132</v>
      </c>
      <c r="I127" s="32">
        <f t="shared" si="4"/>
        <v>0.46669335373176335</v>
      </c>
      <c r="J127" s="59">
        <v>3.1112890248784226</v>
      </c>
      <c r="K127" s="30">
        <v>64.3</v>
      </c>
      <c r="L127" s="16">
        <f t="shared" si="5"/>
        <v>3.0803043842315674</v>
      </c>
      <c r="M127" s="16">
        <f t="shared" si="5"/>
        <v>24.530036926269531</v>
      </c>
      <c r="N127" s="16">
        <f t="shared" si="5"/>
        <v>4.7397289276123047</v>
      </c>
      <c r="O127" s="16">
        <f t="shared" si="5"/>
        <v>6.342616081237793</v>
      </c>
      <c r="P127" s="29"/>
      <c r="Q127" s="29"/>
      <c r="R127" s="29"/>
      <c r="S127" s="29"/>
      <c r="T127" s="29"/>
      <c r="U127" s="29" t="s">
        <v>118</v>
      </c>
      <c r="V127" s="2" t="s">
        <v>123</v>
      </c>
      <c r="W127" s="2">
        <v>1</v>
      </c>
      <c r="AA127" s="29"/>
      <c r="AB127" s="33"/>
    </row>
    <row r="128" spans="1:28" x14ac:dyDescent="0.35">
      <c r="A128" s="28">
        <v>66</v>
      </c>
      <c r="B128" s="29">
        <v>11</v>
      </c>
      <c r="C128" s="29">
        <v>5</v>
      </c>
      <c r="D128" s="29" t="s">
        <v>213</v>
      </c>
      <c r="E128" s="29"/>
      <c r="F128" s="2" t="s">
        <v>241</v>
      </c>
      <c r="G128" s="2" t="s">
        <v>241</v>
      </c>
      <c r="H128" s="2" t="s">
        <v>132</v>
      </c>
      <c r="I128" s="32">
        <f t="shared" si="4"/>
        <v>0.58336669216470416</v>
      </c>
      <c r="J128" s="59">
        <v>3.8891112810980282</v>
      </c>
      <c r="K128" s="30">
        <v>64.3</v>
      </c>
      <c r="L128" s="16">
        <f t="shared" si="5"/>
        <v>2.6727726459503174</v>
      </c>
      <c r="M128" s="16">
        <f t="shared" si="5"/>
        <v>25.876409530639648</v>
      </c>
      <c r="N128" s="16">
        <f t="shared" si="5"/>
        <v>4.7508964538574219</v>
      </c>
      <c r="O128" s="16">
        <f t="shared" si="5"/>
        <v>6.2379131317138672</v>
      </c>
      <c r="P128" s="29"/>
      <c r="Q128" s="29"/>
      <c r="R128" s="29"/>
      <c r="S128" s="29"/>
      <c r="T128" s="29"/>
      <c r="U128" s="29" t="s">
        <v>118</v>
      </c>
      <c r="V128" s="2" t="s">
        <v>123</v>
      </c>
      <c r="W128" s="2">
        <v>1</v>
      </c>
      <c r="AA128" s="29"/>
      <c r="AB128" s="33"/>
    </row>
    <row r="129" spans="1:28" x14ac:dyDescent="0.35">
      <c r="A129" s="28">
        <v>67</v>
      </c>
      <c r="B129" s="29">
        <v>11</v>
      </c>
      <c r="C129" s="29">
        <v>6</v>
      </c>
      <c r="D129" s="29" t="s">
        <v>213</v>
      </c>
      <c r="E129" s="29"/>
      <c r="F129" s="2" t="s">
        <v>241</v>
      </c>
      <c r="G129" s="2" t="s">
        <v>241</v>
      </c>
      <c r="H129" s="2" t="s">
        <v>132</v>
      </c>
      <c r="I129" s="32">
        <f t="shared" si="4"/>
        <v>0.70004003059764508</v>
      </c>
      <c r="J129" s="59">
        <v>4.6669335373176342</v>
      </c>
      <c r="K129" s="30">
        <v>64.3</v>
      </c>
      <c r="L129" s="38"/>
      <c r="M129" s="38"/>
      <c r="N129" s="38"/>
      <c r="O129" s="38"/>
      <c r="P129" s="29"/>
      <c r="Q129" s="29"/>
      <c r="R129" s="29"/>
      <c r="S129" s="29"/>
      <c r="T129" s="29"/>
      <c r="U129" s="29" t="s">
        <v>118</v>
      </c>
      <c r="V129" s="2" t="s">
        <v>123</v>
      </c>
      <c r="W129" s="2">
        <v>1</v>
      </c>
      <c r="AA129" s="29"/>
      <c r="AB129" s="33"/>
    </row>
    <row r="130" spans="1:28" x14ac:dyDescent="0.35">
      <c r="A130" s="28">
        <v>68</v>
      </c>
      <c r="B130" s="29">
        <v>11</v>
      </c>
      <c r="C130" s="29">
        <v>7</v>
      </c>
      <c r="D130" s="29" t="s">
        <v>213</v>
      </c>
      <c r="E130" s="29"/>
      <c r="F130" s="2" t="s">
        <v>241</v>
      </c>
      <c r="G130" s="2" t="s">
        <v>241</v>
      </c>
      <c r="H130" s="2" t="s">
        <v>132</v>
      </c>
      <c r="I130" s="32">
        <f t="shared" si="4"/>
        <v>0.22027926296139233</v>
      </c>
      <c r="J130" s="59">
        <v>1.4685284197426156</v>
      </c>
      <c r="K130" s="30">
        <v>64.3</v>
      </c>
      <c r="L130" s="38"/>
      <c r="M130" s="38"/>
      <c r="N130" s="38"/>
      <c r="O130" s="38"/>
      <c r="P130" s="29"/>
      <c r="Q130" s="29"/>
      <c r="R130" s="29"/>
      <c r="S130" s="29"/>
      <c r="T130" s="29"/>
      <c r="U130" s="29" t="s">
        <v>118</v>
      </c>
      <c r="V130" s="2" t="s">
        <v>183</v>
      </c>
      <c r="W130" s="2">
        <v>1</v>
      </c>
      <c r="AA130" s="29"/>
      <c r="AB130" s="33"/>
    </row>
    <row r="131" spans="1:28" x14ac:dyDescent="0.35">
      <c r="A131" s="28">
        <v>69</v>
      </c>
      <c r="B131" s="29">
        <v>11</v>
      </c>
      <c r="C131" s="29">
        <v>8</v>
      </c>
      <c r="D131" s="29" t="s">
        <v>213</v>
      </c>
      <c r="E131" s="29"/>
      <c r="F131" s="2" t="s">
        <v>241</v>
      </c>
      <c r="G131" s="2" t="s">
        <v>241</v>
      </c>
      <c r="H131" s="2" t="s">
        <v>132</v>
      </c>
      <c r="I131" s="32">
        <f t="shared" si="4"/>
        <v>0.91798582679037855</v>
      </c>
      <c r="J131" s="59">
        <v>6.1199055119358574</v>
      </c>
      <c r="K131" s="30">
        <v>64.3</v>
      </c>
      <c r="L131" s="38"/>
      <c r="M131" s="38"/>
      <c r="N131" s="38"/>
      <c r="O131" s="38"/>
      <c r="P131" s="29"/>
      <c r="Q131" s="29"/>
      <c r="R131" s="29"/>
      <c r="S131" s="29"/>
      <c r="T131" s="29"/>
      <c r="U131" s="29" t="s">
        <v>118</v>
      </c>
      <c r="V131" s="2" t="s">
        <v>183</v>
      </c>
      <c r="W131" s="2">
        <v>1</v>
      </c>
      <c r="AA131" s="29"/>
      <c r="AB131" s="33"/>
    </row>
    <row r="132" spans="1:28" x14ac:dyDescent="0.35">
      <c r="A132" s="28">
        <v>70</v>
      </c>
      <c r="B132" s="29">
        <v>11</v>
      </c>
      <c r="C132" s="29">
        <v>9</v>
      </c>
      <c r="D132" s="29" t="s">
        <v>213</v>
      </c>
      <c r="E132" s="29"/>
      <c r="F132" s="2" t="s">
        <v>241</v>
      </c>
      <c r="G132" s="2" t="s">
        <v>241</v>
      </c>
      <c r="H132" s="2" t="s">
        <v>132</v>
      </c>
      <c r="I132" s="32">
        <f t="shared" si="4"/>
        <v>0.70004003059764508</v>
      </c>
      <c r="J132" s="59">
        <v>4.6669335373176342</v>
      </c>
      <c r="K132" s="30">
        <v>64.3</v>
      </c>
      <c r="L132" s="38"/>
      <c r="M132" s="38"/>
      <c r="N132" s="38"/>
      <c r="O132" s="38"/>
      <c r="P132" s="34"/>
      <c r="Q132" s="29"/>
      <c r="R132" s="29"/>
      <c r="S132" s="29"/>
      <c r="T132" s="29"/>
      <c r="U132" s="29" t="s">
        <v>118</v>
      </c>
      <c r="V132" s="2" t="s">
        <v>183</v>
      </c>
      <c r="W132" s="2">
        <v>1</v>
      </c>
      <c r="AA132" s="29"/>
      <c r="AB132" s="33"/>
    </row>
    <row r="133" spans="1:28" x14ac:dyDescent="0.35">
      <c r="A133" s="28">
        <v>71</v>
      </c>
      <c r="B133" s="29">
        <v>11</v>
      </c>
      <c r="C133" s="29">
        <v>10</v>
      </c>
      <c r="D133" s="29" t="s">
        <v>213</v>
      </c>
      <c r="E133" s="29"/>
      <c r="F133" s="2" t="s">
        <v>241</v>
      </c>
      <c r="G133" s="2" t="s">
        <v>241</v>
      </c>
      <c r="H133" s="2" t="s">
        <v>132</v>
      </c>
      <c r="I133" s="32">
        <f t="shared" si="4"/>
        <v>0.72407473831483071</v>
      </c>
      <c r="J133" s="59">
        <v>4.8271649220988717</v>
      </c>
      <c r="K133" s="30">
        <v>64.3</v>
      </c>
      <c r="L133" s="38"/>
      <c r="M133" s="38"/>
      <c r="N133" s="38"/>
      <c r="O133" s="38"/>
      <c r="P133" s="34"/>
      <c r="Q133" s="29"/>
      <c r="R133" s="29"/>
      <c r="S133" s="29"/>
      <c r="T133" s="29"/>
      <c r="U133" s="29" t="s">
        <v>118</v>
      </c>
      <c r="V133" s="2" t="s">
        <v>183</v>
      </c>
      <c r="W133" s="2">
        <v>1</v>
      </c>
      <c r="AA133" s="29"/>
      <c r="AB133" s="33"/>
    </row>
    <row r="134" spans="1:28" x14ac:dyDescent="0.35">
      <c r="A134" s="28">
        <v>72</v>
      </c>
      <c r="B134" s="29">
        <v>11</v>
      </c>
      <c r="C134" s="29">
        <v>11</v>
      </c>
      <c r="D134" s="29" t="s">
        <v>213</v>
      </c>
      <c r="E134" s="29"/>
      <c r="F134" s="2" t="s">
        <v>241</v>
      </c>
      <c r="G134" s="2" t="s">
        <v>241</v>
      </c>
      <c r="H134" s="2" t="s">
        <v>132</v>
      </c>
      <c r="I134" s="32">
        <f t="shared" si="4"/>
        <v>1.2717160542513688</v>
      </c>
      <c r="J134" s="59">
        <v>8.4781070283424587</v>
      </c>
      <c r="K134" s="30">
        <v>64.3</v>
      </c>
      <c r="L134" s="38"/>
      <c r="M134" s="38"/>
      <c r="N134" s="38"/>
      <c r="O134" s="38"/>
      <c r="P134" s="29"/>
      <c r="Q134" s="29"/>
      <c r="R134" s="29"/>
      <c r="S134" s="29"/>
      <c r="T134" s="29"/>
      <c r="U134" s="29" t="s">
        <v>118</v>
      </c>
      <c r="V134" s="2" t="s">
        <v>119</v>
      </c>
      <c r="AA134" s="29"/>
      <c r="AB134" s="33"/>
    </row>
    <row r="135" spans="1:28" x14ac:dyDescent="0.35">
      <c r="A135" s="28">
        <v>73</v>
      </c>
      <c r="B135" s="29">
        <v>11</v>
      </c>
      <c r="C135" s="29">
        <v>12</v>
      </c>
      <c r="D135" s="29" t="s">
        <v>213</v>
      </c>
      <c r="E135" s="29"/>
      <c r="F135" s="2" t="s">
        <v>241</v>
      </c>
      <c r="G135" s="2" t="s">
        <v>241</v>
      </c>
      <c r="H135" s="2" t="s">
        <v>132</v>
      </c>
      <c r="I135" s="32">
        <f t="shared" si="4"/>
        <v>0.1485251598251337</v>
      </c>
      <c r="J135" s="60">
        <v>0.99016773216755805</v>
      </c>
      <c r="K135" s="30">
        <v>64.3</v>
      </c>
      <c r="L135" s="38"/>
      <c r="M135" s="38"/>
      <c r="N135" s="38"/>
      <c r="O135" s="38"/>
      <c r="P135" s="29"/>
      <c r="Q135" s="29"/>
      <c r="R135" s="29"/>
      <c r="S135" s="29"/>
      <c r="T135" s="29"/>
      <c r="U135" s="29" t="s">
        <v>118</v>
      </c>
      <c r="V135" s="2" t="s">
        <v>119</v>
      </c>
      <c r="AA135" s="29"/>
      <c r="AB135" s="33"/>
    </row>
    <row r="136" spans="1:28" x14ac:dyDescent="0.35">
      <c r="A136" s="34">
        <v>62.13</v>
      </c>
      <c r="B136" s="29">
        <v>11</v>
      </c>
      <c r="C136" s="29">
        <v>1</v>
      </c>
      <c r="D136" s="29" t="s">
        <v>214</v>
      </c>
      <c r="E136" s="29">
        <v>13</v>
      </c>
      <c r="F136" s="2" t="s">
        <v>241</v>
      </c>
      <c r="G136" s="2" t="s">
        <v>241</v>
      </c>
      <c r="H136" s="2" t="s">
        <v>139</v>
      </c>
      <c r="I136" s="32">
        <f t="shared" si="4"/>
        <v>1.0788783604894041</v>
      </c>
      <c r="J136" s="60">
        <v>7.1925224032626938</v>
      </c>
      <c r="K136" s="30">
        <v>64.3</v>
      </c>
      <c r="L136" s="16">
        <v>2.7924284934997559</v>
      </c>
      <c r="M136" s="16">
        <v>25.760107040405273</v>
      </c>
      <c r="N136" s="16">
        <v>4.5496096611022949</v>
      </c>
      <c r="O136" s="16">
        <v>6.3291363716125488</v>
      </c>
      <c r="P136" s="29"/>
      <c r="Q136" s="29"/>
      <c r="R136" s="29"/>
      <c r="S136" s="29"/>
      <c r="T136" s="29"/>
      <c r="U136" s="29" t="s">
        <v>118</v>
      </c>
      <c r="V136" s="2" t="s">
        <v>123</v>
      </c>
      <c r="W136" s="2">
        <v>1</v>
      </c>
      <c r="AA136" s="29"/>
      <c r="AB136" s="33"/>
    </row>
    <row r="137" spans="1:28" ht="15" customHeight="1" x14ac:dyDescent="0.35">
      <c r="A137" s="34">
        <v>63.13</v>
      </c>
      <c r="B137" s="29">
        <v>11</v>
      </c>
      <c r="C137" s="29">
        <v>2</v>
      </c>
      <c r="D137" s="29" t="s">
        <v>214</v>
      </c>
      <c r="E137" s="29">
        <v>13</v>
      </c>
      <c r="F137" s="2" t="s">
        <v>241</v>
      </c>
      <c r="G137" s="2" t="s">
        <v>241</v>
      </c>
      <c r="H137" s="2" t="s">
        <v>139</v>
      </c>
      <c r="I137" s="32">
        <f t="shared" si="4"/>
        <v>1.1052698696429353</v>
      </c>
      <c r="J137" s="60">
        <v>7.3684657976195691</v>
      </c>
      <c r="K137" s="30">
        <v>64.3</v>
      </c>
      <c r="L137" s="16"/>
      <c r="M137" s="16"/>
      <c r="N137" s="16"/>
      <c r="O137" s="16"/>
      <c r="P137" s="29"/>
      <c r="Q137" s="29"/>
      <c r="R137" s="29"/>
      <c r="S137" s="29"/>
      <c r="T137" s="29"/>
      <c r="U137" s="29" t="s">
        <v>118</v>
      </c>
      <c r="V137" s="2" t="s">
        <v>123</v>
      </c>
      <c r="W137" s="2">
        <v>1</v>
      </c>
      <c r="AA137" s="29"/>
      <c r="AB137" s="33"/>
    </row>
    <row r="138" spans="1:28" x14ac:dyDescent="0.35">
      <c r="A138" s="34">
        <v>64.13</v>
      </c>
      <c r="B138" s="29">
        <v>11</v>
      </c>
      <c r="C138" s="29">
        <v>3</v>
      </c>
      <c r="D138" s="29" t="s">
        <v>214</v>
      </c>
      <c r="E138" s="29">
        <v>13</v>
      </c>
      <c r="F138" s="2" t="s">
        <v>241</v>
      </c>
      <c r="G138" s="2" t="s">
        <v>241</v>
      </c>
      <c r="H138" s="2" t="s">
        <v>139</v>
      </c>
      <c r="I138" s="32">
        <f t="shared" si="4"/>
        <v>1.1931248934829397</v>
      </c>
      <c r="J138" s="59">
        <v>7.9541659565529317</v>
      </c>
      <c r="K138" s="30">
        <v>64.3</v>
      </c>
      <c r="L138" s="16">
        <v>3.1976432800292969</v>
      </c>
      <c r="M138" s="16">
        <v>23.738061904907227</v>
      </c>
      <c r="N138" s="16">
        <v>4.3600854873657227</v>
      </c>
      <c r="O138" s="16">
        <v>6.8021178245544434</v>
      </c>
      <c r="P138" s="34"/>
      <c r="Q138" s="29"/>
      <c r="R138" s="29"/>
      <c r="S138" s="29"/>
      <c r="T138" s="29"/>
      <c r="U138" s="29" t="s">
        <v>118</v>
      </c>
      <c r="V138" s="2" t="s">
        <v>123</v>
      </c>
      <c r="W138" s="2">
        <v>1</v>
      </c>
      <c r="AA138" s="29"/>
      <c r="AB138" s="33" t="s">
        <v>138</v>
      </c>
    </row>
    <row r="139" spans="1:28" x14ac:dyDescent="0.35">
      <c r="A139" s="34">
        <v>65.13</v>
      </c>
      <c r="B139" s="29">
        <v>11</v>
      </c>
      <c r="C139" s="29">
        <v>4</v>
      </c>
      <c r="D139" s="29" t="s">
        <v>214</v>
      </c>
      <c r="E139" s="29">
        <v>13</v>
      </c>
      <c r="F139" s="2" t="s">
        <v>241</v>
      </c>
      <c r="G139" s="2" t="s">
        <v>241</v>
      </c>
      <c r="H139" s="2" t="s">
        <v>139</v>
      </c>
      <c r="I139" s="32">
        <f t="shared" si="4"/>
        <v>1.2499914786351549</v>
      </c>
      <c r="J139" s="59">
        <v>8.3332765242343658</v>
      </c>
      <c r="K139" s="30">
        <v>64.3</v>
      </c>
      <c r="L139" s="16">
        <v>2.853693962097168</v>
      </c>
      <c r="M139" s="16">
        <v>22.400003433227539</v>
      </c>
      <c r="N139" s="16">
        <v>4.072293758392334</v>
      </c>
      <c r="O139" s="16">
        <v>6.5887022018432617</v>
      </c>
      <c r="P139" s="29"/>
      <c r="Q139" s="29"/>
      <c r="R139" s="29"/>
      <c r="S139" s="29"/>
      <c r="T139" s="29"/>
      <c r="U139" s="29" t="s">
        <v>118</v>
      </c>
      <c r="V139" s="2" t="s">
        <v>123</v>
      </c>
      <c r="W139" s="2">
        <v>1</v>
      </c>
      <c r="AA139" s="29"/>
      <c r="AB139" s="33"/>
    </row>
    <row r="140" spans="1:28" x14ac:dyDescent="0.35">
      <c r="A140" s="34">
        <v>66.13</v>
      </c>
      <c r="B140" s="29">
        <v>11</v>
      </c>
      <c r="C140" s="29">
        <v>5</v>
      </c>
      <c r="D140" s="29" t="s">
        <v>214</v>
      </c>
      <c r="E140" s="29">
        <v>13</v>
      </c>
      <c r="F140" s="2" t="s">
        <v>241</v>
      </c>
      <c r="G140" s="2" t="s">
        <v>241</v>
      </c>
      <c r="H140" s="2" t="s">
        <v>139</v>
      </c>
      <c r="I140" s="32">
        <f t="shared" si="4"/>
        <v>1.3835124471378126</v>
      </c>
      <c r="J140" s="59">
        <v>9.2234163142520842</v>
      </c>
      <c r="K140" s="30">
        <v>64.3</v>
      </c>
      <c r="L140" s="16">
        <v>3.4458601474761963</v>
      </c>
      <c r="M140" s="16">
        <v>27.41157341003418</v>
      </c>
      <c r="N140" s="16">
        <v>4.6851634979248047</v>
      </c>
      <c r="O140" s="16">
        <v>5.8898239135742188</v>
      </c>
      <c r="P140" s="29"/>
      <c r="Q140" s="29"/>
      <c r="R140" s="29"/>
      <c r="S140" s="29"/>
      <c r="T140" s="29"/>
      <c r="U140" s="29" t="s">
        <v>118</v>
      </c>
      <c r="V140" s="2" t="s">
        <v>123</v>
      </c>
      <c r="W140" s="2">
        <v>1</v>
      </c>
      <c r="AA140" s="29"/>
      <c r="AB140" s="33"/>
    </row>
    <row r="141" spans="1:28" x14ac:dyDescent="0.35">
      <c r="A141" s="34">
        <v>67.13</v>
      </c>
      <c r="B141" s="29">
        <v>11</v>
      </c>
      <c r="C141" s="29">
        <v>6</v>
      </c>
      <c r="D141" s="29" t="s">
        <v>214</v>
      </c>
      <c r="E141" s="29">
        <v>13</v>
      </c>
      <c r="F141" s="2" t="s">
        <v>241</v>
      </c>
      <c r="G141" s="2" t="s">
        <v>241</v>
      </c>
      <c r="H141" s="2" t="s">
        <v>139</v>
      </c>
      <c r="I141" s="32">
        <f t="shared" ref="I141:I204" si="6">0.15*J141</f>
        <v>1.7979361452516185</v>
      </c>
      <c r="J141" s="59">
        <v>11.986240968344124</v>
      </c>
      <c r="K141" s="30">
        <v>64.3</v>
      </c>
      <c r="L141" s="16">
        <v>3.4925754070281982</v>
      </c>
      <c r="M141" s="16">
        <v>28.464599609375</v>
      </c>
      <c r="N141" s="16">
        <v>4.8631887435913086</v>
      </c>
      <c r="O141" s="16">
        <v>6.1284389495849609</v>
      </c>
      <c r="P141" s="29"/>
      <c r="Q141" s="29"/>
      <c r="R141" s="29"/>
      <c r="S141" s="29"/>
      <c r="T141" s="29"/>
      <c r="U141" s="29" t="s">
        <v>118</v>
      </c>
      <c r="V141" s="2" t="s">
        <v>123</v>
      </c>
      <c r="W141" s="2">
        <v>1</v>
      </c>
      <c r="AA141" s="29"/>
      <c r="AB141" s="33"/>
    </row>
    <row r="142" spans="1:28" x14ac:dyDescent="0.35">
      <c r="A142" s="34">
        <v>68.13</v>
      </c>
      <c r="B142" s="29">
        <v>11</v>
      </c>
      <c r="C142" s="29">
        <v>7</v>
      </c>
      <c r="D142" s="29" t="s">
        <v>214</v>
      </c>
      <c r="E142" s="29">
        <v>13</v>
      </c>
      <c r="F142" s="2" t="s">
        <v>241</v>
      </c>
      <c r="G142" s="2" t="s">
        <v>241</v>
      </c>
      <c r="H142" s="2" t="s">
        <v>139</v>
      </c>
      <c r="I142" s="32">
        <f t="shared" si="6"/>
        <v>1.5877374587308322</v>
      </c>
      <c r="J142" s="59">
        <v>10.584916391538881</v>
      </c>
      <c r="K142" s="30">
        <v>64.3</v>
      </c>
      <c r="L142" s="16"/>
      <c r="M142" s="16"/>
      <c r="N142" s="16"/>
      <c r="O142" s="16"/>
      <c r="P142" s="34"/>
      <c r="Q142" s="29"/>
      <c r="R142" s="29"/>
      <c r="S142" s="29"/>
      <c r="T142" s="29"/>
      <c r="U142" s="29" t="s">
        <v>118</v>
      </c>
      <c r="V142" s="2" t="s">
        <v>183</v>
      </c>
      <c r="AA142" s="29"/>
      <c r="AB142" s="33"/>
    </row>
    <row r="143" spans="1:28" x14ac:dyDescent="0.35">
      <c r="A143" s="34">
        <v>69.13</v>
      </c>
      <c r="B143" s="29">
        <v>11</v>
      </c>
      <c r="C143" s="29">
        <v>8</v>
      </c>
      <c r="D143" s="29" t="s">
        <v>214</v>
      </c>
      <c r="E143" s="29">
        <v>13</v>
      </c>
      <c r="F143" s="2" t="s">
        <v>241</v>
      </c>
      <c r="G143" s="2" t="s">
        <v>241</v>
      </c>
      <c r="H143" s="2" t="s">
        <v>139</v>
      </c>
      <c r="I143" s="32">
        <f t="shared" si="6"/>
        <v>2.0758987067342569</v>
      </c>
      <c r="J143" s="59">
        <v>13.839324711561712</v>
      </c>
      <c r="K143" s="30">
        <v>64.3</v>
      </c>
      <c r="L143" s="16"/>
      <c r="M143" s="16"/>
      <c r="N143" s="16"/>
      <c r="O143" s="16"/>
      <c r="P143" s="29"/>
      <c r="Q143" s="29"/>
      <c r="R143" s="34"/>
      <c r="S143" s="29"/>
      <c r="T143" s="29"/>
      <c r="U143" s="29" t="s">
        <v>118</v>
      </c>
      <c r="V143" s="2" t="s">
        <v>183</v>
      </c>
      <c r="AA143" s="29"/>
      <c r="AB143" s="33"/>
    </row>
    <row r="144" spans="1:28" x14ac:dyDescent="0.35">
      <c r="A144" s="34">
        <v>70.13</v>
      </c>
      <c r="B144" s="29">
        <v>11</v>
      </c>
      <c r="C144" s="29">
        <v>9</v>
      </c>
      <c r="D144" s="29" t="s">
        <v>214</v>
      </c>
      <c r="E144" s="29">
        <v>13</v>
      </c>
      <c r="F144" s="2" t="s">
        <v>241</v>
      </c>
      <c r="G144" s="2" t="s">
        <v>241</v>
      </c>
      <c r="H144" s="2" t="s">
        <v>139</v>
      </c>
      <c r="I144" s="32">
        <f t="shared" si="6"/>
        <v>1.7955093398122133</v>
      </c>
      <c r="J144" s="59">
        <v>11.970062265414755</v>
      </c>
      <c r="K144" s="30">
        <v>64.3</v>
      </c>
      <c r="L144" s="16"/>
      <c r="M144" s="16"/>
      <c r="N144" s="16"/>
      <c r="O144" s="16"/>
      <c r="P144" s="34"/>
      <c r="Q144" s="29"/>
      <c r="R144" s="29"/>
      <c r="S144" s="29"/>
      <c r="T144" s="29"/>
      <c r="U144" s="29" t="s">
        <v>118</v>
      </c>
      <c r="V144" s="2" t="s">
        <v>183</v>
      </c>
      <c r="AA144" s="29"/>
      <c r="AB144" s="33"/>
    </row>
    <row r="145" spans="1:28" x14ac:dyDescent="0.35">
      <c r="A145" s="34">
        <v>71.13</v>
      </c>
      <c r="B145" s="29">
        <v>11</v>
      </c>
      <c r="C145" s="29">
        <v>10</v>
      </c>
      <c r="D145" s="29" t="s">
        <v>214</v>
      </c>
      <c r="E145" s="29">
        <v>13</v>
      </c>
      <c r="F145" s="2" t="s">
        <v>241</v>
      </c>
      <c r="G145" s="2" t="s">
        <v>241</v>
      </c>
      <c r="H145" s="2" t="s">
        <v>139</v>
      </c>
      <c r="I145" s="32">
        <f t="shared" si="6"/>
        <v>1.6114221464327194</v>
      </c>
      <c r="J145" s="59">
        <v>10.742814309551463</v>
      </c>
      <c r="K145" s="30">
        <v>64.3</v>
      </c>
      <c r="L145" s="16"/>
      <c r="M145" s="16"/>
      <c r="N145" s="16"/>
      <c r="O145" s="16"/>
      <c r="P145" s="29"/>
      <c r="Q145" s="29"/>
      <c r="R145" s="29"/>
      <c r="S145" s="29"/>
      <c r="T145" s="29"/>
      <c r="U145" s="29" t="s">
        <v>118</v>
      </c>
      <c r="V145" s="2" t="s">
        <v>183</v>
      </c>
      <c r="AA145" s="29"/>
      <c r="AB145" s="33"/>
    </row>
    <row r="146" spans="1:28" x14ac:dyDescent="0.35">
      <c r="A146" s="34">
        <v>72.13</v>
      </c>
      <c r="B146" s="29">
        <v>11</v>
      </c>
      <c r="C146" s="29">
        <v>11</v>
      </c>
      <c r="D146" s="29" t="s">
        <v>214</v>
      </c>
      <c r="E146" s="29">
        <v>13</v>
      </c>
      <c r="F146" s="2" t="s">
        <v>241</v>
      </c>
      <c r="G146" s="2" t="s">
        <v>241</v>
      </c>
      <c r="H146" s="2" t="s">
        <v>139</v>
      </c>
      <c r="I146" s="32">
        <f t="shared" si="6"/>
        <v>2.1612102517964229</v>
      </c>
      <c r="J146" s="59">
        <v>14.408068345309486</v>
      </c>
      <c r="K146" s="30">
        <v>64.3</v>
      </c>
      <c r="L146" s="16"/>
      <c r="M146" s="16"/>
      <c r="N146" s="16"/>
      <c r="O146" s="16"/>
      <c r="P146" s="29"/>
      <c r="Q146" s="29"/>
      <c r="R146" s="29"/>
      <c r="S146" s="29"/>
      <c r="T146" s="29"/>
      <c r="U146" s="29" t="s">
        <v>118</v>
      </c>
      <c r="V146" s="2" t="s">
        <v>119</v>
      </c>
      <c r="AA146" s="29"/>
      <c r="AB146" s="33"/>
    </row>
    <row r="147" spans="1:28" x14ac:dyDescent="0.35">
      <c r="A147" s="34">
        <v>73.13</v>
      </c>
      <c r="B147" s="29">
        <v>11</v>
      </c>
      <c r="C147" s="29">
        <v>12</v>
      </c>
      <c r="D147" s="29" t="s">
        <v>214</v>
      </c>
      <c r="E147" s="29">
        <v>13</v>
      </c>
      <c r="F147" s="2" t="s">
        <v>241</v>
      </c>
      <c r="G147" s="2" t="s">
        <v>241</v>
      </c>
      <c r="H147" s="2" t="s">
        <v>139</v>
      </c>
      <c r="I147" s="32">
        <f t="shared" si="6"/>
        <v>0.1023925218087489</v>
      </c>
      <c r="J147" s="59">
        <v>0.68261681205832603</v>
      </c>
      <c r="K147" s="30">
        <v>64.3</v>
      </c>
      <c r="L147" s="16"/>
      <c r="M147" s="16"/>
      <c r="N147" s="16"/>
      <c r="O147" s="16"/>
      <c r="P147" s="34"/>
      <c r="Q147" s="29"/>
      <c r="R147" s="29"/>
      <c r="S147" s="29"/>
      <c r="T147" s="29"/>
      <c r="U147" s="29" t="s">
        <v>118</v>
      </c>
      <c r="V147" s="2" t="s">
        <v>119</v>
      </c>
      <c r="AA147" s="29"/>
      <c r="AB147" s="33"/>
    </row>
    <row r="148" spans="1:28" x14ac:dyDescent="0.35">
      <c r="A148" s="28">
        <v>74</v>
      </c>
      <c r="B148" s="29">
        <v>12</v>
      </c>
      <c r="C148" s="29">
        <v>1</v>
      </c>
      <c r="D148" s="29" t="s">
        <v>213</v>
      </c>
      <c r="E148" s="29"/>
      <c r="F148" s="2" t="s">
        <v>140</v>
      </c>
      <c r="G148" s="2" t="s">
        <v>140</v>
      </c>
      <c r="H148" s="2" t="s">
        <v>140</v>
      </c>
      <c r="I148" s="32">
        <f t="shared" si="6"/>
        <v>0.11667333843294084</v>
      </c>
      <c r="J148" s="59">
        <v>0.77782225621960566</v>
      </c>
      <c r="K148" s="30">
        <v>64.3</v>
      </c>
      <c r="L148" s="38"/>
      <c r="M148" s="38"/>
      <c r="N148" s="38"/>
      <c r="O148" s="38"/>
      <c r="P148" s="29"/>
      <c r="Q148" s="29"/>
      <c r="R148" s="29"/>
      <c r="S148" s="29"/>
      <c r="T148" s="29"/>
      <c r="U148" s="29" t="s">
        <v>118</v>
      </c>
      <c r="V148" s="2" t="s">
        <v>183</v>
      </c>
      <c r="AA148" s="29"/>
      <c r="AB148" s="33"/>
    </row>
    <row r="149" spans="1:28" x14ac:dyDescent="0.35">
      <c r="A149" s="28">
        <v>75</v>
      </c>
      <c r="B149" s="29">
        <v>12</v>
      </c>
      <c r="C149" s="29">
        <v>2</v>
      </c>
      <c r="D149" s="29" t="s">
        <v>213</v>
      </c>
      <c r="E149" s="29"/>
      <c r="F149" s="2" t="s">
        <v>140</v>
      </c>
      <c r="G149" s="2" t="s">
        <v>140</v>
      </c>
      <c r="H149" s="2" t="s">
        <v>140</v>
      </c>
      <c r="I149" s="32">
        <f t="shared" si="6"/>
        <v>0.23334667686588167</v>
      </c>
      <c r="J149" s="59">
        <v>1.5556445124392113</v>
      </c>
      <c r="K149" s="30">
        <v>64.3</v>
      </c>
      <c r="L149" s="38"/>
      <c r="M149" s="38"/>
      <c r="N149" s="38"/>
      <c r="O149" s="38"/>
      <c r="P149" s="34"/>
      <c r="Q149" s="29"/>
      <c r="R149" s="29"/>
      <c r="S149" s="29"/>
      <c r="T149" s="29"/>
      <c r="U149" s="29" t="s">
        <v>118</v>
      </c>
      <c r="V149" s="2" t="s">
        <v>183</v>
      </c>
      <c r="AA149" s="29"/>
      <c r="AB149" s="33"/>
    </row>
    <row r="150" spans="1:28" x14ac:dyDescent="0.35">
      <c r="A150" s="28">
        <v>76</v>
      </c>
      <c r="B150" s="29">
        <v>12</v>
      </c>
      <c r="C150" s="29">
        <v>3</v>
      </c>
      <c r="D150" s="29" t="s">
        <v>213</v>
      </c>
      <c r="E150" s="29"/>
      <c r="F150" s="2" t="s">
        <v>140</v>
      </c>
      <c r="G150" s="2" t="s">
        <v>140</v>
      </c>
      <c r="H150" s="2" t="s">
        <v>140</v>
      </c>
      <c r="I150" s="32">
        <f t="shared" si="6"/>
        <v>0.35002001529882254</v>
      </c>
      <c r="J150" s="59">
        <v>2.3334667686588171</v>
      </c>
      <c r="K150" s="30">
        <v>64.3</v>
      </c>
      <c r="L150" s="38"/>
      <c r="M150" s="38"/>
      <c r="N150" s="38"/>
      <c r="O150" s="38"/>
      <c r="P150" s="29"/>
      <c r="Q150" s="29"/>
      <c r="R150" s="29"/>
      <c r="S150" s="29"/>
      <c r="T150" s="29"/>
      <c r="U150" s="29" t="s">
        <v>118</v>
      </c>
      <c r="V150" s="2" t="s">
        <v>183</v>
      </c>
      <c r="AA150" s="29"/>
      <c r="AB150" s="33" t="s">
        <v>138</v>
      </c>
    </row>
    <row r="151" spans="1:28" x14ac:dyDescent="0.35">
      <c r="A151" s="28">
        <v>77</v>
      </c>
      <c r="B151" s="29">
        <v>12</v>
      </c>
      <c r="C151" s="29">
        <v>4</v>
      </c>
      <c r="D151" s="29" t="s">
        <v>213</v>
      </c>
      <c r="E151" s="29"/>
      <c r="F151" s="2" t="s">
        <v>140</v>
      </c>
      <c r="G151" s="2" t="s">
        <v>140</v>
      </c>
      <c r="H151" s="2" t="s">
        <v>140</v>
      </c>
      <c r="I151" s="32">
        <f t="shared" si="6"/>
        <v>0.46669335373176335</v>
      </c>
      <c r="J151" s="59">
        <v>3.1112890248784226</v>
      </c>
      <c r="K151" s="30">
        <v>64.3</v>
      </c>
      <c r="L151" s="38"/>
      <c r="M151" s="38"/>
      <c r="N151" s="38"/>
      <c r="O151" s="38"/>
      <c r="P151" s="34"/>
      <c r="Q151" s="29"/>
      <c r="R151" s="29"/>
      <c r="S151" s="29"/>
      <c r="T151" s="29"/>
      <c r="U151" s="29" t="s">
        <v>118</v>
      </c>
      <c r="V151" s="2" t="s">
        <v>183</v>
      </c>
      <c r="AA151" s="29"/>
      <c r="AB151" s="33"/>
    </row>
    <row r="152" spans="1:28" x14ac:dyDescent="0.35">
      <c r="A152" s="28">
        <v>78</v>
      </c>
      <c r="B152" s="29">
        <v>12</v>
      </c>
      <c r="C152" s="29">
        <v>5</v>
      </c>
      <c r="D152" s="29" t="s">
        <v>213</v>
      </c>
      <c r="E152" s="29"/>
      <c r="F152" s="2" t="s">
        <v>140</v>
      </c>
      <c r="G152" s="2" t="s">
        <v>140</v>
      </c>
      <c r="H152" s="2" t="s">
        <v>140</v>
      </c>
      <c r="I152" s="32">
        <f t="shared" si="6"/>
        <v>0.58336669216470416</v>
      </c>
      <c r="J152" s="59">
        <v>3.8891112810980282</v>
      </c>
      <c r="K152" s="30">
        <v>64.3</v>
      </c>
      <c r="L152" s="38"/>
      <c r="M152" s="38"/>
      <c r="N152" s="38"/>
      <c r="O152" s="38"/>
      <c r="P152" s="29"/>
      <c r="Q152" s="29"/>
      <c r="R152" s="29"/>
      <c r="S152" s="29"/>
      <c r="T152" s="29"/>
      <c r="U152" s="29" t="s">
        <v>118</v>
      </c>
      <c r="V152" s="2" t="s">
        <v>183</v>
      </c>
      <c r="AA152" s="29"/>
      <c r="AB152" s="33"/>
    </row>
    <row r="153" spans="1:28" x14ac:dyDescent="0.35">
      <c r="A153" s="28">
        <v>79</v>
      </c>
      <c r="B153" s="29">
        <v>12</v>
      </c>
      <c r="C153" s="29">
        <v>6</v>
      </c>
      <c r="D153" s="29" t="s">
        <v>213</v>
      </c>
      <c r="E153" s="29"/>
      <c r="F153" s="2" t="s">
        <v>140</v>
      </c>
      <c r="G153" s="2" t="s">
        <v>140</v>
      </c>
      <c r="H153" s="2" t="s">
        <v>140</v>
      </c>
      <c r="I153" s="32">
        <f t="shared" si="6"/>
        <v>0.23334667686588167</v>
      </c>
      <c r="J153" s="60">
        <v>1.5556445124392113</v>
      </c>
      <c r="K153" s="30">
        <v>64.3</v>
      </c>
      <c r="L153" s="38"/>
      <c r="M153" s="38"/>
      <c r="N153" s="38"/>
      <c r="O153" s="38"/>
      <c r="P153" s="29"/>
      <c r="Q153" s="29"/>
      <c r="R153" s="29"/>
      <c r="S153" s="29"/>
      <c r="T153" s="29"/>
      <c r="U153" s="29" t="s">
        <v>118</v>
      </c>
      <c r="V153" s="2" t="s">
        <v>123</v>
      </c>
      <c r="W153" s="2">
        <v>1</v>
      </c>
      <c r="AA153" s="29"/>
      <c r="AB153" s="33"/>
    </row>
    <row r="154" spans="1:28" x14ac:dyDescent="0.35">
      <c r="A154" s="28">
        <v>80</v>
      </c>
      <c r="B154" s="29">
        <v>12</v>
      </c>
      <c r="C154" s="29">
        <v>8</v>
      </c>
      <c r="D154" s="29" t="s">
        <v>213</v>
      </c>
      <c r="E154" s="29"/>
      <c r="F154" s="2" t="s">
        <v>140</v>
      </c>
      <c r="G154" s="2" t="s">
        <v>140</v>
      </c>
      <c r="H154" s="2" t="s">
        <v>140</v>
      </c>
      <c r="I154" s="32">
        <f t="shared" si="6"/>
        <v>0.82731897549414024</v>
      </c>
      <c r="J154" s="60">
        <v>5.5154598366276018</v>
      </c>
      <c r="K154" s="30">
        <v>64.3</v>
      </c>
      <c r="L154" s="38"/>
      <c r="M154" s="38"/>
      <c r="N154" s="38"/>
      <c r="O154" s="38"/>
      <c r="P154" s="29"/>
      <c r="Q154" s="29"/>
      <c r="R154" s="37"/>
      <c r="S154" s="29"/>
      <c r="T154" s="29"/>
      <c r="U154" s="29" t="s">
        <v>118</v>
      </c>
      <c r="V154" s="2" t="s">
        <v>183</v>
      </c>
      <c r="AA154" s="29"/>
      <c r="AB154" s="33"/>
    </row>
    <row r="155" spans="1:28" x14ac:dyDescent="0.35">
      <c r="A155" s="28">
        <v>81</v>
      </c>
      <c r="B155" s="29">
        <v>12</v>
      </c>
      <c r="C155" s="29">
        <v>9</v>
      </c>
      <c r="D155" s="29" t="s">
        <v>213</v>
      </c>
      <c r="E155" s="29"/>
      <c r="F155" s="2" t="s">
        <v>140</v>
      </c>
      <c r="G155" s="2" t="s">
        <v>140</v>
      </c>
      <c r="H155" s="2" t="s">
        <v>140</v>
      </c>
      <c r="I155" s="32">
        <f t="shared" si="6"/>
        <v>0.82731897549414024</v>
      </c>
      <c r="J155" s="60">
        <v>5.5154598366276018</v>
      </c>
      <c r="K155" s="30">
        <v>64.3</v>
      </c>
      <c r="L155" s="38"/>
      <c r="M155" s="38"/>
      <c r="N155" s="38"/>
      <c r="O155" s="38"/>
      <c r="P155" s="29"/>
      <c r="Q155" s="29"/>
      <c r="R155" s="29"/>
      <c r="S155" s="29"/>
      <c r="T155" s="29"/>
      <c r="U155" s="29" t="s">
        <v>118</v>
      </c>
      <c r="V155" s="2" t="s">
        <v>183</v>
      </c>
      <c r="AA155" s="29"/>
      <c r="AB155" s="33"/>
    </row>
    <row r="156" spans="1:28" x14ac:dyDescent="0.35">
      <c r="A156" s="28">
        <v>82</v>
      </c>
      <c r="B156" s="29">
        <v>12</v>
      </c>
      <c r="C156" s="29">
        <v>10</v>
      </c>
      <c r="D156" s="29" t="s">
        <v>213</v>
      </c>
      <c r="E156" s="29"/>
      <c r="F156" s="2" t="s">
        <v>140</v>
      </c>
      <c r="G156" s="2" t="s">
        <v>140</v>
      </c>
      <c r="H156" s="2" t="s">
        <v>140</v>
      </c>
      <c r="I156" s="32">
        <f t="shared" si="6"/>
        <v>0.35002001529882254</v>
      </c>
      <c r="J156" s="59">
        <v>2.3334667686588171</v>
      </c>
      <c r="K156" s="30">
        <v>64.3</v>
      </c>
      <c r="L156" s="16">
        <f>L141</f>
        <v>3.4925754070281982</v>
      </c>
      <c r="M156" s="16">
        <f>M141</f>
        <v>28.464599609375</v>
      </c>
      <c r="N156" s="16">
        <f>N141</f>
        <v>4.8631887435913086</v>
      </c>
      <c r="O156" s="16">
        <f>O141</f>
        <v>6.1284389495849609</v>
      </c>
      <c r="P156" s="29"/>
      <c r="Q156" s="29"/>
      <c r="R156" s="29"/>
      <c r="S156" s="29"/>
      <c r="T156" s="29"/>
      <c r="U156" s="29" t="s">
        <v>118</v>
      </c>
      <c r="V156" s="2" t="s">
        <v>123</v>
      </c>
      <c r="W156" s="2">
        <v>1</v>
      </c>
      <c r="AA156" s="29"/>
      <c r="AB156" s="33"/>
    </row>
    <row r="157" spans="1:28" x14ac:dyDescent="0.35">
      <c r="A157" s="28">
        <v>83</v>
      </c>
      <c r="B157" s="29">
        <v>12</v>
      </c>
      <c r="C157" s="29">
        <v>12</v>
      </c>
      <c r="D157" s="29" t="s">
        <v>213</v>
      </c>
      <c r="E157" s="29"/>
      <c r="F157" s="2" t="s">
        <v>140</v>
      </c>
      <c r="G157" s="2" t="s">
        <v>140</v>
      </c>
      <c r="H157" s="2" t="s">
        <v>140</v>
      </c>
      <c r="I157" s="32">
        <f t="shared" si="6"/>
        <v>2.0758987067342569</v>
      </c>
      <c r="J157" s="59">
        <v>13.839324711561712</v>
      </c>
      <c r="K157" s="30">
        <v>64.3</v>
      </c>
      <c r="L157" s="38"/>
      <c r="M157" s="38"/>
      <c r="N157" s="38"/>
      <c r="O157" s="38"/>
      <c r="P157" s="34"/>
      <c r="Q157" s="29"/>
      <c r="R157" s="29"/>
      <c r="S157" s="29"/>
      <c r="T157" s="29"/>
      <c r="U157" s="29" t="s">
        <v>118</v>
      </c>
      <c r="V157" s="2" t="s">
        <v>183</v>
      </c>
      <c r="AA157" s="29"/>
      <c r="AB157" s="33"/>
    </row>
    <row r="158" spans="1:28" x14ac:dyDescent="0.35">
      <c r="A158" s="34">
        <v>74.14</v>
      </c>
      <c r="B158" s="29">
        <v>12</v>
      </c>
      <c r="C158" s="29">
        <v>1</v>
      </c>
      <c r="D158" s="29" t="s">
        <v>214</v>
      </c>
      <c r="E158" s="29">
        <v>14</v>
      </c>
      <c r="F158" s="2" t="s">
        <v>140</v>
      </c>
      <c r="G158" s="2" t="s">
        <v>140</v>
      </c>
      <c r="H158" s="2" t="s">
        <v>141</v>
      </c>
      <c r="I158" s="32">
        <f t="shared" si="6"/>
        <v>0.46977352986639298</v>
      </c>
      <c r="J158" s="59">
        <v>3.13182353244262</v>
      </c>
      <c r="K158" s="30">
        <v>64.3</v>
      </c>
      <c r="L158" s="16"/>
      <c r="M158" s="16"/>
      <c r="N158" s="16"/>
      <c r="O158" s="16"/>
      <c r="P158" s="29"/>
      <c r="Q158" s="29"/>
      <c r="R158" s="29"/>
      <c r="S158" s="29"/>
      <c r="T158" s="29"/>
      <c r="U158" s="29" t="s">
        <v>118</v>
      </c>
      <c r="V158" s="2" t="s">
        <v>183</v>
      </c>
      <c r="AA158" s="29"/>
      <c r="AB158" s="33"/>
    </row>
    <row r="159" spans="1:28" x14ac:dyDescent="0.35">
      <c r="A159" s="34">
        <v>75.14</v>
      </c>
      <c r="B159" s="29">
        <v>12</v>
      </c>
      <c r="C159" s="29">
        <v>2</v>
      </c>
      <c r="D159" s="29" t="s">
        <v>214</v>
      </c>
      <c r="E159" s="29">
        <v>14</v>
      </c>
      <c r="F159" s="2" t="s">
        <v>140</v>
      </c>
      <c r="G159" s="2" t="s">
        <v>140</v>
      </c>
      <c r="H159" s="2" t="s">
        <v>141</v>
      </c>
      <c r="I159" s="32">
        <f t="shared" si="6"/>
        <v>0.68221234448509172</v>
      </c>
      <c r="J159" s="59">
        <v>4.5480822965672782</v>
      </c>
      <c r="K159" s="30">
        <v>64.3</v>
      </c>
      <c r="L159" s="16"/>
      <c r="M159" s="16"/>
      <c r="N159" s="16"/>
      <c r="O159" s="16"/>
      <c r="P159" s="29"/>
      <c r="Q159" s="29"/>
      <c r="R159" s="29"/>
      <c r="S159" s="29"/>
      <c r="T159" s="29"/>
      <c r="U159" s="29" t="s">
        <v>118</v>
      </c>
      <c r="V159" s="2" t="s">
        <v>183</v>
      </c>
      <c r="AA159" s="29"/>
      <c r="AB159" s="33"/>
    </row>
    <row r="160" spans="1:28" x14ac:dyDescent="0.35">
      <c r="A160" s="34">
        <v>76.14</v>
      </c>
      <c r="B160" s="29">
        <v>12</v>
      </c>
      <c r="C160" s="29">
        <v>3</v>
      </c>
      <c r="D160" s="29" t="s">
        <v>214</v>
      </c>
      <c r="E160" s="29">
        <v>14</v>
      </c>
      <c r="F160" s="2" t="s">
        <v>140</v>
      </c>
      <c r="G160" s="2" t="s">
        <v>140</v>
      </c>
      <c r="H160" s="2" t="s">
        <v>141</v>
      </c>
      <c r="I160" s="32">
        <f t="shared" si="6"/>
        <v>0.9494409588318995</v>
      </c>
      <c r="J160" s="59">
        <v>6.3296063922126633</v>
      </c>
      <c r="K160" s="30">
        <v>64.3</v>
      </c>
      <c r="L160" s="16"/>
      <c r="M160" s="16"/>
      <c r="N160" s="16"/>
      <c r="O160" s="16"/>
      <c r="P160" s="29"/>
      <c r="Q160" s="29"/>
      <c r="R160" s="29"/>
      <c r="S160" s="29"/>
      <c r="T160" s="29"/>
      <c r="U160" s="29" t="s">
        <v>118</v>
      </c>
      <c r="V160" s="2" t="s">
        <v>183</v>
      </c>
      <c r="AA160" s="29"/>
      <c r="AB160" s="33" t="s">
        <v>138</v>
      </c>
    </row>
    <row r="161" spans="1:28" x14ac:dyDescent="0.35">
      <c r="A161" s="34">
        <v>77.14</v>
      </c>
      <c r="B161" s="29">
        <v>12</v>
      </c>
      <c r="C161" s="29">
        <v>4</v>
      </c>
      <c r="D161" s="29" t="s">
        <v>214</v>
      </c>
      <c r="E161" s="29">
        <v>14</v>
      </c>
      <c r="F161" s="2" t="s">
        <v>140</v>
      </c>
      <c r="G161" s="2" t="s">
        <v>140</v>
      </c>
      <c r="H161" s="2" t="s">
        <v>141</v>
      </c>
      <c r="I161" s="32">
        <f t="shared" si="6"/>
        <v>1.8264044398292563</v>
      </c>
      <c r="J161" s="59">
        <v>12.176029598861708</v>
      </c>
      <c r="K161" s="30">
        <v>64.3</v>
      </c>
      <c r="L161" s="16"/>
      <c r="M161" s="16"/>
      <c r="N161" s="16"/>
      <c r="O161" s="16"/>
      <c r="P161" s="29"/>
      <c r="Q161" s="29"/>
      <c r="R161" s="29"/>
      <c r="S161" s="29"/>
      <c r="T161" s="29"/>
      <c r="U161" s="29" t="s">
        <v>118</v>
      </c>
      <c r="V161" s="2" t="s">
        <v>183</v>
      </c>
      <c r="AA161" s="29"/>
      <c r="AB161" s="33"/>
    </row>
    <row r="162" spans="1:28" x14ac:dyDescent="0.35">
      <c r="A162" s="34">
        <v>78.14</v>
      </c>
      <c r="B162" s="29">
        <v>12</v>
      </c>
      <c r="C162" s="29">
        <v>5</v>
      </c>
      <c r="D162" s="29" t="s">
        <v>214</v>
      </c>
      <c r="E162" s="29">
        <v>14</v>
      </c>
      <c r="F162" s="2" t="s">
        <v>140</v>
      </c>
      <c r="G162" s="2" t="s">
        <v>140</v>
      </c>
      <c r="H162" s="2" t="s">
        <v>141</v>
      </c>
      <c r="I162" s="32">
        <f t="shared" si="6"/>
        <v>1.3919595968403573</v>
      </c>
      <c r="J162" s="59">
        <v>9.2797306456023829</v>
      </c>
      <c r="K162" s="30">
        <v>64.3</v>
      </c>
      <c r="L162" s="16"/>
      <c r="M162" s="16"/>
      <c r="N162" s="16"/>
      <c r="O162" s="16"/>
      <c r="P162" s="29"/>
      <c r="Q162" s="29"/>
      <c r="R162" s="29"/>
      <c r="S162" s="29"/>
      <c r="T162" s="29"/>
      <c r="U162" s="29" t="s">
        <v>118</v>
      </c>
      <c r="V162" s="2" t="s">
        <v>183</v>
      </c>
      <c r="AA162" s="29"/>
      <c r="AB162" s="33"/>
    </row>
    <row r="163" spans="1:28" x14ac:dyDescent="0.35">
      <c r="A163" s="34">
        <v>79.14</v>
      </c>
      <c r="B163" s="29">
        <v>12</v>
      </c>
      <c r="C163" s="29">
        <v>6</v>
      </c>
      <c r="D163" s="29" t="s">
        <v>214</v>
      </c>
      <c r="E163" s="29">
        <v>14</v>
      </c>
      <c r="F163" s="2" t="s">
        <v>140</v>
      </c>
      <c r="G163" s="2" t="s">
        <v>140</v>
      </c>
      <c r="H163" s="2" t="s">
        <v>141</v>
      </c>
      <c r="I163" s="32">
        <f t="shared" si="6"/>
        <v>1.5336010296979476</v>
      </c>
      <c r="J163" s="59">
        <v>10.224006864652985</v>
      </c>
      <c r="K163" s="30">
        <v>64.3</v>
      </c>
      <c r="L163" s="16"/>
      <c r="M163" s="16"/>
      <c r="N163" s="16"/>
      <c r="O163" s="16"/>
      <c r="P163" s="34"/>
      <c r="Q163" s="29"/>
      <c r="R163" s="29"/>
      <c r="S163" s="29"/>
      <c r="T163" s="29"/>
      <c r="U163" s="29" t="s">
        <v>118</v>
      </c>
      <c r="V163" s="2" t="s">
        <v>123</v>
      </c>
      <c r="W163" s="2">
        <v>1</v>
      </c>
      <c r="AA163" s="29"/>
      <c r="AB163" s="33"/>
    </row>
    <row r="164" spans="1:28" x14ac:dyDescent="0.35">
      <c r="A164" s="34">
        <v>80.14</v>
      </c>
      <c r="B164" s="29">
        <v>12</v>
      </c>
      <c r="C164" s="29">
        <v>8</v>
      </c>
      <c r="D164" s="29" t="s">
        <v>214</v>
      </c>
      <c r="E164" s="29">
        <v>14</v>
      </c>
      <c r="F164" s="2" t="s">
        <v>140</v>
      </c>
      <c r="G164" s="2" t="s">
        <v>140</v>
      </c>
      <c r="H164" s="2" t="s">
        <v>141</v>
      </c>
      <c r="I164" s="32">
        <f t="shared" si="6"/>
        <v>0.69709986246913502</v>
      </c>
      <c r="J164" s="59">
        <v>4.6473324164609</v>
      </c>
      <c r="K164" s="30">
        <v>64.3</v>
      </c>
      <c r="L164" s="16"/>
      <c r="M164" s="16"/>
      <c r="N164" s="16"/>
      <c r="O164" s="16"/>
      <c r="P164" s="29"/>
      <c r="Q164" s="29"/>
      <c r="R164" s="29"/>
      <c r="S164" s="29"/>
      <c r="T164" s="29"/>
      <c r="U164" s="29" t="s">
        <v>118</v>
      </c>
      <c r="V164" s="2" t="s">
        <v>183</v>
      </c>
      <c r="AA164" s="29"/>
      <c r="AB164" s="33"/>
    </row>
    <row r="165" spans="1:28" x14ac:dyDescent="0.35">
      <c r="A165" s="34">
        <v>81.14</v>
      </c>
      <c r="B165" s="29">
        <v>12</v>
      </c>
      <c r="C165" s="29">
        <v>9</v>
      </c>
      <c r="D165" s="29" t="s">
        <v>214</v>
      </c>
      <c r="E165" s="29">
        <v>14</v>
      </c>
      <c r="F165" s="2" t="s">
        <v>140</v>
      </c>
      <c r="G165" s="2" t="s">
        <v>140</v>
      </c>
      <c r="H165" s="2" t="s">
        <v>141</v>
      </c>
      <c r="I165" s="32">
        <f t="shared" si="6"/>
        <v>2.0991867050854718</v>
      </c>
      <c r="J165" s="59">
        <v>13.994578033903146</v>
      </c>
      <c r="K165" s="30">
        <v>64.3</v>
      </c>
      <c r="L165" s="16"/>
      <c r="M165" s="16"/>
      <c r="N165" s="16"/>
      <c r="O165" s="16"/>
      <c r="P165" s="29"/>
      <c r="Q165" s="29"/>
      <c r="R165" s="29"/>
      <c r="S165" s="29"/>
      <c r="T165" s="29"/>
      <c r="U165" s="29" t="s">
        <v>118</v>
      </c>
      <c r="V165" s="2" t="s">
        <v>183</v>
      </c>
      <c r="AA165" s="29"/>
      <c r="AB165" s="33"/>
    </row>
    <row r="166" spans="1:28" x14ac:dyDescent="0.35">
      <c r="A166" s="34">
        <v>82.14</v>
      </c>
      <c r="B166" s="29">
        <v>12</v>
      </c>
      <c r="C166" s="29">
        <v>10</v>
      </c>
      <c r="D166" s="29" t="s">
        <v>214</v>
      </c>
      <c r="E166" s="29">
        <v>14</v>
      </c>
      <c r="F166" s="2" t="s">
        <v>140</v>
      </c>
      <c r="G166" s="2" t="s">
        <v>140</v>
      </c>
      <c r="H166" s="2" t="s">
        <v>141</v>
      </c>
      <c r="I166" s="32">
        <f t="shared" si="6"/>
        <v>1.5186201730431579</v>
      </c>
      <c r="J166" s="59">
        <v>10.124134486954386</v>
      </c>
      <c r="K166" s="30">
        <v>64.3</v>
      </c>
      <c r="L166" s="16"/>
      <c r="M166" s="16"/>
      <c r="N166" s="16"/>
      <c r="O166" s="16"/>
      <c r="P166" s="29"/>
      <c r="Q166" s="29"/>
      <c r="R166" s="29"/>
      <c r="S166" s="29"/>
      <c r="T166" s="29"/>
      <c r="U166" s="29" t="s">
        <v>118</v>
      </c>
      <c r="V166" s="2" t="s">
        <v>123</v>
      </c>
      <c r="W166" s="2">
        <v>1</v>
      </c>
      <c r="AA166" s="29"/>
      <c r="AB166" s="33"/>
    </row>
    <row r="167" spans="1:28" x14ac:dyDescent="0.35">
      <c r="A167" s="34">
        <v>83.14</v>
      </c>
      <c r="B167" s="29">
        <v>12</v>
      </c>
      <c r="C167" s="29">
        <v>12</v>
      </c>
      <c r="D167" s="29" t="s">
        <v>214</v>
      </c>
      <c r="E167" s="29">
        <v>14</v>
      </c>
      <c r="F167" s="2" t="s">
        <v>140</v>
      </c>
      <c r="G167" s="2" t="s">
        <v>140</v>
      </c>
      <c r="H167" s="2" t="s">
        <v>141</v>
      </c>
      <c r="I167" s="32">
        <f t="shared" si="6"/>
        <v>2.3283331417677675</v>
      </c>
      <c r="J167" s="59">
        <v>15.52222094511845</v>
      </c>
      <c r="K167" s="30">
        <v>64.3</v>
      </c>
      <c r="L167" s="16"/>
      <c r="M167" s="16"/>
      <c r="N167" s="16"/>
      <c r="O167" s="16"/>
      <c r="P167" s="29"/>
      <c r="Q167" s="29"/>
      <c r="R167" s="29"/>
      <c r="S167" s="29"/>
      <c r="T167" s="29"/>
      <c r="U167" s="29" t="s">
        <v>118</v>
      </c>
      <c r="V167" s="2" t="s">
        <v>183</v>
      </c>
      <c r="AA167" s="29"/>
      <c r="AB167" s="33"/>
    </row>
    <row r="168" spans="1:28" x14ac:dyDescent="0.35">
      <c r="A168" s="28">
        <v>84</v>
      </c>
      <c r="B168" s="29">
        <v>13</v>
      </c>
      <c r="C168" s="29">
        <v>1</v>
      </c>
      <c r="D168" s="29" t="s">
        <v>213</v>
      </c>
      <c r="E168" s="29"/>
      <c r="F168" s="2" t="s">
        <v>141</v>
      </c>
      <c r="G168" s="2" t="s">
        <v>141</v>
      </c>
      <c r="H168" s="2" t="s">
        <v>141</v>
      </c>
      <c r="I168" s="32">
        <f t="shared" si="6"/>
        <v>0.11667333843294084</v>
      </c>
      <c r="J168" s="59">
        <v>0.77782225621960566</v>
      </c>
      <c r="K168" s="30">
        <v>64.3</v>
      </c>
      <c r="L168" s="38"/>
      <c r="M168" s="38"/>
      <c r="N168" s="38"/>
      <c r="O168" s="38"/>
      <c r="P168" s="29"/>
      <c r="Q168" s="29"/>
      <c r="R168" s="29"/>
      <c r="S168" s="29"/>
      <c r="T168" s="29"/>
      <c r="U168" s="29" t="s">
        <v>118</v>
      </c>
      <c r="V168" s="2" t="s">
        <v>183</v>
      </c>
      <c r="W168" s="29"/>
      <c r="X168" s="29"/>
      <c r="Y168" s="29"/>
      <c r="Z168" s="29"/>
      <c r="AA168" s="29"/>
      <c r="AB168" s="33"/>
    </row>
    <row r="169" spans="1:28" x14ac:dyDescent="0.35">
      <c r="A169" s="28">
        <v>85</v>
      </c>
      <c r="B169" s="29">
        <v>13</v>
      </c>
      <c r="C169" s="29">
        <v>2</v>
      </c>
      <c r="D169" s="29" t="s">
        <v>213</v>
      </c>
      <c r="E169" s="29"/>
      <c r="F169" s="2" t="s">
        <v>141</v>
      </c>
      <c r="G169" s="2" t="s">
        <v>141</v>
      </c>
      <c r="H169" s="2" t="s">
        <v>141</v>
      </c>
      <c r="I169" s="32">
        <f t="shared" si="6"/>
        <v>0.23334667686588167</v>
      </c>
      <c r="J169" s="59">
        <v>1.5556445124392113</v>
      </c>
      <c r="K169" s="30">
        <v>64.3</v>
      </c>
      <c r="L169" s="38"/>
      <c r="M169" s="38"/>
      <c r="N169" s="38"/>
      <c r="O169" s="38"/>
      <c r="P169" s="34"/>
      <c r="Q169" s="29"/>
      <c r="R169" s="29"/>
      <c r="S169" s="29"/>
      <c r="T169" s="29"/>
      <c r="U169" s="29" t="s">
        <v>118</v>
      </c>
      <c r="V169" s="2" t="s">
        <v>183</v>
      </c>
      <c r="W169" s="29"/>
      <c r="X169" s="29"/>
      <c r="Y169" s="29"/>
      <c r="Z169" s="29"/>
      <c r="AA169" s="29"/>
      <c r="AB169" s="33"/>
    </row>
    <row r="170" spans="1:28" x14ac:dyDescent="0.35">
      <c r="A170" s="28">
        <v>86</v>
      </c>
      <c r="B170" s="29">
        <v>13</v>
      </c>
      <c r="C170" s="29">
        <v>3</v>
      </c>
      <c r="D170" s="29" t="s">
        <v>213</v>
      </c>
      <c r="E170" s="29"/>
      <c r="F170" s="2" t="s">
        <v>141</v>
      </c>
      <c r="G170" s="2" t="s">
        <v>141</v>
      </c>
      <c r="H170" s="2" t="s">
        <v>141</v>
      </c>
      <c r="I170" s="32">
        <f t="shared" si="6"/>
        <v>0.35002001529882254</v>
      </c>
      <c r="J170" s="59">
        <v>2.3334667686588171</v>
      </c>
      <c r="K170" s="30">
        <v>64.3</v>
      </c>
      <c r="L170" s="38"/>
      <c r="M170" s="38"/>
      <c r="N170" s="38"/>
      <c r="O170" s="38"/>
      <c r="P170" s="29"/>
      <c r="Q170" s="29"/>
      <c r="R170" s="29"/>
      <c r="S170" s="29"/>
      <c r="T170" s="29"/>
      <c r="U170" s="29" t="s">
        <v>118</v>
      </c>
      <c r="V170" s="2" t="s">
        <v>183</v>
      </c>
      <c r="W170" s="29"/>
      <c r="X170" s="29"/>
      <c r="Y170" s="29"/>
      <c r="Z170" s="29"/>
      <c r="AA170" s="29"/>
      <c r="AB170" s="33" t="s">
        <v>138</v>
      </c>
    </row>
    <row r="171" spans="1:28" x14ac:dyDescent="0.35">
      <c r="A171" s="28">
        <v>87</v>
      </c>
      <c r="B171" s="29">
        <v>13</v>
      </c>
      <c r="C171" s="29">
        <v>4</v>
      </c>
      <c r="D171" s="29" t="s">
        <v>213</v>
      </c>
      <c r="E171" s="29"/>
      <c r="F171" s="2" t="s">
        <v>141</v>
      </c>
      <c r="G171" s="2" t="s">
        <v>141</v>
      </c>
      <c r="H171" s="2" t="s">
        <v>141</v>
      </c>
      <c r="I171" s="32">
        <f t="shared" si="6"/>
        <v>0.46669335373176335</v>
      </c>
      <c r="J171" s="60">
        <v>3.1112890248784226</v>
      </c>
      <c r="K171" s="30">
        <v>64.3</v>
      </c>
      <c r="L171" s="38"/>
      <c r="M171" s="38"/>
      <c r="N171" s="38"/>
      <c r="O171" s="38"/>
      <c r="P171" s="29"/>
      <c r="Q171" s="29"/>
      <c r="R171" s="29"/>
      <c r="S171" s="29"/>
      <c r="T171" s="29"/>
      <c r="U171" s="29" t="s">
        <v>118</v>
      </c>
      <c r="V171" s="2" t="s">
        <v>183</v>
      </c>
      <c r="W171" s="29"/>
      <c r="X171" s="29"/>
      <c r="Y171" s="29"/>
      <c r="Z171" s="29"/>
      <c r="AA171" s="29"/>
      <c r="AB171" s="33"/>
    </row>
    <row r="172" spans="1:28" x14ac:dyDescent="0.35">
      <c r="A172" s="28">
        <v>88</v>
      </c>
      <c r="B172" s="29">
        <v>13</v>
      </c>
      <c r="C172" s="29">
        <v>5</v>
      </c>
      <c r="D172" s="29" t="s">
        <v>213</v>
      </c>
      <c r="E172" s="29"/>
      <c r="F172" s="2" t="s">
        <v>141</v>
      </c>
      <c r="G172" s="2" t="s">
        <v>141</v>
      </c>
      <c r="H172" s="2" t="s">
        <v>141</v>
      </c>
      <c r="I172" s="32">
        <f t="shared" si="6"/>
        <v>0.58336669216470416</v>
      </c>
      <c r="J172" s="60">
        <v>3.8891112810980282</v>
      </c>
      <c r="K172" s="30">
        <v>64.3</v>
      </c>
      <c r="L172" s="38"/>
      <c r="M172" s="38"/>
      <c r="N172" s="38"/>
      <c r="O172" s="38"/>
      <c r="P172" s="29"/>
      <c r="Q172" s="29"/>
      <c r="R172" s="34"/>
      <c r="S172" s="29"/>
      <c r="T172" s="29"/>
      <c r="U172" s="29" t="s">
        <v>118</v>
      </c>
      <c r="V172" s="2" t="s">
        <v>183</v>
      </c>
      <c r="W172" s="29"/>
      <c r="X172" s="29"/>
      <c r="Y172" s="29"/>
      <c r="Z172" s="29"/>
      <c r="AA172" s="29"/>
      <c r="AB172" s="33"/>
    </row>
    <row r="173" spans="1:28" x14ac:dyDescent="0.35">
      <c r="A173" s="28">
        <v>89</v>
      </c>
      <c r="B173" s="29">
        <v>13</v>
      </c>
      <c r="C173" s="29">
        <v>6</v>
      </c>
      <c r="D173" s="29" t="s">
        <v>213</v>
      </c>
      <c r="E173" s="29"/>
      <c r="F173" s="2" t="s">
        <v>141</v>
      </c>
      <c r="G173" s="2" t="s">
        <v>141</v>
      </c>
      <c r="H173" s="2" t="s">
        <v>141</v>
      </c>
      <c r="I173" s="32">
        <f t="shared" si="6"/>
        <v>0.35002001529882254</v>
      </c>
      <c r="J173" s="60">
        <v>2.3334667686588171</v>
      </c>
      <c r="K173" s="30">
        <v>64.3</v>
      </c>
      <c r="L173" s="38"/>
      <c r="M173" s="38"/>
      <c r="N173" s="38"/>
      <c r="O173" s="38"/>
      <c r="P173" s="29"/>
      <c r="Q173" s="29"/>
      <c r="R173" s="29"/>
      <c r="S173" s="29"/>
      <c r="T173" s="29"/>
      <c r="U173" s="29" t="s">
        <v>118</v>
      </c>
      <c r="V173" s="2" t="s">
        <v>123</v>
      </c>
      <c r="W173" s="29">
        <v>1</v>
      </c>
      <c r="X173" s="29"/>
      <c r="Y173" s="29"/>
      <c r="Z173" s="29"/>
      <c r="AA173" s="29"/>
      <c r="AB173" s="33"/>
    </row>
    <row r="174" spans="1:28" x14ac:dyDescent="0.35">
      <c r="A174" s="28">
        <v>90</v>
      </c>
      <c r="B174" s="29">
        <v>13</v>
      </c>
      <c r="C174" s="29">
        <v>7</v>
      </c>
      <c r="D174" s="29" t="s">
        <v>213</v>
      </c>
      <c r="E174" s="29"/>
      <c r="F174" s="2" t="s">
        <v>141</v>
      </c>
      <c r="G174" s="2" t="s">
        <v>141</v>
      </c>
      <c r="H174" s="2" t="s">
        <v>141</v>
      </c>
      <c r="I174" s="32">
        <f t="shared" si="6"/>
        <v>0.79386872936541608</v>
      </c>
      <c r="J174" s="59">
        <v>5.2924581957694405</v>
      </c>
      <c r="K174" s="30">
        <v>64.3</v>
      </c>
      <c r="L174" s="38"/>
      <c r="M174" s="38"/>
      <c r="N174" s="38"/>
      <c r="O174" s="38"/>
      <c r="P174" s="29"/>
      <c r="Q174" s="29"/>
      <c r="R174" s="29"/>
      <c r="S174" s="29"/>
      <c r="T174" s="29"/>
      <c r="U174" s="29" t="s">
        <v>118</v>
      </c>
      <c r="V174" s="2" t="s">
        <v>183</v>
      </c>
      <c r="W174" s="29"/>
      <c r="X174" s="29"/>
      <c r="Y174" s="29"/>
      <c r="Z174" s="29"/>
      <c r="AA174" s="29"/>
      <c r="AB174" s="33"/>
    </row>
    <row r="175" spans="1:28" x14ac:dyDescent="0.35">
      <c r="A175" s="28">
        <v>91</v>
      </c>
      <c r="B175" s="29">
        <v>13</v>
      </c>
      <c r="C175" s="29">
        <v>8</v>
      </c>
      <c r="D175" s="29" t="s">
        <v>213</v>
      </c>
      <c r="E175" s="29"/>
      <c r="F175" s="2" t="s">
        <v>141</v>
      </c>
      <c r="G175" s="2" t="s">
        <v>141</v>
      </c>
      <c r="H175" s="2" t="s">
        <v>141</v>
      </c>
      <c r="I175" s="32">
        <f t="shared" si="6"/>
        <v>1.161599757438359</v>
      </c>
      <c r="J175" s="59">
        <v>7.7439983829223937</v>
      </c>
      <c r="K175" s="30">
        <v>64.3</v>
      </c>
      <c r="L175" s="38"/>
      <c r="M175" s="38"/>
      <c r="N175" s="38"/>
      <c r="O175" s="38"/>
      <c r="P175" s="29"/>
      <c r="Q175" s="29"/>
      <c r="R175" s="29"/>
      <c r="S175" s="29"/>
      <c r="T175" s="29"/>
      <c r="U175" s="29" t="s">
        <v>118</v>
      </c>
      <c r="V175" s="2" t="s">
        <v>183</v>
      </c>
      <c r="W175" s="29"/>
      <c r="X175" s="29"/>
      <c r="Y175" s="29"/>
      <c r="Z175" s="29"/>
      <c r="AA175" s="29"/>
      <c r="AB175" s="33"/>
    </row>
    <row r="176" spans="1:28" x14ac:dyDescent="0.35">
      <c r="A176" s="28">
        <v>92</v>
      </c>
      <c r="B176" s="29">
        <v>13</v>
      </c>
      <c r="C176" s="29">
        <v>9</v>
      </c>
      <c r="D176" s="29" t="s">
        <v>213</v>
      </c>
      <c r="E176" s="29"/>
      <c r="F176" s="2" t="s">
        <v>141</v>
      </c>
      <c r="G176" s="2" t="s">
        <v>141</v>
      </c>
      <c r="H176" s="2" t="s">
        <v>141</v>
      </c>
      <c r="I176" s="32">
        <f t="shared" si="6"/>
        <v>1.1667333843294083</v>
      </c>
      <c r="J176" s="59">
        <v>7.7782225621960563</v>
      </c>
      <c r="K176" s="30">
        <v>64.3</v>
      </c>
      <c r="L176" s="38"/>
      <c r="M176" s="38"/>
      <c r="N176" s="38"/>
      <c r="O176" s="38"/>
      <c r="P176" s="29"/>
      <c r="Q176" s="29"/>
      <c r="R176" s="29"/>
      <c r="S176" s="29"/>
      <c r="T176" s="29"/>
      <c r="U176" s="29" t="s">
        <v>118</v>
      </c>
      <c r="V176" s="2" t="s">
        <v>183</v>
      </c>
      <c r="W176" s="29"/>
      <c r="X176" s="29"/>
      <c r="Y176" s="29"/>
      <c r="Z176" s="29"/>
      <c r="AA176" s="29"/>
      <c r="AB176" s="33"/>
    </row>
    <row r="177" spans="1:28" x14ac:dyDescent="0.35">
      <c r="A177" s="28">
        <v>93</v>
      </c>
      <c r="B177" s="29">
        <v>13</v>
      </c>
      <c r="C177" s="29">
        <v>10</v>
      </c>
      <c r="D177" s="29" t="s">
        <v>213</v>
      </c>
      <c r="E177" s="29"/>
      <c r="F177" s="2" t="s">
        <v>141</v>
      </c>
      <c r="G177" s="2" t="s">
        <v>141</v>
      </c>
      <c r="H177" s="2" t="s">
        <v>141</v>
      </c>
      <c r="I177" s="32">
        <f t="shared" si="6"/>
        <v>0.40403977099327415</v>
      </c>
      <c r="J177" s="59">
        <v>2.6935984732884943</v>
      </c>
      <c r="K177" s="30">
        <v>64.3</v>
      </c>
      <c r="L177" s="38"/>
      <c r="M177" s="38"/>
      <c r="N177" s="38"/>
      <c r="O177" s="38"/>
      <c r="P177" s="29"/>
      <c r="Q177" s="29"/>
      <c r="R177" s="29"/>
      <c r="S177" s="29"/>
      <c r="T177" s="29"/>
      <c r="U177" s="29" t="s">
        <v>118</v>
      </c>
      <c r="V177" s="12" t="s">
        <v>119</v>
      </c>
      <c r="W177" s="29"/>
      <c r="X177" s="29"/>
      <c r="Y177" s="29"/>
      <c r="Z177" s="29"/>
      <c r="AA177" s="29"/>
      <c r="AB177" s="33"/>
    </row>
    <row r="178" spans="1:28" x14ac:dyDescent="0.35">
      <c r="A178" s="28">
        <v>94</v>
      </c>
      <c r="B178" s="29">
        <v>13</v>
      </c>
      <c r="C178" s="29">
        <v>11</v>
      </c>
      <c r="D178" s="29" t="s">
        <v>213</v>
      </c>
      <c r="E178" s="29"/>
      <c r="F178" s="2" t="s">
        <v>141</v>
      </c>
      <c r="G178" s="2" t="s">
        <v>141</v>
      </c>
      <c r="H178" s="2" t="s">
        <v>141</v>
      </c>
      <c r="I178" s="32">
        <f t="shared" si="6"/>
        <v>0.4419586059839799</v>
      </c>
      <c r="J178" s="59">
        <v>2.9463907065598662</v>
      </c>
      <c r="K178" s="30">
        <v>64.3</v>
      </c>
      <c r="L178" s="38"/>
      <c r="M178" s="38"/>
      <c r="N178" s="38"/>
      <c r="O178" s="38"/>
      <c r="P178" s="34"/>
      <c r="Q178" s="29"/>
      <c r="R178" s="29"/>
      <c r="S178" s="29"/>
      <c r="T178" s="29"/>
      <c r="U178" s="29" t="s">
        <v>118</v>
      </c>
      <c r="V178" s="12" t="s">
        <v>119</v>
      </c>
      <c r="W178" s="29"/>
      <c r="X178" s="29"/>
      <c r="Y178" s="29"/>
      <c r="Z178" s="29"/>
      <c r="AA178" s="29"/>
      <c r="AB178" s="33"/>
    </row>
    <row r="179" spans="1:28" x14ac:dyDescent="0.35">
      <c r="A179" s="28">
        <v>95</v>
      </c>
      <c r="B179" s="29">
        <v>13</v>
      </c>
      <c r="C179" s="29">
        <v>12</v>
      </c>
      <c r="D179" s="29" t="s">
        <v>213</v>
      </c>
      <c r="E179" s="29"/>
      <c r="F179" s="2" t="s">
        <v>141</v>
      </c>
      <c r="G179" s="2" t="s">
        <v>141</v>
      </c>
      <c r="H179" s="2" t="s">
        <v>141</v>
      </c>
      <c r="I179" s="32">
        <f t="shared" si="6"/>
        <v>0.79386872936541608</v>
      </c>
      <c r="J179" s="59">
        <v>5.2924581957694405</v>
      </c>
      <c r="K179" s="30">
        <v>64.3</v>
      </c>
      <c r="L179" s="38"/>
      <c r="M179" s="38"/>
      <c r="N179" s="38"/>
      <c r="O179" s="38"/>
      <c r="P179" s="29"/>
      <c r="Q179" s="29"/>
      <c r="R179" s="29"/>
      <c r="S179" s="29"/>
      <c r="T179" s="29"/>
      <c r="U179" s="29" t="s">
        <v>118</v>
      </c>
      <c r="V179" s="2" t="s">
        <v>183</v>
      </c>
      <c r="W179" s="29"/>
      <c r="X179" s="29"/>
      <c r="Y179" s="29"/>
      <c r="Z179" s="29"/>
      <c r="AA179" s="29"/>
      <c r="AB179" s="33"/>
    </row>
    <row r="180" spans="1:28" x14ac:dyDescent="0.35">
      <c r="A180" s="34">
        <v>84.15</v>
      </c>
      <c r="B180" s="29">
        <v>13</v>
      </c>
      <c r="C180" s="29">
        <v>1</v>
      </c>
      <c r="D180" s="29" t="s">
        <v>214</v>
      </c>
      <c r="E180" s="29">
        <v>15</v>
      </c>
      <c r="F180" s="2" t="s">
        <v>141</v>
      </c>
      <c r="G180" s="2" t="s">
        <v>141</v>
      </c>
      <c r="H180" s="2" t="s">
        <v>142</v>
      </c>
      <c r="I180" s="32">
        <f t="shared" si="6"/>
        <v>3.4768654853016376E-2</v>
      </c>
      <c r="J180" s="59">
        <v>0.23179103235344251</v>
      </c>
      <c r="K180" s="30">
        <v>64.3</v>
      </c>
      <c r="L180" s="16"/>
      <c r="M180" s="16"/>
      <c r="N180" s="16"/>
      <c r="O180" s="16"/>
      <c r="P180" s="29"/>
      <c r="Q180" s="29"/>
      <c r="R180" s="29"/>
      <c r="S180" s="29"/>
      <c r="T180" s="29"/>
      <c r="U180" s="29" t="s">
        <v>118</v>
      </c>
      <c r="V180" s="2" t="s">
        <v>183</v>
      </c>
      <c r="W180" s="29"/>
      <c r="X180" s="29"/>
      <c r="Y180" s="29"/>
      <c r="Z180" s="29"/>
      <c r="AA180" s="29"/>
      <c r="AB180" s="33"/>
    </row>
    <row r="181" spans="1:28" x14ac:dyDescent="0.35">
      <c r="A181" s="34">
        <v>86.15</v>
      </c>
      <c r="B181" s="29">
        <v>13</v>
      </c>
      <c r="C181" s="29">
        <v>2</v>
      </c>
      <c r="D181" s="29" t="s">
        <v>214</v>
      </c>
      <c r="E181" s="29">
        <v>15</v>
      </c>
      <c r="F181" s="2" t="s">
        <v>141</v>
      </c>
      <c r="G181" s="2" t="s">
        <v>141</v>
      </c>
      <c r="H181" s="2" t="s">
        <v>142</v>
      </c>
      <c r="I181" s="32">
        <f t="shared" si="6"/>
        <v>0.6069347065281584</v>
      </c>
      <c r="J181" s="59">
        <v>4.0462313768543892</v>
      </c>
      <c r="K181" s="30">
        <v>64.3</v>
      </c>
      <c r="L181" s="16"/>
      <c r="M181" s="16"/>
      <c r="N181" s="16"/>
      <c r="O181" s="16"/>
      <c r="P181" s="29"/>
      <c r="Q181" s="29"/>
      <c r="R181" s="29"/>
      <c r="S181" s="29"/>
      <c r="T181" s="29"/>
      <c r="U181" s="29" t="s">
        <v>118</v>
      </c>
      <c r="V181" s="2" t="s">
        <v>183</v>
      </c>
      <c r="W181" s="29"/>
      <c r="X181" s="29"/>
      <c r="Y181" s="29"/>
      <c r="Z181" s="29"/>
      <c r="AA181" s="29"/>
      <c r="AB181" s="33"/>
    </row>
    <row r="182" spans="1:28" x14ac:dyDescent="0.35">
      <c r="A182" s="34">
        <v>87.15</v>
      </c>
      <c r="B182" s="29">
        <v>13</v>
      </c>
      <c r="C182" s="29">
        <v>3</v>
      </c>
      <c r="D182" s="29" t="s">
        <v>214</v>
      </c>
      <c r="E182" s="29">
        <v>15</v>
      </c>
      <c r="F182" s="2" t="s">
        <v>141</v>
      </c>
      <c r="G182" s="2" t="s">
        <v>141</v>
      </c>
      <c r="H182" s="2" t="s">
        <v>142</v>
      </c>
      <c r="I182" s="32">
        <f t="shared" si="6"/>
        <v>1.2943740165750459</v>
      </c>
      <c r="J182" s="59">
        <v>8.6291601105003064</v>
      </c>
      <c r="K182" s="30">
        <v>64.3</v>
      </c>
      <c r="L182" s="16"/>
      <c r="M182" s="16"/>
      <c r="N182" s="16"/>
      <c r="O182" s="16"/>
      <c r="P182" s="29"/>
      <c r="Q182" s="29"/>
      <c r="R182" s="29"/>
      <c r="S182" s="29"/>
      <c r="T182" s="29"/>
      <c r="U182" s="29" t="s">
        <v>118</v>
      </c>
      <c r="V182" s="2" t="s">
        <v>183</v>
      </c>
      <c r="W182" s="29"/>
      <c r="X182" s="29"/>
      <c r="Y182" s="29"/>
      <c r="Z182" s="29"/>
      <c r="AA182" s="29"/>
      <c r="AB182" s="33" t="s">
        <v>138</v>
      </c>
    </row>
    <row r="183" spans="1:28" x14ac:dyDescent="0.35">
      <c r="A183" s="34">
        <v>88.15</v>
      </c>
      <c r="B183" s="29">
        <v>13</v>
      </c>
      <c r="C183" s="29">
        <v>4</v>
      </c>
      <c r="D183" s="29" t="s">
        <v>214</v>
      </c>
      <c r="E183" s="29">
        <v>15</v>
      </c>
      <c r="F183" s="2" t="s">
        <v>141</v>
      </c>
      <c r="G183" s="2" t="s">
        <v>141</v>
      </c>
      <c r="H183" s="2" t="s">
        <v>142</v>
      </c>
      <c r="I183" s="32">
        <f t="shared" si="6"/>
        <v>1.7265320621306586</v>
      </c>
      <c r="J183" s="59">
        <v>11.510213747537724</v>
      </c>
      <c r="K183" s="30">
        <v>64.3</v>
      </c>
      <c r="L183" s="16"/>
      <c r="M183" s="16"/>
      <c r="N183" s="16"/>
      <c r="O183" s="16"/>
      <c r="P183" s="29"/>
      <c r="Q183" s="29"/>
      <c r="R183" s="29"/>
      <c r="S183" s="29"/>
      <c r="T183" s="29"/>
      <c r="U183" s="29" t="s">
        <v>118</v>
      </c>
      <c r="V183" s="2" t="s">
        <v>183</v>
      </c>
      <c r="W183" s="29"/>
      <c r="X183" s="29"/>
      <c r="Y183" s="29"/>
      <c r="Z183" s="29"/>
      <c r="AA183" s="29"/>
      <c r="AB183" s="33"/>
    </row>
    <row r="184" spans="1:28" x14ac:dyDescent="0.35">
      <c r="A184" s="34">
        <v>89.15</v>
      </c>
      <c r="B184" s="29">
        <v>13</v>
      </c>
      <c r="C184" s="29">
        <v>5</v>
      </c>
      <c r="D184" s="29" t="s">
        <v>214</v>
      </c>
      <c r="E184" s="29">
        <v>15</v>
      </c>
      <c r="F184" s="2" t="s">
        <v>141</v>
      </c>
      <c r="G184" s="2" t="s">
        <v>141</v>
      </c>
      <c r="H184" s="2" t="s">
        <v>142</v>
      </c>
      <c r="I184" s="32">
        <f t="shared" si="6"/>
        <v>1.866073374896456</v>
      </c>
      <c r="J184" s="59">
        <v>12.440489165976373</v>
      </c>
      <c r="K184" s="30">
        <v>64.3</v>
      </c>
      <c r="L184" s="16"/>
      <c r="M184" s="16"/>
      <c r="N184" s="16"/>
      <c r="O184" s="16"/>
      <c r="P184" s="29"/>
      <c r="Q184" s="29"/>
      <c r="R184" s="29"/>
      <c r="S184" s="29"/>
      <c r="T184" s="29"/>
      <c r="U184" s="29" t="s">
        <v>118</v>
      </c>
      <c r="V184" s="2" t="s">
        <v>183</v>
      </c>
      <c r="W184" s="29"/>
      <c r="X184" s="29"/>
      <c r="Y184" s="29"/>
      <c r="Z184" s="29"/>
      <c r="AA184" s="29"/>
      <c r="AB184" s="33"/>
    </row>
    <row r="185" spans="1:28" x14ac:dyDescent="0.35">
      <c r="A185" s="61">
        <v>90.15</v>
      </c>
      <c r="B185" s="29">
        <v>13</v>
      </c>
      <c r="C185" s="29">
        <v>6</v>
      </c>
      <c r="D185" s="29" t="s">
        <v>214</v>
      </c>
      <c r="E185" s="29">
        <v>15</v>
      </c>
      <c r="F185" s="2" t="s">
        <v>141</v>
      </c>
      <c r="G185" s="2" t="s">
        <v>141</v>
      </c>
      <c r="H185" s="2" t="s">
        <v>142</v>
      </c>
      <c r="I185" s="32">
        <f t="shared" si="6"/>
        <v>1.790935744945642</v>
      </c>
      <c r="J185" s="59">
        <v>11.939571632970948</v>
      </c>
      <c r="K185" s="30">
        <v>64.3</v>
      </c>
      <c r="L185" s="16">
        <v>3.6495146751403809</v>
      </c>
      <c r="M185" s="16">
        <v>26.932226181030273</v>
      </c>
      <c r="N185" s="16">
        <v>4.7231426239013672</v>
      </c>
      <c r="O185" s="16">
        <v>5.9614152908325195</v>
      </c>
      <c r="P185" s="29"/>
      <c r="Q185" s="29"/>
      <c r="R185" s="29"/>
      <c r="S185" s="29"/>
      <c r="T185" s="29"/>
      <c r="U185" s="29" t="s">
        <v>118</v>
      </c>
      <c r="V185" s="2" t="s">
        <v>123</v>
      </c>
      <c r="W185" s="29"/>
      <c r="X185" s="29"/>
      <c r="Y185" s="29"/>
      <c r="Z185" s="29"/>
      <c r="AA185" s="29"/>
      <c r="AB185" s="33"/>
    </row>
    <row r="186" spans="1:28" x14ac:dyDescent="0.35">
      <c r="A186" s="34">
        <v>91.15</v>
      </c>
      <c r="B186" s="29">
        <v>13</v>
      </c>
      <c r="C186" s="29">
        <v>7</v>
      </c>
      <c r="D186" s="29" t="s">
        <v>214</v>
      </c>
      <c r="E186" s="29">
        <v>15</v>
      </c>
      <c r="F186" s="2" t="s">
        <v>141</v>
      </c>
      <c r="G186" s="2" t="s">
        <v>141</v>
      </c>
      <c r="H186" s="2" t="s">
        <v>142</v>
      </c>
      <c r="I186" s="32">
        <f t="shared" si="6"/>
        <v>2.3761692105252732</v>
      </c>
      <c r="J186" s="59">
        <v>15.841128070168489</v>
      </c>
      <c r="K186" s="30">
        <v>64.3</v>
      </c>
      <c r="L186" s="16"/>
      <c r="M186" s="16"/>
      <c r="N186" s="16"/>
      <c r="O186" s="16"/>
      <c r="P186" s="29"/>
      <c r="Q186" s="29"/>
      <c r="R186" s="29"/>
      <c r="S186" s="29"/>
      <c r="T186" s="29"/>
      <c r="U186" s="29" t="s">
        <v>118</v>
      </c>
      <c r="V186" s="2" t="s">
        <v>183</v>
      </c>
      <c r="W186" s="29"/>
      <c r="X186" s="29"/>
      <c r="Y186" s="29"/>
      <c r="Z186" s="29"/>
      <c r="AA186" s="29"/>
      <c r="AB186" s="33"/>
    </row>
    <row r="187" spans="1:28" x14ac:dyDescent="0.35">
      <c r="A187" s="34">
        <v>92.15</v>
      </c>
      <c r="B187" s="29">
        <v>13</v>
      </c>
      <c r="C187" s="29">
        <v>8</v>
      </c>
      <c r="D187" s="29" t="s">
        <v>214</v>
      </c>
      <c r="E187" s="29">
        <v>15</v>
      </c>
      <c r="F187" s="2" t="s">
        <v>141</v>
      </c>
      <c r="G187" s="2" t="s">
        <v>141</v>
      </c>
      <c r="H187" s="2" t="s">
        <v>142</v>
      </c>
      <c r="I187" s="32">
        <f t="shared" si="6"/>
        <v>2.516643909998534</v>
      </c>
      <c r="J187" s="59">
        <v>16.777626066656893</v>
      </c>
      <c r="K187" s="30">
        <v>64.3</v>
      </c>
      <c r="L187" s="16"/>
      <c r="M187" s="16"/>
      <c r="N187" s="16"/>
      <c r="O187" s="16"/>
      <c r="P187" s="29"/>
      <c r="Q187" s="29"/>
      <c r="R187" s="29"/>
      <c r="S187" s="29"/>
      <c r="T187" s="29"/>
      <c r="U187" s="29" t="s">
        <v>118</v>
      </c>
      <c r="V187" s="2" t="s">
        <v>183</v>
      </c>
      <c r="W187" s="29"/>
      <c r="X187" s="29"/>
      <c r="Y187" s="29"/>
      <c r="Z187" s="29"/>
      <c r="AA187" s="29"/>
      <c r="AB187" s="33"/>
    </row>
    <row r="188" spans="1:28" x14ac:dyDescent="0.35">
      <c r="A188" s="34">
        <v>93.15</v>
      </c>
      <c r="B188" s="29">
        <v>13</v>
      </c>
      <c r="C188" s="29">
        <v>9</v>
      </c>
      <c r="D188" s="29" t="s">
        <v>214</v>
      </c>
      <c r="E188" s="29">
        <v>15</v>
      </c>
      <c r="F188" s="2" t="s">
        <v>141</v>
      </c>
      <c r="G188" s="2" t="s">
        <v>141</v>
      </c>
      <c r="H188" s="2" t="s">
        <v>142</v>
      </c>
      <c r="I188" s="32">
        <f t="shared" si="6"/>
        <v>2.3185325813394004</v>
      </c>
      <c r="J188" s="59">
        <v>15.456883875596004</v>
      </c>
      <c r="K188" s="30">
        <v>64.3</v>
      </c>
      <c r="L188" s="16"/>
      <c r="M188" s="16"/>
      <c r="N188" s="16"/>
      <c r="O188" s="16"/>
      <c r="P188" s="29"/>
      <c r="Q188" s="29"/>
      <c r="R188" s="29"/>
      <c r="S188" s="29"/>
      <c r="T188" s="29"/>
      <c r="U188" s="29" t="s">
        <v>118</v>
      </c>
      <c r="V188" s="2" t="s">
        <v>183</v>
      </c>
      <c r="W188" s="29"/>
      <c r="X188" s="29"/>
      <c r="Y188" s="29"/>
      <c r="Z188" s="29"/>
      <c r="AA188" s="29"/>
      <c r="AB188" s="33"/>
    </row>
    <row r="189" spans="1:28" x14ac:dyDescent="0.35">
      <c r="A189" s="34">
        <v>93.15</v>
      </c>
      <c r="B189" s="29">
        <v>13</v>
      </c>
      <c r="C189" s="29">
        <v>10</v>
      </c>
      <c r="D189" s="29" t="s">
        <v>214</v>
      </c>
      <c r="E189" s="29">
        <v>15</v>
      </c>
      <c r="F189" s="2" t="s">
        <v>141</v>
      </c>
      <c r="G189" s="2" t="s">
        <v>141</v>
      </c>
      <c r="H189" s="2" t="s">
        <v>142</v>
      </c>
      <c r="I189" s="32">
        <f t="shared" si="6"/>
        <v>0.57636629185872779</v>
      </c>
      <c r="J189" s="60">
        <v>3.8424419457248522</v>
      </c>
      <c r="K189" s="30">
        <v>64.3</v>
      </c>
      <c r="L189" s="16"/>
      <c r="M189" s="16"/>
      <c r="N189" s="16"/>
      <c r="O189" s="16"/>
      <c r="P189" s="29"/>
      <c r="Q189" s="29"/>
      <c r="R189" s="29"/>
      <c r="S189" s="29"/>
      <c r="T189" s="29"/>
      <c r="U189" s="29" t="s">
        <v>118</v>
      </c>
      <c r="V189" s="12" t="s">
        <v>119</v>
      </c>
      <c r="W189" s="29"/>
      <c r="X189" s="29"/>
      <c r="Y189" s="29"/>
      <c r="Z189" s="29"/>
      <c r="AA189" s="29"/>
      <c r="AB189" s="33"/>
    </row>
    <row r="190" spans="1:28" x14ac:dyDescent="0.35">
      <c r="A190" s="34">
        <v>94.15</v>
      </c>
      <c r="B190" s="29">
        <v>13</v>
      </c>
      <c r="C190" s="29">
        <v>11</v>
      </c>
      <c r="D190" s="29" t="s">
        <v>214</v>
      </c>
      <c r="E190" s="29">
        <v>15</v>
      </c>
      <c r="F190" s="2" t="s">
        <v>141</v>
      </c>
      <c r="G190" s="2" t="s">
        <v>141</v>
      </c>
      <c r="H190" s="2" t="s">
        <v>142</v>
      </c>
      <c r="I190" s="32">
        <f t="shared" si="6"/>
        <v>0.74157573907977203</v>
      </c>
      <c r="J190" s="60">
        <v>4.9438382605318134</v>
      </c>
      <c r="K190" s="30">
        <v>64.3</v>
      </c>
      <c r="L190" s="16"/>
      <c r="M190" s="16"/>
      <c r="N190" s="16"/>
      <c r="O190" s="16"/>
      <c r="P190" s="29"/>
      <c r="Q190" s="29"/>
      <c r="R190" s="29"/>
      <c r="S190" s="29"/>
      <c r="T190" s="29"/>
      <c r="U190" s="29" t="s">
        <v>118</v>
      </c>
      <c r="V190" s="12" t="s">
        <v>119</v>
      </c>
      <c r="W190" s="29"/>
      <c r="X190" s="29"/>
      <c r="Y190" s="29"/>
      <c r="Z190" s="29"/>
      <c r="AA190" s="29"/>
      <c r="AB190" s="33"/>
    </row>
    <row r="191" spans="1:28" x14ac:dyDescent="0.35">
      <c r="A191" s="34">
        <v>95.15</v>
      </c>
      <c r="B191" s="29">
        <v>13</v>
      </c>
      <c r="C191" s="29">
        <v>12</v>
      </c>
      <c r="D191" s="29" t="s">
        <v>214</v>
      </c>
      <c r="E191" s="29">
        <v>15</v>
      </c>
      <c r="F191" s="2" t="s">
        <v>141</v>
      </c>
      <c r="G191" s="2" t="s">
        <v>141</v>
      </c>
      <c r="H191" s="2" t="s">
        <v>142</v>
      </c>
      <c r="I191" s="32">
        <f t="shared" si="6"/>
        <v>2.2655628856908452</v>
      </c>
      <c r="J191" s="60">
        <v>15.103752571272302</v>
      </c>
      <c r="K191" s="30">
        <v>64.3</v>
      </c>
      <c r="L191" s="16"/>
      <c r="M191" s="16"/>
      <c r="N191" s="16"/>
      <c r="O191" s="16"/>
      <c r="P191" s="29"/>
      <c r="Q191" s="29"/>
      <c r="R191" s="36"/>
      <c r="S191" s="29"/>
      <c r="T191" s="29"/>
      <c r="U191" s="29" t="s">
        <v>118</v>
      </c>
      <c r="V191" s="2" t="s">
        <v>183</v>
      </c>
      <c r="W191" s="29"/>
      <c r="X191" s="29"/>
      <c r="Y191" s="29"/>
      <c r="Z191" s="29"/>
      <c r="AA191" s="29"/>
      <c r="AB191" s="33"/>
    </row>
    <row r="192" spans="1:28" x14ac:dyDescent="0.35">
      <c r="A192" s="28">
        <v>96</v>
      </c>
      <c r="B192" s="29">
        <v>14</v>
      </c>
      <c r="C192" s="29">
        <v>1</v>
      </c>
      <c r="D192" s="29" t="s">
        <v>213</v>
      </c>
      <c r="E192" s="29"/>
      <c r="F192" s="2" t="s">
        <v>142</v>
      </c>
      <c r="G192" s="2" t="s">
        <v>142</v>
      </c>
      <c r="H192" s="2" t="s">
        <v>142</v>
      </c>
      <c r="I192" s="32">
        <f t="shared" si="6"/>
        <v>0.23334667686588167</v>
      </c>
      <c r="J192" s="59">
        <v>1.5556445124392113</v>
      </c>
      <c r="K192" s="30">
        <v>64.3</v>
      </c>
      <c r="L192" s="38"/>
      <c r="M192" s="38"/>
      <c r="N192" s="38"/>
      <c r="O192" s="38"/>
      <c r="P192" s="29"/>
      <c r="Q192" s="29"/>
      <c r="R192" s="36"/>
      <c r="S192" s="29"/>
      <c r="T192" s="29"/>
      <c r="U192" s="29" t="s">
        <v>118</v>
      </c>
      <c r="V192" s="2" t="s">
        <v>183</v>
      </c>
      <c r="W192" s="29"/>
      <c r="X192" s="29"/>
      <c r="Y192" s="29"/>
      <c r="Z192" s="29"/>
      <c r="AA192" s="29"/>
      <c r="AB192" s="33"/>
    </row>
    <row r="193" spans="1:28" x14ac:dyDescent="0.35">
      <c r="A193" s="28">
        <v>97</v>
      </c>
      <c r="B193" s="29">
        <v>14</v>
      </c>
      <c r="C193" s="29">
        <v>2</v>
      </c>
      <c r="D193" s="29" t="s">
        <v>213</v>
      </c>
      <c r="E193" s="29"/>
      <c r="F193" s="2" t="s">
        <v>142</v>
      </c>
      <c r="G193" s="2" t="s">
        <v>142</v>
      </c>
      <c r="H193" s="2" t="s">
        <v>142</v>
      </c>
      <c r="I193" s="32">
        <f t="shared" si="6"/>
        <v>0.35002001529882254</v>
      </c>
      <c r="J193" s="59">
        <v>2.3334667686588171</v>
      </c>
      <c r="K193" s="30">
        <v>64.3</v>
      </c>
      <c r="L193" s="38"/>
      <c r="M193" s="38"/>
      <c r="N193" s="38"/>
      <c r="O193" s="38"/>
      <c r="P193" s="29"/>
      <c r="Q193" s="29"/>
      <c r="R193" s="36"/>
      <c r="S193" s="29"/>
      <c r="T193" s="29"/>
      <c r="U193" s="29" t="s">
        <v>118</v>
      </c>
      <c r="V193" s="2" t="s">
        <v>183</v>
      </c>
      <c r="W193" s="29"/>
      <c r="X193" s="29"/>
      <c r="Y193" s="29"/>
      <c r="Z193" s="29"/>
      <c r="AA193" s="29"/>
      <c r="AB193" s="33"/>
    </row>
    <row r="194" spans="1:28" x14ac:dyDescent="0.35">
      <c r="A194" s="28">
        <v>98</v>
      </c>
      <c r="B194" s="29">
        <v>14</v>
      </c>
      <c r="C194" s="29">
        <v>3</v>
      </c>
      <c r="D194" s="29" t="s">
        <v>213</v>
      </c>
      <c r="E194" s="29"/>
      <c r="F194" s="2" t="s">
        <v>142</v>
      </c>
      <c r="G194" s="2" t="s">
        <v>142</v>
      </c>
      <c r="H194" s="2" t="s">
        <v>142</v>
      </c>
      <c r="I194" s="32">
        <f t="shared" si="6"/>
        <v>0.46669335373176335</v>
      </c>
      <c r="J194" s="59">
        <v>3.1112890248784226</v>
      </c>
      <c r="K194" s="30">
        <v>64.3</v>
      </c>
      <c r="L194" s="38"/>
      <c r="M194" s="38"/>
      <c r="N194" s="38"/>
      <c r="O194" s="38"/>
      <c r="P194" s="29"/>
      <c r="Q194" s="29"/>
      <c r="R194" s="36"/>
      <c r="S194" s="29"/>
      <c r="T194" s="29"/>
      <c r="U194" s="29" t="s">
        <v>118</v>
      </c>
      <c r="V194" s="2" t="s">
        <v>183</v>
      </c>
      <c r="W194" s="29"/>
      <c r="X194" s="29"/>
      <c r="Y194" s="29"/>
      <c r="Z194" s="29"/>
      <c r="AA194" s="29"/>
      <c r="AB194" s="33" t="s">
        <v>138</v>
      </c>
    </row>
    <row r="195" spans="1:28" x14ac:dyDescent="0.35">
      <c r="A195" s="28">
        <v>99</v>
      </c>
      <c r="B195" s="29">
        <v>14</v>
      </c>
      <c r="C195" s="29">
        <v>4</v>
      </c>
      <c r="D195" s="29" t="s">
        <v>213</v>
      </c>
      <c r="E195" s="29"/>
      <c r="F195" s="2" t="s">
        <v>142</v>
      </c>
      <c r="G195" s="2" t="s">
        <v>142</v>
      </c>
      <c r="H195" s="2" t="s">
        <v>142</v>
      </c>
      <c r="I195" s="32">
        <f t="shared" si="6"/>
        <v>0.58336669216470416</v>
      </c>
      <c r="J195" s="59">
        <v>3.8891112810980282</v>
      </c>
      <c r="K195" s="30">
        <v>64.3</v>
      </c>
      <c r="L195" s="38"/>
      <c r="M195" s="38"/>
      <c r="N195" s="38"/>
      <c r="O195" s="38"/>
      <c r="P195" s="29"/>
      <c r="Q195" s="29"/>
      <c r="R195" s="29"/>
      <c r="S195" s="29"/>
      <c r="T195" s="29"/>
      <c r="U195" s="29" t="s">
        <v>118</v>
      </c>
      <c r="V195" s="2" t="s">
        <v>183</v>
      </c>
      <c r="W195" s="29"/>
      <c r="X195" s="29"/>
      <c r="Y195" s="29"/>
      <c r="Z195" s="29"/>
      <c r="AA195" s="29"/>
      <c r="AB195" s="33"/>
    </row>
    <row r="196" spans="1:28" x14ac:dyDescent="0.35">
      <c r="A196" s="28">
        <v>100</v>
      </c>
      <c r="B196" s="29">
        <v>14</v>
      </c>
      <c r="C196" s="29">
        <v>5</v>
      </c>
      <c r="D196" s="29" t="s">
        <v>213</v>
      </c>
      <c r="E196" s="29"/>
      <c r="F196" s="2" t="s">
        <v>142</v>
      </c>
      <c r="G196" s="2" t="s">
        <v>142</v>
      </c>
      <c r="H196" s="2" t="s">
        <v>142</v>
      </c>
      <c r="I196" s="32">
        <f t="shared" si="6"/>
        <v>0.70004003059764508</v>
      </c>
      <c r="J196" s="59">
        <v>4.6669335373176342</v>
      </c>
      <c r="K196" s="30">
        <v>64.3</v>
      </c>
      <c r="L196" s="38"/>
      <c r="M196" s="38"/>
      <c r="N196" s="38"/>
      <c r="O196" s="38"/>
      <c r="P196" s="29"/>
      <c r="Q196" s="29"/>
      <c r="R196" s="34"/>
      <c r="S196" s="29"/>
      <c r="T196" s="29"/>
      <c r="U196" s="29" t="s">
        <v>118</v>
      </c>
      <c r="V196" s="2" t="s">
        <v>183</v>
      </c>
      <c r="W196" s="29"/>
      <c r="X196" s="29"/>
      <c r="Y196" s="29"/>
      <c r="Z196" s="29"/>
      <c r="AA196" s="29"/>
      <c r="AB196" s="33"/>
    </row>
    <row r="197" spans="1:28" x14ac:dyDescent="0.35">
      <c r="A197" s="28">
        <v>101</v>
      </c>
      <c r="B197" s="29">
        <v>14</v>
      </c>
      <c r="C197" s="29">
        <v>6</v>
      </c>
      <c r="D197" s="29" t="s">
        <v>213</v>
      </c>
      <c r="E197" s="29"/>
      <c r="F197" s="2" t="s">
        <v>142</v>
      </c>
      <c r="G197" s="2" t="s">
        <v>142</v>
      </c>
      <c r="H197" s="2" t="s">
        <v>142</v>
      </c>
      <c r="I197" s="32">
        <f t="shared" si="6"/>
        <v>0.46669335373176335</v>
      </c>
      <c r="J197" s="59">
        <v>3.1112890248784226</v>
      </c>
      <c r="K197" s="30">
        <v>64.3</v>
      </c>
      <c r="L197" s="16">
        <f>L185</f>
        <v>3.6495146751403809</v>
      </c>
      <c r="M197" s="16">
        <f>M185</f>
        <v>26.932226181030273</v>
      </c>
      <c r="N197" s="16">
        <f>N185</f>
        <v>4.7231426239013672</v>
      </c>
      <c r="O197" s="16">
        <f>O185</f>
        <v>5.9614152908325195</v>
      </c>
      <c r="P197" s="29"/>
      <c r="Q197" s="29"/>
      <c r="R197" s="29"/>
      <c r="S197" s="29"/>
      <c r="T197" s="29"/>
      <c r="U197" s="29" t="s">
        <v>118</v>
      </c>
      <c r="V197" s="2" t="s">
        <v>123</v>
      </c>
      <c r="W197" s="29"/>
      <c r="X197" s="29" t="s">
        <v>217</v>
      </c>
      <c r="Y197" s="29"/>
      <c r="Z197" s="29"/>
      <c r="AA197" s="29"/>
      <c r="AB197" s="33"/>
    </row>
    <row r="198" spans="1:28" x14ac:dyDescent="0.35">
      <c r="A198" s="28">
        <v>102</v>
      </c>
      <c r="B198" s="29">
        <v>14</v>
      </c>
      <c r="C198" s="29">
        <v>7</v>
      </c>
      <c r="D198" s="29" t="s">
        <v>213</v>
      </c>
      <c r="E198" s="29"/>
      <c r="F198" s="2" t="s">
        <v>142</v>
      </c>
      <c r="G198" s="2" t="s">
        <v>142</v>
      </c>
      <c r="H198" s="2" t="s">
        <v>142</v>
      </c>
      <c r="I198" s="32">
        <f t="shared" si="6"/>
        <v>1.1667333843294083</v>
      </c>
      <c r="J198" s="59">
        <v>7.7782225621960563</v>
      </c>
      <c r="K198" s="30">
        <v>64.3</v>
      </c>
      <c r="L198" s="38"/>
      <c r="M198" s="38"/>
      <c r="N198" s="38"/>
      <c r="O198" s="38"/>
      <c r="P198" s="29"/>
      <c r="Q198" s="29"/>
      <c r="R198" s="29"/>
      <c r="S198" s="29"/>
      <c r="T198" s="29"/>
      <c r="U198" s="29" t="s">
        <v>118</v>
      </c>
      <c r="V198" s="2" t="s">
        <v>183</v>
      </c>
      <c r="W198" s="29"/>
      <c r="X198" s="29"/>
      <c r="Y198" s="29"/>
      <c r="Z198" s="29"/>
      <c r="AA198" s="29"/>
      <c r="AB198" s="33"/>
    </row>
    <row r="199" spans="1:28" x14ac:dyDescent="0.35">
      <c r="A199" s="28">
        <v>103</v>
      </c>
      <c r="B199" s="29">
        <v>14</v>
      </c>
      <c r="C199" s="29">
        <v>8</v>
      </c>
      <c r="D199" s="29" t="s">
        <v>213</v>
      </c>
      <c r="E199" s="29"/>
      <c r="F199" s="2" t="s">
        <v>142</v>
      </c>
      <c r="G199" s="2" t="s">
        <v>142</v>
      </c>
      <c r="H199" s="2" t="s">
        <v>142</v>
      </c>
      <c r="I199" s="32">
        <f t="shared" si="6"/>
        <v>1.1667333843294083</v>
      </c>
      <c r="J199" s="59">
        <v>7.7782225621960563</v>
      </c>
      <c r="K199" s="30">
        <v>64.3</v>
      </c>
      <c r="L199" s="38"/>
      <c r="M199" s="38"/>
      <c r="N199" s="38"/>
      <c r="O199" s="38"/>
      <c r="P199" s="29"/>
      <c r="Q199" s="29"/>
      <c r="R199" s="29"/>
      <c r="S199" s="29"/>
      <c r="T199" s="29"/>
      <c r="U199" s="29" t="s">
        <v>118</v>
      </c>
      <c r="V199" s="2" t="s">
        <v>183</v>
      </c>
      <c r="W199" s="29"/>
      <c r="X199" s="29"/>
      <c r="Y199" s="29"/>
      <c r="Z199" s="29"/>
      <c r="AA199" s="29"/>
      <c r="AB199" s="33"/>
    </row>
    <row r="200" spans="1:28" x14ac:dyDescent="0.35">
      <c r="A200" s="28">
        <v>104</v>
      </c>
      <c r="B200" s="29">
        <v>14</v>
      </c>
      <c r="C200" s="29">
        <v>9</v>
      </c>
      <c r="D200" s="29" t="s">
        <v>213</v>
      </c>
      <c r="E200" s="29"/>
      <c r="F200" s="2" t="s">
        <v>142</v>
      </c>
      <c r="G200" s="2" t="s">
        <v>142</v>
      </c>
      <c r="H200" s="2" t="s">
        <v>142</v>
      </c>
      <c r="I200" s="32">
        <f t="shared" si="6"/>
        <v>1.1667333843294083</v>
      </c>
      <c r="J200" s="59">
        <v>7.7782225621960563</v>
      </c>
      <c r="K200" s="30">
        <v>64.3</v>
      </c>
      <c r="L200" s="38"/>
      <c r="M200" s="38"/>
      <c r="N200" s="38"/>
      <c r="O200" s="38"/>
      <c r="P200" s="29"/>
      <c r="Q200" s="29"/>
      <c r="R200" s="29"/>
      <c r="S200" s="29"/>
      <c r="T200" s="29"/>
      <c r="U200" s="29" t="s">
        <v>118</v>
      </c>
      <c r="V200" s="2" t="s">
        <v>183</v>
      </c>
      <c r="W200" s="29"/>
      <c r="X200" s="29"/>
      <c r="Y200" s="29"/>
      <c r="Z200" s="29"/>
      <c r="AA200" s="29"/>
      <c r="AB200" s="33"/>
    </row>
    <row r="201" spans="1:28" x14ac:dyDescent="0.35">
      <c r="A201" s="28">
        <v>105</v>
      </c>
      <c r="B201" s="29">
        <v>14</v>
      </c>
      <c r="C201" s="29">
        <v>10</v>
      </c>
      <c r="D201" s="29" t="s">
        <v>213</v>
      </c>
      <c r="E201" s="29"/>
      <c r="F201" s="2" t="s">
        <v>142</v>
      </c>
      <c r="G201" s="2" t="s">
        <v>142</v>
      </c>
      <c r="H201" s="2" t="s">
        <v>142</v>
      </c>
      <c r="I201" s="32">
        <f t="shared" si="6"/>
        <v>1.3179420309384997</v>
      </c>
      <c r="J201" s="59">
        <v>8.7862802062566647</v>
      </c>
      <c r="K201" s="30">
        <v>64.3</v>
      </c>
      <c r="L201" s="38"/>
      <c r="M201" s="38"/>
      <c r="N201" s="38"/>
      <c r="O201" s="38"/>
      <c r="P201" s="29"/>
      <c r="Q201" s="29"/>
      <c r="R201" s="29"/>
      <c r="S201" s="29"/>
      <c r="T201" s="29"/>
      <c r="U201" s="29" t="s">
        <v>118</v>
      </c>
      <c r="V201" s="12" t="s">
        <v>119</v>
      </c>
      <c r="W201" s="29"/>
      <c r="X201" s="29"/>
      <c r="Y201" s="29"/>
      <c r="Z201" s="29"/>
      <c r="AA201" s="29"/>
      <c r="AB201" s="33"/>
    </row>
    <row r="202" spans="1:28" x14ac:dyDescent="0.35">
      <c r="A202" s="28">
        <v>106</v>
      </c>
      <c r="B202" s="29">
        <v>14</v>
      </c>
      <c r="C202" s="29">
        <v>11</v>
      </c>
      <c r="D202" s="29" t="s">
        <v>213</v>
      </c>
      <c r="E202" s="29"/>
      <c r="F202" s="2" t="s">
        <v>142</v>
      </c>
      <c r="G202" s="2" t="s">
        <v>142</v>
      </c>
      <c r="H202" s="2" t="s">
        <v>142</v>
      </c>
      <c r="I202" s="32">
        <f t="shared" si="6"/>
        <v>0.70004003059764508</v>
      </c>
      <c r="J202" s="59">
        <v>4.6669335373176342</v>
      </c>
      <c r="K202" s="30">
        <v>64.3</v>
      </c>
      <c r="L202" s="16">
        <f>L185</f>
        <v>3.6495146751403809</v>
      </c>
      <c r="M202" s="16">
        <f>M185</f>
        <v>26.932226181030273</v>
      </c>
      <c r="N202" s="16">
        <f>N185</f>
        <v>4.7231426239013672</v>
      </c>
      <c r="O202" s="16">
        <f>O185</f>
        <v>5.9614152908325195</v>
      </c>
      <c r="P202" s="29"/>
      <c r="Q202" s="29"/>
      <c r="R202" s="29"/>
      <c r="S202" s="29"/>
      <c r="T202" s="29"/>
      <c r="U202" s="29" t="s">
        <v>118</v>
      </c>
      <c r="V202" s="12" t="s">
        <v>123</v>
      </c>
      <c r="W202" s="29">
        <v>1</v>
      </c>
      <c r="X202" s="29"/>
      <c r="Y202" s="29"/>
      <c r="Z202" s="29"/>
      <c r="AA202" s="29"/>
      <c r="AB202" s="33"/>
    </row>
    <row r="203" spans="1:28" x14ac:dyDescent="0.35">
      <c r="A203" s="28">
        <v>107</v>
      </c>
      <c r="B203" s="29">
        <v>14</v>
      </c>
      <c r="C203" s="29">
        <v>12</v>
      </c>
      <c r="D203" s="29" t="s">
        <v>213</v>
      </c>
      <c r="E203" s="29"/>
      <c r="F203" s="2" t="s">
        <v>142</v>
      </c>
      <c r="G203" s="2" t="s">
        <v>142</v>
      </c>
      <c r="H203" s="2" t="s">
        <v>142</v>
      </c>
      <c r="I203" s="32">
        <f t="shared" si="6"/>
        <v>1.1667333843294083</v>
      </c>
      <c r="J203" s="59">
        <v>7.7782225621960563</v>
      </c>
      <c r="K203" s="30">
        <v>64.3</v>
      </c>
      <c r="L203" s="38"/>
      <c r="M203" s="38"/>
      <c r="N203" s="38"/>
      <c r="O203" s="38"/>
      <c r="P203" s="29"/>
      <c r="Q203" s="29"/>
      <c r="R203" s="34"/>
      <c r="S203" s="29"/>
      <c r="T203" s="29"/>
      <c r="U203" s="29" t="s">
        <v>118</v>
      </c>
      <c r="V203" s="2" t="s">
        <v>183</v>
      </c>
      <c r="W203" s="29"/>
      <c r="X203" s="29"/>
      <c r="Y203" s="29"/>
      <c r="Z203" s="29"/>
      <c r="AA203" s="29"/>
      <c r="AB203" s="33"/>
    </row>
    <row r="204" spans="1:28" x14ac:dyDescent="0.35">
      <c r="A204" s="34">
        <v>96.13</v>
      </c>
      <c r="B204" s="29">
        <v>14</v>
      </c>
      <c r="C204" s="29">
        <v>1</v>
      </c>
      <c r="D204" s="29" t="s">
        <v>214</v>
      </c>
      <c r="E204" s="29">
        <v>13</v>
      </c>
      <c r="F204" s="2" t="s">
        <v>142</v>
      </c>
      <c r="G204" s="2" t="s">
        <v>142</v>
      </c>
      <c r="H204" s="2" t="s">
        <v>143</v>
      </c>
      <c r="I204" s="32">
        <f t="shared" si="6"/>
        <v>0</v>
      </c>
      <c r="J204" s="59"/>
      <c r="K204" s="30">
        <v>64.3</v>
      </c>
      <c r="L204" s="16"/>
      <c r="M204" s="16"/>
      <c r="N204" s="16"/>
      <c r="O204" s="16"/>
      <c r="P204" s="29"/>
      <c r="Q204" s="29"/>
      <c r="R204" s="29"/>
      <c r="S204" s="29"/>
      <c r="T204" s="29"/>
      <c r="U204" s="29" t="s">
        <v>118</v>
      </c>
      <c r="V204" s="2" t="s">
        <v>183</v>
      </c>
      <c r="W204" s="29"/>
      <c r="X204" s="29"/>
      <c r="Y204" s="29"/>
      <c r="Z204" s="29"/>
      <c r="AA204" s="29"/>
      <c r="AB204" s="33"/>
    </row>
    <row r="205" spans="1:28" x14ac:dyDescent="0.35">
      <c r="A205" s="34">
        <v>97.13</v>
      </c>
      <c r="B205" s="29">
        <v>14</v>
      </c>
      <c r="C205" s="29">
        <v>2</v>
      </c>
      <c r="D205" s="29" t="s">
        <v>214</v>
      </c>
      <c r="E205" s="29">
        <v>13</v>
      </c>
      <c r="F205" s="2" t="s">
        <v>142</v>
      </c>
      <c r="G205" s="2" t="s">
        <v>142</v>
      </c>
      <c r="H205" s="2" t="s">
        <v>143</v>
      </c>
      <c r="I205" s="32">
        <f t="shared" ref="I205:I266" si="7">0.15*J205</f>
        <v>8.2838070287387985E-3</v>
      </c>
      <c r="J205" s="59">
        <v>5.5225380191591997E-2</v>
      </c>
      <c r="K205" s="30">
        <v>64.3</v>
      </c>
      <c r="L205" s="16"/>
      <c r="M205" s="16"/>
      <c r="N205" s="16"/>
      <c r="O205" s="16"/>
      <c r="P205" s="29"/>
      <c r="Q205" s="29"/>
      <c r="R205" s="29"/>
      <c r="S205" s="29"/>
      <c r="T205" s="29"/>
      <c r="U205" s="29" t="s">
        <v>118</v>
      </c>
      <c r="V205" s="2" t="s">
        <v>183</v>
      </c>
      <c r="W205" s="29"/>
      <c r="X205" s="29"/>
      <c r="Y205" s="29"/>
      <c r="Z205" s="29"/>
      <c r="AA205" s="29"/>
      <c r="AB205" s="33"/>
    </row>
    <row r="206" spans="1:28" x14ac:dyDescent="0.35">
      <c r="A206" s="34">
        <v>98.13</v>
      </c>
      <c r="B206" s="29">
        <v>14</v>
      </c>
      <c r="C206" s="29">
        <v>3</v>
      </c>
      <c r="D206" s="29" t="s">
        <v>214</v>
      </c>
      <c r="E206" s="29">
        <v>13</v>
      </c>
      <c r="F206" s="2" t="s">
        <v>142</v>
      </c>
      <c r="G206" s="2" t="s">
        <v>142</v>
      </c>
      <c r="H206" s="2" t="s">
        <v>143</v>
      </c>
      <c r="I206" s="32">
        <f t="shared" si="7"/>
        <v>0.3154380377872989</v>
      </c>
      <c r="J206" s="59">
        <v>2.1029202519153261</v>
      </c>
      <c r="K206" s="30">
        <v>64.3</v>
      </c>
      <c r="L206" s="16"/>
      <c r="M206" s="16"/>
      <c r="N206" s="16"/>
      <c r="O206" s="16"/>
      <c r="P206" s="29"/>
      <c r="Q206" s="29"/>
      <c r="R206" s="36"/>
      <c r="S206" s="29"/>
      <c r="T206" s="29"/>
      <c r="U206" s="29" t="s">
        <v>118</v>
      </c>
      <c r="V206" s="2" t="s">
        <v>183</v>
      </c>
      <c r="W206" s="29"/>
      <c r="X206" s="29"/>
      <c r="Y206" s="29"/>
      <c r="Z206" s="29"/>
      <c r="AA206" s="29"/>
      <c r="AB206" s="33" t="s">
        <v>138</v>
      </c>
    </row>
    <row r="207" spans="1:28" x14ac:dyDescent="0.35">
      <c r="A207" s="34">
        <v>99.13</v>
      </c>
      <c r="B207" s="29">
        <v>14</v>
      </c>
      <c r="C207" s="29">
        <v>4</v>
      </c>
      <c r="D207" s="29" t="s">
        <v>214</v>
      </c>
      <c r="E207" s="29">
        <v>13</v>
      </c>
      <c r="F207" s="2" t="s">
        <v>142</v>
      </c>
      <c r="G207" s="2" t="s">
        <v>142</v>
      </c>
      <c r="H207" s="2" t="s">
        <v>143</v>
      </c>
      <c r="I207" s="32">
        <f t="shared" si="7"/>
        <v>7.1894111142378148E-2</v>
      </c>
      <c r="J207" s="60">
        <v>0.47929407428252102</v>
      </c>
      <c r="K207" s="30">
        <v>64.3</v>
      </c>
      <c r="L207" s="16"/>
      <c r="M207" s="16"/>
      <c r="N207" s="16"/>
      <c r="O207" s="16"/>
      <c r="P207" s="29"/>
      <c r="Q207" s="29"/>
      <c r="R207" s="29"/>
      <c r="S207" s="29"/>
      <c r="T207" s="29"/>
      <c r="U207" s="29" t="s">
        <v>118</v>
      </c>
      <c r="V207" s="2" t="s">
        <v>183</v>
      </c>
      <c r="W207" s="29"/>
      <c r="X207" s="29"/>
      <c r="Y207" s="29"/>
      <c r="Z207" s="29"/>
      <c r="AA207" s="29"/>
      <c r="AB207" s="33"/>
    </row>
    <row r="208" spans="1:28" x14ac:dyDescent="0.35">
      <c r="A208" s="34">
        <v>100.13</v>
      </c>
      <c r="B208" s="29">
        <v>14</v>
      </c>
      <c r="C208" s="29">
        <v>5</v>
      </c>
      <c r="D208" s="29" t="s">
        <v>214</v>
      </c>
      <c r="E208" s="29">
        <v>13</v>
      </c>
      <c r="F208" s="2" t="s">
        <v>142</v>
      </c>
      <c r="G208" s="2" t="s">
        <v>142</v>
      </c>
      <c r="H208" s="2" t="s">
        <v>143</v>
      </c>
      <c r="I208" s="32">
        <f t="shared" si="7"/>
        <v>0.12458379077869425</v>
      </c>
      <c r="J208" s="60">
        <v>0.83055860519129499</v>
      </c>
      <c r="K208" s="30">
        <v>64.3</v>
      </c>
      <c r="L208" s="16"/>
      <c r="M208" s="16"/>
      <c r="N208" s="16"/>
      <c r="O208" s="16"/>
      <c r="P208" s="29"/>
      <c r="Q208" s="29"/>
      <c r="R208" s="29"/>
      <c r="S208" s="29"/>
      <c r="T208" s="29"/>
      <c r="U208" s="29" t="s">
        <v>118</v>
      </c>
      <c r="V208" s="2" t="s">
        <v>183</v>
      </c>
      <c r="W208" s="29"/>
      <c r="X208" s="29"/>
      <c r="Y208" s="29"/>
      <c r="Z208" s="29"/>
      <c r="AA208" s="29"/>
      <c r="AB208" s="33"/>
    </row>
    <row r="209" spans="1:28" x14ac:dyDescent="0.35">
      <c r="A209" s="34">
        <v>101.13</v>
      </c>
      <c r="B209" s="29">
        <v>14</v>
      </c>
      <c r="C209" s="29">
        <v>6</v>
      </c>
      <c r="D209" s="29" t="s">
        <v>214</v>
      </c>
      <c r="E209" s="29">
        <v>13</v>
      </c>
      <c r="F209" s="2" t="s">
        <v>142</v>
      </c>
      <c r="G209" s="2" t="s">
        <v>142</v>
      </c>
      <c r="H209" s="2" t="s">
        <v>143</v>
      </c>
      <c r="I209" s="32">
        <f t="shared" si="7"/>
        <v>0.11200640489562322</v>
      </c>
      <c r="J209" s="60">
        <v>0.74670936597082149</v>
      </c>
      <c r="K209" s="30">
        <v>64.3</v>
      </c>
      <c r="L209" s="16">
        <v>4.8560843467712402</v>
      </c>
      <c r="M209" s="16">
        <v>24.528539657592773</v>
      </c>
      <c r="N209" s="16">
        <v>4.8779888153076172</v>
      </c>
      <c r="O209" s="16">
        <v>5.8448553085327148</v>
      </c>
      <c r="P209" s="29"/>
      <c r="Q209" s="29"/>
      <c r="R209" s="29"/>
      <c r="S209" s="29"/>
      <c r="T209" s="29"/>
      <c r="U209" s="29" t="s">
        <v>118</v>
      </c>
      <c r="V209" s="2" t="s">
        <v>123</v>
      </c>
      <c r="W209" s="29">
        <v>1</v>
      </c>
      <c r="X209" s="29" t="s">
        <v>217</v>
      </c>
      <c r="Y209" s="29"/>
      <c r="Z209" s="29"/>
      <c r="AA209" s="29"/>
      <c r="AB209" s="33"/>
    </row>
    <row r="210" spans="1:28" x14ac:dyDescent="0.35">
      <c r="A210" s="34">
        <v>102.13</v>
      </c>
      <c r="B210" s="29">
        <v>14</v>
      </c>
      <c r="C210" s="29">
        <v>7</v>
      </c>
      <c r="D210" s="29" t="s">
        <v>214</v>
      </c>
      <c r="E210" s="29">
        <v>13</v>
      </c>
      <c r="F210" s="2" t="s">
        <v>142</v>
      </c>
      <c r="G210" s="2" t="s">
        <v>142</v>
      </c>
      <c r="H210" s="2" t="s">
        <v>143</v>
      </c>
      <c r="I210" s="32">
        <f t="shared" si="7"/>
        <v>0.15512887078043816</v>
      </c>
      <c r="J210" s="59">
        <v>1.0341924718695878</v>
      </c>
      <c r="K210" s="30">
        <v>64.3</v>
      </c>
      <c r="L210" s="16"/>
      <c r="M210" s="16"/>
      <c r="N210" s="16"/>
      <c r="O210" s="16"/>
      <c r="P210" s="29"/>
      <c r="Q210" s="29"/>
      <c r="R210" s="29"/>
      <c r="S210" s="29"/>
      <c r="T210" s="29"/>
      <c r="U210" s="29" t="s">
        <v>118</v>
      </c>
      <c r="V210" s="2" t="s">
        <v>183</v>
      </c>
      <c r="W210" s="29"/>
      <c r="X210" s="29"/>
      <c r="Y210" s="29"/>
      <c r="Z210" s="29"/>
      <c r="AA210" s="29"/>
      <c r="AB210" s="33"/>
    </row>
    <row r="211" spans="1:28" x14ac:dyDescent="0.35">
      <c r="A211" s="34">
        <v>103.13</v>
      </c>
      <c r="B211" s="29">
        <v>14</v>
      </c>
      <c r="C211" s="29">
        <v>8</v>
      </c>
      <c r="D211" s="29" t="s">
        <v>214</v>
      </c>
      <c r="E211" s="29">
        <v>13</v>
      </c>
      <c r="F211" s="2" t="s">
        <v>142</v>
      </c>
      <c r="G211" s="2" t="s">
        <v>142</v>
      </c>
      <c r="H211" s="2" t="s">
        <v>143</v>
      </c>
      <c r="I211" s="32">
        <f t="shared" si="7"/>
        <v>0.3589805276904724</v>
      </c>
      <c r="J211" s="59">
        <v>2.3932035179364828</v>
      </c>
      <c r="K211" s="30">
        <v>64.3</v>
      </c>
      <c r="L211" s="16"/>
      <c r="M211" s="16"/>
      <c r="N211" s="16"/>
      <c r="O211" s="16"/>
      <c r="P211" s="34"/>
      <c r="Q211" s="29"/>
      <c r="R211" s="29"/>
      <c r="S211" s="29"/>
      <c r="T211" s="29"/>
      <c r="U211" s="29" t="s">
        <v>118</v>
      </c>
      <c r="V211" s="2" t="s">
        <v>183</v>
      </c>
      <c r="W211" s="29"/>
      <c r="X211" s="29"/>
      <c r="Y211" s="29"/>
      <c r="Z211" s="29"/>
      <c r="AA211" s="29"/>
      <c r="AB211" s="33"/>
    </row>
    <row r="212" spans="1:28" x14ac:dyDescent="0.35">
      <c r="A212" s="34">
        <v>104.13</v>
      </c>
      <c r="B212" s="29">
        <v>14</v>
      </c>
      <c r="C212" s="29">
        <v>9</v>
      </c>
      <c r="D212" s="29" t="s">
        <v>214</v>
      </c>
      <c r="E212" s="29">
        <v>13</v>
      </c>
      <c r="F212" s="2" t="s">
        <v>142</v>
      </c>
      <c r="G212" s="2" t="s">
        <v>142</v>
      </c>
      <c r="H212" s="2" t="s">
        <v>143</v>
      </c>
      <c r="I212" s="32">
        <f t="shared" si="7"/>
        <v>0.94596409334659781</v>
      </c>
      <c r="J212" s="59">
        <v>6.3064272889773187</v>
      </c>
      <c r="K212" s="30">
        <v>64.3</v>
      </c>
      <c r="L212" s="16"/>
      <c r="M212" s="16"/>
      <c r="N212" s="16"/>
      <c r="O212" s="16"/>
      <c r="P212" s="29"/>
      <c r="Q212" s="29"/>
      <c r="R212" s="29"/>
      <c r="S212" s="29"/>
      <c r="T212" s="29"/>
      <c r="U212" s="29" t="s">
        <v>118</v>
      </c>
      <c r="V212" s="2" t="s">
        <v>183</v>
      </c>
      <c r="W212" s="29"/>
      <c r="X212" s="29"/>
      <c r="Y212" s="29"/>
      <c r="Z212" s="29"/>
      <c r="AA212" s="29"/>
      <c r="AB212" s="33"/>
    </row>
    <row r="213" spans="1:28" x14ac:dyDescent="0.35">
      <c r="A213" s="34">
        <v>105.13</v>
      </c>
      <c r="B213" s="29">
        <v>14</v>
      </c>
      <c r="C213" s="29">
        <v>10</v>
      </c>
      <c r="D213" s="29" t="s">
        <v>214</v>
      </c>
      <c r="E213" s="29">
        <v>13</v>
      </c>
      <c r="F213" s="2" t="s">
        <v>142</v>
      </c>
      <c r="G213" s="2" t="s">
        <v>142</v>
      </c>
      <c r="H213" s="2" t="s">
        <v>143</v>
      </c>
      <c r="I213" s="32">
        <f t="shared" si="7"/>
        <v>1.2420110222863419</v>
      </c>
      <c r="J213" s="59">
        <v>8.2800734819089463</v>
      </c>
      <c r="K213" s="30">
        <v>64.3</v>
      </c>
      <c r="L213" s="16"/>
      <c r="M213" s="16"/>
      <c r="N213" s="16"/>
      <c r="O213" s="16"/>
      <c r="P213" s="29"/>
      <c r="Q213" s="29"/>
      <c r="R213" s="29"/>
      <c r="S213" s="29"/>
      <c r="T213" s="29"/>
      <c r="U213" s="29" t="s">
        <v>118</v>
      </c>
      <c r="V213" s="12" t="s">
        <v>119</v>
      </c>
      <c r="W213" s="29"/>
      <c r="X213" s="29"/>
      <c r="Y213" s="29"/>
      <c r="Z213" s="29"/>
      <c r="AA213" s="29"/>
      <c r="AB213" s="33"/>
    </row>
    <row r="214" spans="1:28" x14ac:dyDescent="0.35">
      <c r="A214" s="34">
        <v>106.13</v>
      </c>
      <c r="B214" s="29">
        <v>14</v>
      </c>
      <c r="C214" s="29">
        <v>11</v>
      </c>
      <c r="D214" s="29" t="s">
        <v>214</v>
      </c>
      <c r="E214" s="29">
        <v>13</v>
      </c>
      <c r="F214" s="2" t="s">
        <v>142</v>
      </c>
      <c r="G214" s="2" t="s">
        <v>142</v>
      </c>
      <c r="H214" s="2" t="s">
        <v>143</v>
      </c>
      <c r="I214" s="32">
        <f t="shared" si="7"/>
        <v>1.63692693821416</v>
      </c>
      <c r="J214" s="59">
        <v>10.912846254761067</v>
      </c>
      <c r="K214" s="30">
        <v>64.3</v>
      </c>
      <c r="L214" s="16"/>
      <c r="M214" s="16"/>
      <c r="N214" s="16"/>
      <c r="O214" s="16"/>
      <c r="P214" s="29"/>
      <c r="Q214" s="29"/>
      <c r="R214" s="37"/>
      <c r="S214" s="29"/>
      <c r="T214" s="29"/>
      <c r="U214" s="29" t="s">
        <v>118</v>
      </c>
      <c r="V214" s="12" t="s">
        <v>123</v>
      </c>
      <c r="W214" s="29">
        <v>1</v>
      </c>
      <c r="X214" s="29"/>
      <c r="Y214" s="29"/>
      <c r="Z214" s="29"/>
      <c r="AA214" s="29"/>
      <c r="AB214" s="33"/>
    </row>
    <row r="215" spans="1:28" x14ac:dyDescent="0.35">
      <c r="A215" s="34">
        <v>107.13</v>
      </c>
      <c r="B215" s="29">
        <v>14</v>
      </c>
      <c r="C215" s="29">
        <v>12</v>
      </c>
      <c r="D215" s="29" t="s">
        <v>214</v>
      </c>
      <c r="E215" s="29">
        <v>13</v>
      </c>
      <c r="F215" s="2" t="s">
        <v>142</v>
      </c>
      <c r="G215" s="2" t="s">
        <v>142</v>
      </c>
      <c r="H215" s="2" t="s">
        <v>143</v>
      </c>
      <c r="I215" s="32">
        <f t="shared" si="7"/>
        <v>1.6543579349760416</v>
      </c>
      <c r="J215" s="59">
        <v>11.029052899840277</v>
      </c>
      <c r="K215" s="30">
        <v>64.3</v>
      </c>
      <c r="L215" s="16"/>
      <c r="M215" s="16"/>
      <c r="N215" s="16"/>
      <c r="O215" s="16"/>
      <c r="P215" s="29"/>
      <c r="Q215" s="29"/>
      <c r="R215" s="29"/>
      <c r="S215" s="29"/>
      <c r="T215" s="29"/>
      <c r="U215" s="29" t="s">
        <v>118</v>
      </c>
      <c r="V215" s="12" t="s">
        <v>123</v>
      </c>
      <c r="W215" s="29">
        <v>1</v>
      </c>
      <c r="X215" s="29"/>
      <c r="Y215" s="29"/>
      <c r="Z215" s="29"/>
      <c r="AA215" s="29"/>
      <c r="AB215" s="33"/>
    </row>
    <row r="216" spans="1:28" x14ac:dyDescent="0.35">
      <c r="A216" s="28">
        <v>108</v>
      </c>
      <c r="B216" s="29">
        <v>15</v>
      </c>
      <c r="C216" s="29">
        <v>1</v>
      </c>
      <c r="D216" s="29" t="s">
        <v>213</v>
      </c>
      <c r="E216" s="29"/>
      <c r="F216" s="2" t="s">
        <v>143</v>
      </c>
      <c r="G216" s="2" t="s">
        <v>143</v>
      </c>
      <c r="H216" s="2" t="s">
        <v>143</v>
      </c>
      <c r="I216" s="32">
        <f t="shared" si="7"/>
        <v>0.23334667686588167</v>
      </c>
      <c r="J216" s="59">
        <v>1.5556445124392113</v>
      </c>
      <c r="K216" s="30">
        <v>64.3</v>
      </c>
      <c r="L216" s="38"/>
      <c r="M216" s="38"/>
      <c r="N216" s="38"/>
      <c r="O216" s="38"/>
      <c r="P216" s="29"/>
      <c r="Q216" s="29"/>
      <c r="R216" s="29"/>
      <c r="S216" s="29"/>
      <c r="T216" s="29"/>
      <c r="U216" s="29" t="s">
        <v>118</v>
      </c>
      <c r="V216" s="12" t="s">
        <v>123</v>
      </c>
      <c r="W216" s="29">
        <v>1</v>
      </c>
      <c r="X216" s="29"/>
      <c r="Y216" s="29"/>
      <c r="Z216" s="29"/>
      <c r="AA216" s="29"/>
      <c r="AB216" s="33"/>
    </row>
    <row r="217" spans="1:28" x14ac:dyDescent="0.35">
      <c r="A217" s="28">
        <v>109</v>
      </c>
      <c r="B217" s="29">
        <v>15</v>
      </c>
      <c r="C217" s="29">
        <v>2</v>
      </c>
      <c r="D217" s="29" t="s">
        <v>213</v>
      </c>
      <c r="E217" s="29"/>
      <c r="F217" s="2" t="s">
        <v>143</v>
      </c>
      <c r="G217" s="2" t="s">
        <v>143</v>
      </c>
      <c r="H217" s="2" t="s">
        <v>143</v>
      </c>
      <c r="I217" s="32">
        <f t="shared" si="7"/>
        <v>0.35002001529882254</v>
      </c>
      <c r="J217" s="59">
        <v>2.3334667686588171</v>
      </c>
      <c r="K217" s="30">
        <v>64.3</v>
      </c>
      <c r="L217" s="38"/>
      <c r="M217" s="38"/>
      <c r="N217" s="38"/>
      <c r="O217" s="38"/>
      <c r="P217" s="29"/>
      <c r="Q217" s="29"/>
      <c r="R217" s="29"/>
      <c r="S217" s="29"/>
      <c r="T217" s="29"/>
      <c r="U217" s="29" t="s">
        <v>118</v>
      </c>
      <c r="V217" s="12" t="s">
        <v>123</v>
      </c>
      <c r="W217" s="29">
        <v>1</v>
      </c>
      <c r="X217" s="29"/>
      <c r="Y217" s="29"/>
      <c r="Z217" s="29"/>
      <c r="AA217" s="29"/>
      <c r="AB217" s="33" t="s">
        <v>138</v>
      </c>
    </row>
    <row r="218" spans="1:28" x14ac:dyDescent="0.35">
      <c r="A218" s="28">
        <v>110</v>
      </c>
      <c r="B218" s="29">
        <v>15</v>
      </c>
      <c r="C218" s="29">
        <v>3</v>
      </c>
      <c r="D218" s="29" t="s">
        <v>213</v>
      </c>
      <c r="E218" s="29"/>
      <c r="F218" s="2" t="s">
        <v>143</v>
      </c>
      <c r="G218" s="2" t="s">
        <v>143</v>
      </c>
      <c r="H218" s="2" t="s">
        <v>143</v>
      </c>
      <c r="I218" s="32">
        <f t="shared" si="7"/>
        <v>0.35002001529882254</v>
      </c>
      <c r="J218" s="59">
        <v>2.3334667686588171</v>
      </c>
      <c r="K218" s="30">
        <v>64.3</v>
      </c>
      <c r="L218" s="38"/>
      <c r="M218" s="38"/>
      <c r="N218" s="38"/>
      <c r="O218" s="38"/>
      <c r="P218" s="29"/>
      <c r="Q218" s="29"/>
      <c r="R218" s="29"/>
      <c r="S218" s="29"/>
      <c r="T218" s="29"/>
      <c r="U218" s="29" t="s">
        <v>118</v>
      </c>
      <c r="V218" s="12" t="s">
        <v>123</v>
      </c>
      <c r="W218" s="29">
        <v>1</v>
      </c>
      <c r="X218" s="29"/>
      <c r="Y218" s="29"/>
      <c r="Z218" s="29"/>
      <c r="AA218" s="29"/>
      <c r="AB218" s="33" t="s">
        <v>138</v>
      </c>
    </row>
    <row r="219" spans="1:28" x14ac:dyDescent="0.35">
      <c r="A219" s="28">
        <v>111</v>
      </c>
      <c r="B219" s="29">
        <v>15</v>
      </c>
      <c r="C219" s="29">
        <v>4</v>
      </c>
      <c r="D219" s="29" t="s">
        <v>213</v>
      </c>
      <c r="E219" s="29"/>
      <c r="F219" s="2" t="s">
        <v>143</v>
      </c>
      <c r="G219" s="2" t="s">
        <v>143</v>
      </c>
      <c r="H219" s="2" t="s">
        <v>143</v>
      </c>
      <c r="I219" s="32">
        <f t="shared" si="7"/>
        <v>0.35002001529882254</v>
      </c>
      <c r="J219" s="59">
        <v>2.3334667686588171</v>
      </c>
      <c r="K219" s="30">
        <v>64.3</v>
      </c>
      <c r="L219" s="38"/>
      <c r="M219" s="38"/>
      <c r="N219" s="38"/>
      <c r="O219" s="38"/>
      <c r="P219" s="29"/>
      <c r="Q219" s="29"/>
      <c r="R219" s="29"/>
      <c r="S219" s="29"/>
      <c r="T219" s="29"/>
      <c r="U219" s="29" t="s">
        <v>118</v>
      </c>
      <c r="V219" s="12" t="s">
        <v>123</v>
      </c>
      <c r="W219" s="29">
        <v>1</v>
      </c>
      <c r="X219" s="29"/>
      <c r="Y219" s="29"/>
      <c r="Z219" s="29"/>
      <c r="AA219" s="29"/>
      <c r="AB219" s="33"/>
    </row>
    <row r="220" spans="1:28" x14ac:dyDescent="0.35">
      <c r="A220" s="28">
        <v>112</v>
      </c>
      <c r="B220" s="29">
        <v>15</v>
      </c>
      <c r="C220" s="29">
        <v>5</v>
      </c>
      <c r="D220" s="29" t="s">
        <v>213</v>
      </c>
      <c r="E220" s="29"/>
      <c r="F220" s="2" t="s">
        <v>143</v>
      </c>
      <c r="G220" s="2" t="s">
        <v>143</v>
      </c>
      <c r="H220" s="2" t="s">
        <v>143</v>
      </c>
      <c r="I220" s="32">
        <f t="shared" si="7"/>
        <v>0.35235348206748135</v>
      </c>
      <c r="J220" s="59">
        <v>2.3490232137832092</v>
      </c>
      <c r="K220" s="30">
        <v>64.3</v>
      </c>
      <c r="L220" s="38"/>
      <c r="M220" s="38"/>
      <c r="N220" s="38"/>
      <c r="O220" s="38"/>
      <c r="P220" s="29"/>
      <c r="Q220" s="29"/>
      <c r="R220" s="29"/>
      <c r="S220" s="29"/>
      <c r="T220" s="29"/>
      <c r="U220" s="29" t="s">
        <v>118</v>
      </c>
      <c r="V220" s="2" t="s">
        <v>183</v>
      </c>
      <c r="W220" s="29"/>
      <c r="X220" s="29"/>
      <c r="Y220" s="29"/>
      <c r="Z220" s="29"/>
      <c r="AA220" s="29"/>
      <c r="AB220" s="33"/>
    </row>
    <row r="221" spans="1:28" x14ac:dyDescent="0.35">
      <c r="A221" s="28">
        <v>113</v>
      </c>
      <c r="B221" s="29">
        <v>15</v>
      </c>
      <c r="C221" s="29">
        <v>6</v>
      </c>
      <c r="D221" s="29" t="s">
        <v>213</v>
      </c>
      <c r="E221" s="29"/>
      <c r="F221" s="2" t="s">
        <v>143</v>
      </c>
      <c r="G221" s="2" t="s">
        <v>143</v>
      </c>
      <c r="H221" s="2" t="s">
        <v>143</v>
      </c>
      <c r="I221" s="32">
        <f t="shared" si="7"/>
        <v>0.46669335373176335</v>
      </c>
      <c r="J221" s="59">
        <v>3.1112890248784226</v>
      </c>
      <c r="K221" s="30">
        <v>64.3</v>
      </c>
      <c r="L221" s="38"/>
      <c r="M221" s="38"/>
      <c r="N221" s="38"/>
      <c r="O221" s="38"/>
      <c r="P221" s="34"/>
      <c r="Q221" s="29"/>
      <c r="R221" s="29"/>
      <c r="S221" s="29"/>
      <c r="T221" s="29"/>
      <c r="U221" s="29" t="s">
        <v>118</v>
      </c>
      <c r="V221" s="2" t="s">
        <v>183</v>
      </c>
      <c r="W221" s="29"/>
      <c r="X221" s="29"/>
      <c r="Y221" s="29"/>
      <c r="Z221" s="29"/>
      <c r="AA221" s="29"/>
      <c r="AB221" s="33"/>
    </row>
    <row r="222" spans="1:28" x14ac:dyDescent="0.35">
      <c r="A222" s="28">
        <v>114</v>
      </c>
      <c r="B222" s="29">
        <v>15</v>
      </c>
      <c r="C222" s="29">
        <v>7</v>
      </c>
      <c r="D222" s="29" t="s">
        <v>213</v>
      </c>
      <c r="E222" s="29"/>
      <c r="F222" s="2" t="s">
        <v>143</v>
      </c>
      <c r="G222" s="2" t="s">
        <v>143</v>
      </c>
      <c r="H222" s="2" t="s">
        <v>143</v>
      </c>
      <c r="I222" s="32">
        <f t="shared" si="7"/>
        <v>0.46669335373176335</v>
      </c>
      <c r="J222" s="59">
        <v>3.1112890248784226</v>
      </c>
      <c r="K222" s="30">
        <v>64.3</v>
      </c>
      <c r="L222" s="38"/>
      <c r="M222" s="38"/>
      <c r="N222" s="38"/>
      <c r="O222" s="38"/>
      <c r="P222" s="34"/>
      <c r="Q222" s="29"/>
      <c r="R222" s="29"/>
      <c r="S222" s="29"/>
      <c r="T222" s="29"/>
      <c r="U222" s="29" t="s">
        <v>118</v>
      </c>
      <c r="V222" s="2" t="s">
        <v>183</v>
      </c>
      <c r="W222" s="29"/>
      <c r="X222" s="29"/>
      <c r="Y222" s="29"/>
      <c r="Z222" s="29"/>
      <c r="AA222" s="29"/>
      <c r="AB222" s="33"/>
    </row>
    <row r="223" spans="1:28" x14ac:dyDescent="0.35">
      <c r="A223" s="28">
        <v>115</v>
      </c>
      <c r="B223" s="29">
        <v>15</v>
      </c>
      <c r="C223" s="29">
        <v>8</v>
      </c>
      <c r="D223" s="29" t="s">
        <v>213</v>
      </c>
      <c r="E223" s="29"/>
      <c r="F223" s="2" t="s">
        <v>143</v>
      </c>
      <c r="G223" s="2" t="s">
        <v>143</v>
      </c>
      <c r="H223" s="2" t="s">
        <v>143</v>
      </c>
      <c r="I223" s="32">
        <f t="shared" si="7"/>
        <v>0.47927073961483441</v>
      </c>
      <c r="J223" s="59">
        <v>3.1951382640988961</v>
      </c>
      <c r="K223" s="30">
        <v>64.3</v>
      </c>
      <c r="L223" s="38"/>
      <c r="M223" s="38"/>
      <c r="N223" s="38"/>
      <c r="O223" s="38"/>
      <c r="P223" s="34"/>
      <c r="Q223" s="29"/>
      <c r="R223" s="29"/>
      <c r="S223" s="29"/>
      <c r="T223" s="29"/>
      <c r="U223" s="29" t="s">
        <v>118</v>
      </c>
      <c r="V223" s="2" t="s">
        <v>183</v>
      </c>
      <c r="W223" s="29"/>
      <c r="X223" s="29"/>
      <c r="Y223" s="29"/>
      <c r="Z223" s="29"/>
      <c r="AA223" s="29"/>
      <c r="AB223" s="33"/>
    </row>
    <row r="224" spans="1:28" x14ac:dyDescent="0.35">
      <c r="A224" s="28">
        <v>116</v>
      </c>
      <c r="B224" s="29">
        <v>15</v>
      </c>
      <c r="C224" s="29">
        <v>9</v>
      </c>
      <c r="D224" s="29" t="s">
        <v>213</v>
      </c>
      <c r="E224" s="29"/>
      <c r="F224" s="2" t="s">
        <v>143</v>
      </c>
      <c r="G224" s="2" t="s">
        <v>143</v>
      </c>
      <c r="H224" s="2" t="s">
        <v>143</v>
      </c>
      <c r="I224" s="32">
        <f t="shared" si="7"/>
        <v>0.46669335373176335</v>
      </c>
      <c r="J224" s="59">
        <v>3.1112890248784226</v>
      </c>
      <c r="K224" s="30">
        <v>64.3</v>
      </c>
      <c r="L224" s="38"/>
      <c r="M224" s="38"/>
      <c r="N224" s="38"/>
      <c r="O224" s="38"/>
      <c r="P224" s="34"/>
      <c r="Q224" s="29"/>
      <c r="R224" s="29"/>
      <c r="S224" s="29"/>
      <c r="T224" s="29"/>
      <c r="U224" s="29" t="s">
        <v>118</v>
      </c>
      <c r="V224" s="2" t="s">
        <v>183</v>
      </c>
      <c r="W224" s="29"/>
      <c r="X224" s="29"/>
      <c r="Y224" s="29"/>
      <c r="Z224" s="29"/>
      <c r="AA224" s="29"/>
      <c r="AB224" s="33"/>
    </row>
    <row r="225" spans="1:29" x14ac:dyDescent="0.35">
      <c r="A225" s="28">
        <v>117</v>
      </c>
      <c r="B225" s="29">
        <v>15</v>
      </c>
      <c r="C225" s="29">
        <v>10</v>
      </c>
      <c r="D225" s="29" t="s">
        <v>213</v>
      </c>
      <c r="E225" s="29"/>
      <c r="F225" s="2" t="s">
        <v>143</v>
      </c>
      <c r="G225" s="2" t="s">
        <v>143</v>
      </c>
      <c r="H225" s="2" t="s">
        <v>143</v>
      </c>
      <c r="I225" s="32">
        <f t="shared" si="7"/>
        <v>0.36048561375625737</v>
      </c>
      <c r="J225" s="60">
        <v>2.4032374250417159</v>
      </c>
      <c r="K225" s="30">
        <v>64.3</v>
      </c>
      <c r="L225" s="38"/>
      <c r="M225" s="38"/>
      <c r="N225" s="38"/>
      <c r="O225" s="38"/>
      <c r="P225" s="34"/>
      <c r="Q225" s="29"/>
      <c r="R225" s="36"/>
      <c r="S225" s="29"/>
      <c r="T225" s="29"/>
      <c r="U225" s="29" t="s">
        <v>118</v>
      </c>
      <c r="V225" s="2" t="s">
        <v>183</v>
      </c>
      <c r="W225" s="29"/>
      <c r="X225" s="29"/>
      <c r="Y225" s="29"/>
      <c r="Z225" s="29"/>
      <c r="AA225" s="29"/>
      <c r="AB225" s="33"/>
    </row>
    <row r="226" spans="1:29" x14ac:dyDescent="0.35">
      <c r="A226" s="28">
        <v>118</v>
      </c>
      <c r="B226" s="29">
        <v>15</v>
      </c>
      <c r="C226" s="29">
        <v>11</v>
      </c>
      <c r="D226" s="29" t="s">
        <v>213</v>
      </c>
      <c r="E226" s="29"/>
      <c r="F226" s="2" t="s">
        <v>143</v>
      </c>
      <c r="G226" s="2" t="s">
        <v>143</v>
      </c>
      <c r="H226" s="2" t="s">
        <v>143</v>
      </c>
      <c r="I226" s="32">
        <f t="shared" si="7"/>
        <v>0.36048561375625737</v>
      </c>
      <c r="J226" s="60">
        <v>2.4032374250417159</v>
      </c>
      <c r="K226" s="30">
        <v>64.3</v>
      </c>
      <c r="L226" s="38"/>
      <c r="M226" s="38"/>
      <c r="N226" s="38"/>
      <c r="O226" s="38"/>
      <c r="P226" s="29"/>
      <c r="Q226" s="29"/>
      <c r="R226" s="29"/>
      <c r="S226" s="29"/>
      <c r="T226" s="29"/>
      <c r="U226" s="29" t="s">
        <v>118</v>
      </c>
      <c r="V226" s="2" t="s">
        <v>183</v>
      </c>
      <c r="W226" s="29"/>
      <c r="X226" s="29"/>
      <c r="Y226" s="29"/>
      <c r="Z226" s="29"/>
      <c r="AA226" s="29"/>
      <c r="AB226" s="33"/>
    </row>
    <row r="227" spans="1:29" x14ac:dyDescent="0.35">
      <c r="A227" s="28">
        <v>119</v>
      </c>
      <c r="B227" s="29">
        <v>15</v>
      </c>
      <c r="C227" s="29">
        <v>14</v>
      </c>
      <c r="D227" s="29" t="s">
        <v>213</v>
      </c>
      <c r="E227" s="29"/>
      <c r="F227" s="2" t="s">
        <v>143</v>
      </c>
      <c r="G227" s="2" t="s">
        <v>143</v>
      </c>
      <c r="H227" s="2" t="s">
        <v>143</v>
      </c>
      <c r="I227" s="32">
        <f t="shared" si="7"/>
        <v>1.2420110222863419</v>
      </c>
      <c r="J227" s="60">
        <v>8.2800734819089463</v>
      </c>
      <c r="K227" s="30">
        <v>64.3</v>
      </c>
      <c r="L227" s="38"/>
      <c r="M227" s="38"/>
      <c r="N227" s="38"/>
      <c r="O227" s="38"/>
      <c r="P227" s="29"/>
      <c r="Q227" s="29"/>
      <c r="R227" s="36"/>
      <c r="S227" s="29"/>
      <c r="T227" s="29"/>
      <c r="U227" s="29" t="s">
        <v>118</v>
      </c>
      <c r="V227" s="12" t="s">
        <v>119</v>
      </c>
      <c r="W227" s="29"/>
      <c r="X227" s="29"/>
      <c r="Y227" s="29"/>
      <c r="Z227" s="29"/>
      <c r="AA227" s="29"/>
      <c r="AB227" s="33"/>
    </row>
    <row r="228" spans="1:29" x14ac:dyDescent="0.35">
      <c r="A228" s="34">
        <v>108.19</v>
      </c>
      <c r="B228" s="29">
        <v>15</v>
      </c>
      <c r="C228" s="29">
        <v>1</v>
      </c>
      <c r="D228" s="29" t="s">
        <v>214</v>
      </c>
      <c r="E228" s="29">
        <v>19</v>
      </c>
      <c r="F228" s="2" t="s">
        <v>143</v>
      </c>
      <c r="G228" s="2" t="s">
        <v>143</v>
      </c>
      <c r="H228" s="2" t="s">
        <v>144</v>
      </c>
      <c r="I228" s="32">
        <f t="shared" si="7"/>
        <v>0.7897851625202631</v>
      </c>
      <c r="J228" s="59">
        <v>5.2652344168017544</v>
      </c>
      <c r="K228" s="30">
        <v>64.3</v>
      </c>
      <c r="L228" s="16">
        <v>3.9941999912261963</v>
      </c>
      <c r="M228" s="16">
        <v>25.218645095825195</v>
      </c>
      <c r="N228" s="16">
        <v>4.4798312187194824</v>
      </c>
      <c r="O228" s="16">
        <v>6.0338449478149414</v>
      </c>
      <c r="P228" s="29"/>
      <c r="Q228" s="29"/>
      <c r="R228" s="29"/>
      <c r="S228" s="29"/>
      <c r="T228" s="29"/>
      <c r="U228" s="29" t="s">
        <v>118</v>
      </c>
      <c r="V228" s="12" t="s">
        <v>123</v>
      </c>
      <c r="W228" s="29">
        <v>1</v>
      </c>
      <c r="X228" s="29"/>
      <c r="Y228" s="29"/>
      <c r="Z228" s="29"/>
      <c r="AA228" s="29"/>
      <c r="AB228" s="33"/>
    </row>
    <row r="229" spans="1:29" x14ac:dyDescent="0.35">
      <c r="A229" s="34">
        <v>109.19</v>
      </c>
      <c r="B229" s="29">
        <v>15</v>
      </c>
      <c r="C229" s="29">
        <v>2</v>
      </c>
      <c r="D229" s="29" t="s">
        <v>214</v>
      </c>
      <c r="E229" s="29">
        <v>19</v>
      </c>
      <c r="F229" s="2" t="s">
        <v>143</v>
      </c>
      <c r="G229" s="2" t="s">
        <v>143</v>
      </c>
      <c r="H229" s="2" t="s">
        <v>144</v>
      </c>
      <c r="I229" s="32">
        <f t="shared" si="7"/>
        <v>1.3351863503588886</v>
      </c>
      <c r="J229" s="59">
        <v>8.9012423357259234</v>
      </c>
      <c r="K229" s="30">
        <v>64.3</v>
      </c>
      <c r="L229" s="16"/>
      <c r="M229" s="16"/>
      <c r="N229" s="16"/>
      <c r="O229" s="16"/>
      <c r="P229" s="29"/>
      <c r="Q229" s="29"/>
      <c r="R229" s="29"/>
      <c r="S229" s="29"/>
      <c r="T229" s="29"/>
      <c r="U229" s="29" t="s">
        <v>118</v>
      </c>
      <c r="V229" s="12" t="s">
        <v>123</v>
      </c>
      <c r="W229" s="29">
        <v>1</v>
      </c>
      <c r="X229" s="29"/>
      <c r="Y229" s="29"/>
      <c r="Z229" s="29"/>
      <c r="AA229" s="29"/>
      <c r="AB229" s="33"/>
    </row>
    <row r="230" spans="1:29" s="19" customFormat="1" x14ac:dyDescent="0.35">
      <c r="A230" s="34">
        <v>110.19</v>
      </c>
      <c r="B230" s="29">
        <v>15</v>
      </c>
      <c r="C230" s="29">
        <v>3</v>
      </c>
      <c r="D230" s="29" t="s">
        <v>214</v>
      </c>
      <c r="E230" s="29">
        <v>19</v>
      </c>
      <c r="F230" s="2" t="s">
        <v>143</v>
      </c>
      <c r="G230" s="2" t="s">
        <v>143</v>
      </c>
      <c r="H230" s="2" t="s">
        <v>144</v>
      </c>
      <c r="I230" s="32">
        <f t="shared" si="7"/>
        <v>1.2799065226093609</v>
      </c>
      <c r="J230" s="59">
        <v>8.5327101507290735</v>
      </c>
      <c r="K230" s="30">
        <v>64.3</v>
      </c>
      <c r="L230" s="16"/>
      <c r="M230" s="16"/>
      <c r="N230" s="16"/>
      <c r="O230" s="16"/>
      <c r="P230" s="29"/>
      <c r="Q230" s="29"/>
      <c r="R230" s="29"/>
      <c r="S230" s="29"/>
      <c r="T230" s="29"/>
      <c r="U230" s="29" t="s">
        <v>118</v>
      </c>
      <c r="V230" s="12" t="s">
        <v>123</v>
      </c>
      <c r="W230" s="29">
        <v>1</v>
      </c>
      <c r="X230" s="29"/>
      <c r="Y230" s="29"/>
      <c r="Z230" s="29"/>
      <c r="AA230" s="29"/>
      <c r="AB230" s="33" t="s">
        <v>138</v>
      </c>
      <c r="AC230" s="18"/>
    </row>
    <row r="231" spans="1:29" s="19" customFormat="1" x14ac:dyDescent="0.35">
      <c r="A231" s="34">
        <v>111.19</v>
      </c>
      <c r="B231" s="29">
        <v>15</v>
      </c>
      <c r="C231" s="29">
        <v>4</v>
      </c>
      <c r="D231" s="29" t="s">
        <v>214</v>
      </c>
      <c r="E231" s="29">
        <v>19</v>
      </c>
      <c r="F231" s="2" t="s">
        <v>143</v>
      </c>
      <c r="G231" s="2" t="s">
        <v>143</v>
      </c>
      <c r="H231" s="2" t="s">
        <v>144</v>
      </c>
      <c r="I231" s="32">
        <f t="shared" si="7"/>
        <v>1.47941793132969</v>
      </c>
      <c r="J231" s="59">
        <v>9.8627862088646001</v>
      </c>
      <c r="K231" s="30">
        <v>64.3</v>
      </c>
      <c r="L231" s="16"/>
      <c r="M231" s="16"/>
      <c r="N231" s="16"/>
      <c r="O231" s="16"/>
      <c r="P231" s="29"/>
      <c r="Q231" s="29"/>
      <c r="R231" s="36"/>
      <c r="S231" s="29"/>
      <c r="T231" s="29"/>
      <c r="U231" s="29" t="s">
        <v>118</v>
      </c>
      <c r="V231" s="12" t="s">
        <v>123</v>
      </c>
      <c r="W231" s="29">
        <v>1</v>
      </c>
      <c r="X231" s="29"/>
      <c r="Y231" s="29"/>
      <c r="Z231" s="29"/>
      <c r="AA231" s="29"/>
      <c r="AB231" s="33"/>
      <c r="AC231" s="18"/>
    </row>
    <row r="232" spans="1:29" s="19" customFormat="1" x14ac:dyDescent="0.35">
      <c r="A232" s="34">
        <v>112.19</v>
      </c>
      <c r="B232" s="29">
        <v>15</v>
      </c>
      <c r="C232" s="29">
        <v>5</v>
      </c>
      <c r="D232" s="29" t="s">
        <v>214</v>
      </c>
      <c r="E232" s="29">
        <v>19</v>
      </c>
      <c r="F232" s="2" t="s">
        <v>143</v>
      </c>
      <c r="G232" s="2" t="s">
        <v>143</v>
      </c>
      <c r="H232" s="2" t="s">
        <v>144</v>
      </c>
      <c r="I232" s="32">
        <f t="shared" si="7"/>
        <v>1.7056708692188491</v>
      </c>
      <c r="J232" s="59">
        <v>11.371139128125661</v>
      </c>
      <c r="K232" s="30">
        <v>64.3</v>
      </c>
      <c r="L232" s="16"/>
      <c r="M232" s="16"/>
      <c r="N232" s="16"/>
      <c r="O232" s="16"/>
      <c r="P232" s="29"/>
      <c r="Q232" s="29"/>
      <c r="R232" s="36"/>
      <c r="S232" s="29"/>
      <c r="T232" s="29"/>
      <c r="U232" s="29" t="s">
        <v>118</v>
      </c>
      <c r="V232" s="12" t="s">
        <v>123</v>
      </c>
      <c r="W232" s="29">
        <v>1</v>
      </c>
      <c r="X232" s="29"/>
      <c r="Y232" s="29"/>
      <c r="Z232" s="29"/>
      <c r="AA232" s="29"/>
      <c r="AB232" s="33"/>
      <c r="AC232" s="18"/>
    </row>
    <row r="233" spans="1:29" s="19" customFormat="1" x14ac:dyDescent="0.35">
      <c r="A233" s="34">
        <v>113.19</v>
      </c>
      <c r="B233" s="29">
        <v>15</v>
      </c>
      <c r="C233" s="29">
        <v>6</v>
      </c>
      <c r="D233" s="29" t="s">
        <v>214</v>
      </c>
      <c r="E233" s="29">
        <v>19</v>
      </c>
      <c r="F233" s="2" t="s">
        <v>143</v>
      </c>
      <c r="G233" s="2" t="s">
        <v>143</v>
      </c>
      <c r="H233" s="2" t="s">
        <v>144</v>
      </c>
      <c r="I233" s="32">
        <f t="shared" si="7"/>
        <v>1.1121302619427922</v>
      </c>
      <c r="J233" s="59">
        <v>7.4142017462852818</v>
      </c>
      <c r="K233" s="30">
        <v>64.3</v>
      </c>
      <c r="L233" s="16"/>
      <c r="M233" s="16"/>
      <c r="N233" s="16"/>
      <c r="O233" s="16"/>
      <c r="P233" s="29"/>
      <c r="Q233" s="29"/>
      <c r="R233" s="36"/>
      <c r="S233" s="29"/>
      <c r="T233" s="29"/>
      <c r="U233" s="29" t="s">
        <v>118</v>
      </c>
      <c r="V233" s="2" t="s">
        <v>183</v>
      </c>
      <c r="W233" s="29"/>
      <c r="X233" s="29"/>
      <c r="Y233" s="29"/>
      <c r="Z233" s="29"/>
      <c r="AA233" s="29"/>
      <c r="AB233" s="33"/>
      <c r="AC233" s="18"/>
    </row>
    <row r="234" spans="1:29" s="19" customFormat="1" x14ac:dyDescent="0.35">
      <c r="A234" s="34">
        <v>114.19</v>
      </c>
      <c r="B234" s="29">
        <v>15</v>
      </c>
      <c r="C234" s="29">
        <v>7</v>
      </c>
      <c r="D234" s="29" t="s">
        <v>214</v>
      </c>
      <c r="E234" s="29">
        <v>19</v>
      </c>
      <c r="F234" s="2" t="s">
        <v>143</v>
      </c>
      <c r="G234" s="2" t="s">
        <v>143</v>
      </c>
      <c r="H234" s="2" t="s">
        <v>144</v>
      </c>
      <c r="I234" s="32">
        <f t="shared" si="7"/>
        <v>1.0521134966528873</v>
      </c>
      <c r="J234" s="59">
        <v>7.0140899776859156</v>
      </c>
      <c r="K234" s="30">
        <v>64.3</v>
      </c>
      <c r="L234" s="16"/>
      <c r="M234" s="16"/>
      <c r="N234" s="16"/>
      <c r="O234" s="16"/>
      <c r="P234" s="29"/>
      <c r="Q234" s="29"/>
      <c r="R234" s="36"/>
      <c r="S234" s="29"/>
      <c r="T234" s="29"/>
      <c r="U234" s="29" t="s">
        <v>118</v>
      </c>
      <c r="V234" s="2" t="s">
        <v>183</v>
      </c>
      <c r="W234" s="29"/>
      <c r="X234" s="29"/>
      <c r="Y234" s="29"/>
      <c r="Z234" s="29"/>
      <c r="AA234" s="29"/>
      <c r="AB234" s="33"/>
      <c r="AC234" s="18"/>
    </row>
    <row r="235" spans="1:29" x14ac:dyDescent="0.35">
      <c r="A235" s="34">
        <v>115.19</v>
      </c>
      <c r="B235" s="29">
        <v>15</v>
      </c>
      <c r="C235" s="29">
        <v>8</v>
      </c>
      <c r="D235" s="29" t="s">
        <v>214</v>
      </c>
      <c r="E235" s="29">
        <v>19</v>
      </c>
      <c r="F235" s="2" t="s">
        <v>143</v>
      </c>
      <c r="G235" s="2" t="s">
        <v>143</v>
      </c>
      <c r="H235" s="2" t="s">
        <v>144</v>
      </c>
      <c r="I235" s="32">
        <f t="shared" si="7"/>
        <v>0.74379253250999788</v>
      </c>
      <c r="J235" s="59">
        <v>4.9586168833999862</v>
      </c>
      <c r="K235" s="30">
        <v>64.3</v>
      </c>
      <c r="L235" s="16"/>
      <c r="M235" s="16"/>
      <c r="N235" s="16"/>
      <c r="O235" s="16"/>
      <c r="P235" s="29"/>
      <c r="Q235" s="29"/>
      <c r="R235" s="29"/>
      <c r="S235" s="29"/>
      <c r="T235" s="29"/>
      <c r="U235" s="29" t="s">
        <v>118</v>
      </c>
      <c r="V235" s="2" t="s">
        <v>183</v>
      </c>
      <c r="W235" s="29"/>
      <c r="X235" s="29"/>
      <c r="Y235" s="29"/>
      <c r="Z235" s="29"/>
      <c r="AA235" s="29"/>
      <c r="AB235" s="33"/>
    </row>
    <row r="236" spans="1:29" x14ac:dyDescent="0.35">
      <c r="A236" s="34">
        <v>116.19</v>
      </c>
      <c r="B236" s="29">
        <v>15</v>
      </c>
      <c r="C236" s="29">
        <v>9</v>
      </c>
      <c r="D236" s="29" t="s">
        <v>214</v>
      </c>
      <c r="E236" s="29">
        <v>19</v>
      </c>
      <c r="F236" s="2" t="s">
        <v>143</v>
      </c>
      <c r="G236" s="2" t="s">
        <v>143</v>
      </c>
      <c r="H236" s="2" t="s">
        <v>144</v>
      </c>
      <c r="I236" s="32">
        <f t="shared" si="7"/>
        <v>8.67816291264214E-2</v>
      </c>
      <c r="J236" s="59">
        <v>0.57854419417614267</v>
      </c>
      <c r="K236" s="30">
        <v>64.3</v>
      </c>
      <c r="L236" s="16"/>
      <c r="M236" s="16"/>
      <c r="N236" s="16"/>
      <c r="O236" s="16"/>
      <c r="P236" s="29"/>
      <c r="Q236" s="29"/>
      <c r="R236" s="36"/>
      <c r="S236" s="29"/>
      <c r="T236" s="29"/>
      <c r="U236" s="29" t="s">
        <v>118</v>
      </c>
      <c r="V236" s="2" t="s">
        <v>183</v>
      </c>
      <c r="W236" s="29"/>
      <c r="X236" s="29"/>
      <c r="Y236" s="29"/>
      <c r="Z236" s="29"/>
      <c r="AA236" s="29"/>
      <c r="AB236" s="33"/>
    </row>
    <row r="237" spans="1:29" x14ac:dyDescent="0.35">
      <c r="A237" s="34">
        <v>117.19</v>
      </c>
      <c r="B237" s="29">
        <v>15</v>
      </c>
      <c r="C237" s="29">
        <v>10</v>
      </c>
      <c r="D237" s="29" t="s">
        <v>214</v>
      </c>
      <c r="E237" s="29">
        <v>19</v>
      </c>
      <c r="F237" s="2" t="s">
        <v>143</v>
      </c>
      <c r="G237" s="2" t="s">
        <v>143</v>
      </c>
      <c r="H237" s="2" t="s">
        <v>144</v>
      </c>
      <c r="I237" s="32">
        <f t="shared" si="7"/>
        <v>0</v>
      </c>
      <c r="J237" s="59">
        <v>0</v>
      </c>
      <c r="K237" s="30">
        <v>64.3</v>
      </c>
      <c r="L237" s="16"/>
      <c r="M237" s="16"/>
      <c r="N237" s="16"/>
      <c r="O237" s="16"/>
      <c r="P237" s="29"/>
      <c r="Q237" s="29"/>
      <c r="R237" s="36"/>
      <c r="S237" s="29"/>
      <c r="T237" s="29"/>
      <c r="U237" s="29" t="s">
        <v>118</v>
      </c>
      <c r="V237" s="2" t="s">
        <v>183</v>
      </c>
      <c r="W237" s="29"/>
      <c r="X237" s="29"/>
      <c r="Y237" s="29"/>
      <c r="Z237" s="29"/>
      <c r="AA237" s="29"/>
      <c r="AB237" s="33"/>
    </row>
    <row r="238" spans="1:29" x14ac:dyDescent="0.35">
      <c r="A238" s="34">
        <v>118.19</v>
      </c>
      <c r="B238" s="29">
        <v>15</v>
      </c>
      <c r="C238" s="29">
        <v>11</v>
      </c>
      <c r="D238" s="29" t="s">
        <v>214</v>
      </c>
      <c r="E238" s="29">
        <v>19</v>
      </c>
      <c r="F238" s="2" t="s">
        <v>143</v>
      </c>
      <c r="G238" s="2" t="s">
        <v>143</v>
      </c>
      <c r="H238" s="2" t="s">
        <v>144</v>
      </c>
      <c r="I238" s="32">
        <f t="shared" si="7"/>
        <v>0.35956389438263714</v>
      </c>
      <c r="J238" s="59">
        <v>2.3970926292175809</v>
      </c>
      <c r="K238" s="30">
        <v>64.3</v>
      </c>
      <c r="L238" s="16"/>
      <c r="M238" s="16"/>
      <c r="N238" s="16"/>
      <c r="O238" s="16"/>
      <c r="P238" s="29"/>
      <c r="Q238" s="29"/>
      <c r="R238" s="36"/>
      <c r="S238" s="29"/>
      <c r="T238" s="29"/>
      <c r="U238" s="29" t="s">
        <v>118</v>
      </c>
      <c r="V238" s="2" t="s">
        <v>183</v>
      </c>
      <c r="W238" s="29"/>
      <c r="X238" s="29"/>
      <c r="Y238" s="29"/>
      <c r="Z238" s="29"/>
      <c r="AA238" s="29"/>
      <c r="AB238" s="33"/>
    </row>
    <row r="239" spans="1:29" x14ac:dyDescent="0.35">
      <c r="A239" s="34">
        <v>119.19</v>
      </c>
      <c r="B239" s="29">
        <v>15</v>
      </c>
      <c r="C239" s="29">
        <v>14</v>
      </c>
      <c r="D239" s="29" t="s">
        <v>214</v>
      </c>
      <c r="E239" s="29">
        <v>19</v>
      </c>
      <c r="F239" s="2" t="s">
        <v>143</v>
      </c>
      <c r="G239" s="2" t="s">
        <v>143</v>
      </c>
      <c r="H239" s="2" t="s">
        <v>144</v>
      </c>
      <c r="I239" s="32">
        <f t="shared" si="7"/>
        <v>1.0206350299436799</v>
      </c>
      <c r="J239" s="59">
        <v>6.8042335329578663</v>
      </c>
      <c r="K239" s="30">
        <v>64.3</v>
      </c>
      <c r="L239" s="16"/>
      <c r="M239" s="16"/>
      <c r="N239" s="16"/>
      <c r="O239" s="16"/>
      <c r="P239" s="29"/>
      <c r="Q239" s="29"/>
      <c r="R239" s="29"/>
      <c r="S239" s="29"/>
      <c r="T239" s="29"/>
      <c r="U239" s="29" t="s">
        <v>118</v>
      </c>
      <c r="V239" s="2" t="s">
        <v>183</v>
      </c>
      <c r="W239" s="29"/>
      <c r="X239" s="29"/>
      <c r="Y239" s="29"/>
      <c r="Z239" s="29"/>
      <c r="AA239" s="29"/>
      <c r="AB239" s="33"/>
    </row>
    <row r="240" spans="1:29" x14ac:dyDescent="0.35">
      <c r="A240" s="28">
        <v>121</v>
      </c>
      <c r="B240" s="29">
        <v>16</v>
      </c>
      <c r="C240" s="29">
        <v>2</v>
      </c>
      <c r="D240" s="29" t="s">
        <v>213</v>
      </c>
      <c r="E240" s="29"/>
      <c r="F240" s="2" t="s">
        <v>144</v>
      </c>
      <c r="G240" s="2" t="s">
        <v>144</v>
      </c>
      <c r="H240" s="2" t="s">
        <v>144</v>
      </c>
      <c r="I240" s="32">
        <f t="shared" si="7"/>
        <v>0.46669335373176335</v>
      </c>
      <c r="J240" s="59">
        <v>3.1112890248784226</v>
      </c>
      <c r="K240" s="30">
        <v>64.3</v>
      </c>
      <c r="L240" s="38"/>
      <c r="M240" s="38"/>
      <c r="N240" s="38"/>
      <c r="O240" s="38"/>
      <c r="P240" s="29"/>
      <c r="Q240" s="29"/>
      <c r="R240" s="29"/>
      <c r="S240" s="29"/>
      <c r="T240" s="29"/>
      <c r="U240" s="29" t="s">
        <v>118</v>
      </c>
      <c r="V240" s="29" t="s">
        <v>123</v>
      </c>
      <c r="W240" s="29">
        <v>1</v>
      </c>
      <c r="X240" s="29"/>
      <c r="Y240" s="29"/>
      <c r="Z240" s="29"/>
      <c r="AA240" s="29"/>
      <c r="AB240" s="33"/>
    </row>
    <row r="241" spans="1:28" x14ac:dyDescent="0.35">
      <c r="A241" s="28">
        <v>122</v>
      </c>
      <c r="B241" s="29">
        <v>16</v>
      </c>
      <c r="C241" s="29">
        <v>3</v>
      </c>
      <c r="D241" s="29" t="s">
        <v>213</v>
      </c>
      <c r="E241" s="29"/>
      <c r="F241" s="2" t="s">
        <v>144</v>
      </c>
      <c r="G241" s="2" t="s">
        <v>144</v>
      </c>
      <c r="H241" s="2" t="s">
        <v>144</v>
      </c>
      <c r="I241" s="32">
        <f t="shared" si="7"/>
        <v>0.46669335373176335</v>
      </c>
      <c r="J241" s="59">
        <v>3.1112890248784226</v>
      </c>
      <c r="K241" s="30">
        <v>64.3</v>
      </c>
      <c r="L241" s="38"/>
      <c r="M241" s="38"/>
      <c r="N241" s="38"/>
      <c r="O241" s="38"/>
      <c r="P241" s="29"/>
      <c r="Q241" s="29"/>
      <c r="R241" s="29"/>
      <c r="S241" s="29"/>
      <c r="T241" s="29"/>
      <c r="U241" s="29" t="s">
        <v>118</v>
      </c>
      <c r="V241" s="12" t="s">
        <v>123</v>
      </c>
      <c r="W241" s="29">
        <v>1</v>
      </c>
      <c r="X241" s="29"/>
      <c r="Y241" s="29"/>
      <c r="Z241" s="29"/>
      <c r="AA241" s="29"/>
      <c r="AB241" s="33"/>
    </row>
    <row r="242" spans="1:28" x14ac:dyDescent="0.35">
      <c r="A242" s="28">
        <v>123</v>
      </c>
      <c r="B242" s="29">
        <v>16</v>
      </c>
      <c r="C242" s="29">
        <v>4</v>
      </c>
      <c r="D242" s="29" t="s">
        <v>213</v>
      </c>
      <c r="E242" s="29"/>
      <c r="F242" s="2" t="s">
        <v>144</v>
      </c>
      <c r="G242" s="2" t="s">
        <v>144</v>
      </c>
      <c r="H242" s="2" t="s">
        <v>144</v>
      </c>
      <c r="I242" s="32">
        <f t="shared" si="7"/>
        <v>0.46669335373176335</v>
      </c>
      <c r="J242" s="60">
        <v>3.1112890248784226</v>
      </c>
      <c r="K242" s="30">
        <v>64.3</v>
      </c>
      <c r="L242" s="38"/>
      <c r="M242" s="38"/>
      <c r="N242" s="38"/>
      <c r="O242" s="38"/>
      <c r="P242" s="29"/>
      <c r="Q242" s="29"/>
      <c r="R242" s="29"/>
      <c r="S242" s="29"/>
      <c r="T242" s="29"/>
      <c r="U242" s="29" t="s">
        <v>118</v>
      </c>
      <c r="V242" s="29" t="s">
        <v>123</v>
      </c>
      <c r="W242" s="29">
        <v>1</v>
      </c>
      <c r="X242" s="29"/>
      <c r="Y242" s="29"/>
      <c r="Z242" s="29"/>
      <c r="AA242" s="29"/>
      <c r="AB242" s="33"/>
    </row>
    <row r="243" spans="1:28" x14ac:dyDescent="0.35">
      <c r="A243" s="28">
        <v>124</v>
      </c>
      <c r="B243" s="29">
        <v>16</v>
      </c>
      <c r="C243" s="29">
        <v>5</v>
      </c>
      <c r="D243" s="29" t="s">
        <v>213</v>
      </c>
      <c r="E243" s="29"/>
      <c r="F243" s="2" t="s">
        <v>144</v>
      </c>
      <c r="G243" s="2" t="s">
        <v>144</v>
      </c>
      <c r="H243" s="2" t="s">
        <v>144</v>
      </c>
      <c r="I243" s="32">
        <f t="shared" si="7"/>
        <v>0.46669335373176335</v>
      </c>
      <c r="J243" s="60">
        <v>3.1112890248784226</v>
      </c>
      <c r="K243" s="30">
        <v>64.3</v>
      </c>
      <c r="L243" s="38"/>
      <c r="M243" s="38"/>
      <c r="N243" s="38"/>
      <c r="O243" s="38"/>
      <c r="P243" s="29"/>
      <c r="Q243" s="29"/>
      <c r="R243" s="29"/>
      <c r="S243" s="29"/>
      <c r="T243" s="29"/>
      <c r="U243" s="29" t="s">
        <v>118</v>
      </c>
      <c r="V243" s="12" t="s">
        <v>123</v>
      </c>
      <c r="W243" s="29">
        <v>1</v>
      </c>
      <c r="X243" s="29"/>
      <c r="Y243" s="29"/>
      <c r="Z243" s="29"/>
      <c r="AA243" s="29"/>
      <c r="AB243" s="33"/>
    </row>
    <row r="244" spans="1:28" x14ac:dyDescent="0.35">
      <c r="A244" s="28">
        <v>125</v>
      </c>
      <c r="B244" s="29">
        <v>16</v>
      </c>
      <c r="C244" s="29">
        <v>6</v>
      </c>
      <c r="D244" s="29" t="s">
        <v>213</v>
      </c>
      <c r="E244" s="29"/>
      <c r="F244" s="2" t="s">
        <v>144</v>
      </c>
      <c r="G244" s="2" t="s">
        <v>144</v>
      </c>
      <c r="H244" s="2" t="s">
        <v>144</v>
      </c>
      <c r="I244" s="32">
        <f t="shared" si="7"/>
        <v>0.46669335373176335</v>
      </c>
      <c r="J244" s="60">
        <v>3.1112890248784226</v>
      </c>
      <c r="K244" s="30">
        <v>64.3</v>
      </c>
      <c r="L244" s="38"/>
      <c r="M244" s="38"/>
      <c r="N244" s="38"/>
      <c r="O244" s="38"/>
      <c r="P244" s="29"/>
      <c r="Q244" s="29"/>
      <c r="R244" s="29"/>
      <c r="S244" s="29"/>
      <c r="T244" s="29"/>
      <c r="U244" s="29" t="s">
        <v>118</v>
      </c>
      <c r="V244" s="29" t="s">
        <v>123</v>
      </c>
      <c r="W244" s="29">
        <v>1</v>
      </c>
      <c r="X244" s="29"/>
      <c r="Y244" s="29"/>
      <c r="Z244" s="29"/>
      <c r="AA244" s="29"/>
      <c r="AB244" s="33"/>
    </row>
    <row r="245" spans="1:28" x14ac:dyDescent="0.35">
      <c r="A245" s="28">
        <v>126</v>
      </c>
      <c r="B245" s="29">
        <v>16</v>
      </c>
      <c r="C245" s="29">
        <v>7</v>
      </c>
      <c r="D245" s="29" t="s">
        <v>213</v>
      </c>
      <c r="E245" s="29"/>
      <c r="F245" s="2" t="s">
        <v>144</v>
      </c>
      <c r="G245" s="2" t="s">
        <v>144</v>
      </c>
      <c r="H245" s="2" t="s">
        <v>144</v>
      </c>
      <c r="I245" s="32">
        <f t="shared" si="7"/>
        <v>0.46669335373176335</v>
      </c>
      <c r="J245" s="59">
        <v>3.1112890248784226</v>
      </c>
      <c r="K245" s="30">
        <v>64.3</v>
      </c>
      <c r="L245" s="38"/>
      <c r="M245" s="38"/>
      <c r="N245" s="38"/>
      <c r="O245" s="38"/>
      <c r="P245" s="29"/>
      <c r="Q245" s="29"/>
      <c r="R245" s="29"/>
      <c r="S245" s="29"/>
      <c r="T245" s="29"/>
      <c r="U245" s="29" t="s">
        <v>118</v>
      </c>
      <c r="V245" s="12" t="s">
        <v>123</v>
      </c>
      <c r="W245" s="29">
        <v>1</v>
      </c>
      <c r="X245" s="29"/>
      <c r="Y245" s="29"/>
      <c r="Z245" s="29"/>
      <c r="AA245" s="29"/>
      <c r="AB245" s="33" t="s">
        <v>138</v>
      </c>
    </row>
    <row r="246" spans="1:28" x14ac:dyDescent="0.35">
      <c r="A246" s="28">
        <v>127</v>
      </c>
      <c r="B246" s="29">
        <v>16</v>
      </c>
      <c r="C246" s="29">
        <v>8</v>
      </c>
      <c r="D246" s="29" t="s">
        <v>213</v>
      </c>
      <c r="E246" s="29"/>
      <c r="F246" s="2" t="s">
        <v>144</v>
      </c>
      <c r="G246" s="2" t="s">
        <v>144</v>
      </c>
      <c r="H246" s="2" t="s">
        <v>144</v>
      </c>
      <c r="I246" s="32">
        <f t="shared" si="7"/>
        <v>0.46669335373176335</v>
      </c>
      <c r="J246" s="59">
        <v>3.1112890248784226</v>
      </c>
      <c r="K246" s="30">
        <v>64.3</v>
      </c>
      <c r="L246" s="38"/>
      <c r="M246" s="38"/>
      <c r="N246" s="38"/>
      <c r="O246" s="38"/>
      <c r="P246" s="29"/>
      <c r="Q246" s="29"/>
      <c r="R246" s="29"/>
      <c r="S246" s="29"/>
      <c r="T246" s="29"/>
      <c r="U246" s="29" t="s">
        <v>118</v>
      </c>
      <c r="V246" s="29" t="s">
        <v>123</v>
      </c>
      <c r="W246" s="29">
        <v>1</v>
      </c>
      <c r="X246" s="29"/>
      <c r="Y246" s="29"/>
      <c r="Z246" s="29"/>
      <c r="AA246" s="29"/>
      <c r="AB246" s="33"/>
    </row>
    <row r="247" spans="1:28" x14ac:dyDescent="0.35">
      <c r="A247" s="28">
        <v>128</v>
      </c>
      <c r="B247" s="29">
        <v>16</v>
      </c>
      <c r="C247" s="29">
        <v>9</v>
      </c>
      <c r="D247" s="29" t="s">
        <v>213</v>
      </c>
      <c r="E247" s="29"/>
      <c r="F247" s="2" t="s">
        <v>144</v>
      </c>
      <c r="G247" s="2" t="s">
        <v>144</v>
      </c>
      <c r="H247" s="2" t="s">
        <v>144</v>
      </c>
      <c r="I247" s="32">
        <f t="shared" si="7"/>
        <v>0.46669335373176335</v>
      </c>
      <c r="J247" s="59">
        <v>3.1112890248784226</v>
      </c>
      <c r="K247" s="30">
        <v>64.3</v>
      </c>
      <c r="L247" s="38"/>
      <c r="M247" s="38"/>
      <c r="N247" s="38"/>
      <c r="O247" s="38"/>
      <c r="P247" s="29"/>
      <c r="Q247" s="29"/>
      <c r="R247" s="29"/>
      <c r="S247" s="29"/>
      <c r="T247" s="29"/>
      <c r="U247" s="29" t="s">
        <v>118</v>
      </c>
      <c r="V247" s="12" t="s">
        <v>123</v>
      </c>
      <c r="W247" s="29">
        <v>1</v>
      </c>
      <c r="X247" s="29"/>
      <c r="Y247" s="29"/>
      <c r="Z247" s="29"/>
      <c r="AA247" s="29"/>
      <c r="AB247" s="33"/>
    </row>
    <row r="248" spans="1:28" x14ac:dyDescent="0.35">
      <c r="A248" s="28">
        <v>129</v>
      </c>
      <c r="B248" s="29">
        <v>16</v>
      </c>
      <c r="C248" s="29">
        <v>10</v>
      </c>
      <c r="D248" s="29" t="s">
        <v>213</v>
      </c>
      <c r="E248" s="29"/>
      <c r="F248" s="2" t="s">
        <v>144</v>
      </c>
      <c r="G248" s="2" t="s">
        <v>144</v>
      </c>
      <c r="H248" s="2" t="s">
        <v>144</v>
      </c>
      <c r="I248" s="32">
        <f t="shared" si="7"/>
        <v>2.1642437585956795</v>
      </c>
      <c r="J248" s="59">
        <v>14.428291723971197</v>
      </c>
      <c r="K248" s="30">
        <v>64.3</v>
      </c>
      <c r="L248" s="38"/>
      <c r="M248" s="38"/>
      <c r="N248" s="38"/>
      <c r="O248" s="38"/>
      <c r="P248" s="29"/>
      <c r="Q248" s="29"/>
      <c r="R248" s="29"/>
      <c r="S248" s="29"/>
      <c r="T248" s="29"/>
      <c r="U248" s="29" t="s">
        <v>118</v>
      </c>
      <c r="V248" s="2" t="s">
        <v>183</v>
      </c>
      <c r="W248" s="29"/>
      <c r="X248" s="29"/>
      <c r="Y248" s="29"/>
      <c r="Z248" s="29"/>
      <c r="AA248" s="29"/>
      <c r="AB248" s="33"/>
    </row>
    <row r="249" spans="1:28" x14ac:dyDescent="0.35">
      <c r="A249" s="28">
        <v>130</v>
      </c>
      <c r="B249" s="29">
        <v>16</v>
      </c>
      <c r="C249" s="29">
        <v>11</v>
      </c>
      <c r="D249" s="29" t="s">
        <v>213</v>
      </c>
      <c r="E249" s="29"/>
      <c r="F249" s="2" t="s">
        <v>144</v>
      </c>
      <c r="G249" s="2" t="s">
        <v>144</v>
      </c>
      <c r="H249" s="2" t="s">
        <v>144</v>
      </c>
      <c r="I249" s="32">
        <f t="shared" si="7"/>
        <v>0.74379253250999788</v>
      </c>
      <c r="J249" s="59">
        <v>4.9586168833999862</v>
      </c>
      <c r="K249" s="30">
        <v>64.3</v>
      </c>
      <c r="L249" s="38"/>
      <c r="M249" s="38"/>
      <c r="N249" s="38"/>
      <c r="O249" s="38"/>
      <c r="P249" s="29"/>
      <c r="Q249" s="29"/>
      <c r="R249" s="29"/>
      <c r="S249" s="29"/>
      <c r="T249" s="29"/>
      <c r="U249" s="29" t="s">
        <v>118</v>
      </c>
      <c r="V249" s="2" t="s">
        <v>183</v>
      </c>
      <c r="W249" s="29"/>
      <c r="X249" s="29"/>
      <c r="Y249" s="29"/>
      <c r="Z249" s="29"/>
      <c r="AA249" s="29"/>
      <c r="AB249" s="33"/>
    </row>
    <row r="250" spans="1:28" x14ac:dyDescent="0.35">
      <c r="A250" s="28">
        <v>131</v>
      </c>
      <c r="B250" s="29">
        <v>16</v>
      </c>
      <c r="C250" s="29">
        <v>13</v>
      </c>
      <c r="D250" s="29" t="s">
        <v>213</v>
      </c>
      <c r="E250" s="29"/>
      <c r="F250" s="2" t="s">
        <v>144</v>
      </c>
      <c r="G250" s="2" t="s">
        <v>144</v>
      </c>
      <c r="H250" s="2" t="s">
        <v>144</v>
      </c>
      <c r="I250" s="32">
        <f t="shared" si="7"/>
        <v>8.67816291264214E-2</v>
      </c>
      <c r="J250" s="59">
        <v>0.57854419417614267</v>
      </c>
      <c r="K250" s="30">
        <v>64.3</v>
      </c>
      <c r="L250" s="38"/>
      <c r="M250" s="38"/>
      <c r="N250" s="38"/>
      <c r="O250" s="38"/>
      <c r="P250" s="29"/>
      <c r="Q250" s="29"/>
      <c r="R250" s="29"/>
      <c r="S250" s="29"/>
      <c r="T250" s="29"/>
      <c r="U250" s="29" t="s">
        <v>118</v>
      </c>
      <c r="V250" s="2" t="s">
        <v>183</v>
      </c>
      <c r="W250" s="29"/>
      <c r="X250" s="29"/>
      <c r="Y250" s="29"/>
      <c r="Z250" s="29"/>
      <c r="AA250" s="29"/>
      <c r="AB250" s="33"/>
    </row>
    <row r="251" spans="1:28" x14ac:dyDescent="0.35">
      <c r="A251" s="28">
        <v>132</v>
      </c>
      <c r="B251" s="29">
        <v>16</v>
      </c>
      <c r="C251" s="29">
        <v>14</v>
      </c>
      <c r="D251" s="29" t="s">
        <v>213</v>
      </c>
      <c r="E251" s="29"/>
      <c r="F251" s="2" t="s">
        <v>144</v>
      </c>
      <c r="G251" s="2" t="s">
        <v>144</v>
      </c>
      <c r="H251" s="2" t="s">
        <v>144</v>
      </c>
      <c r="I251" s="32">
        <f t="shared" si="7"/>
        <v>1.0206350299436799</v>
      </c>
      <c r="J251" s="59">
        <v>6.8042335329578663</v>
      </c>
      <c r="K251" s="30">
        <v>64.3</v>
      </c>
      <c r="L251" s="38"/>
      <c r="M251" s="38"/>
      <c r="N251" s="38"/>
      <c r="O251" s="38"/>
      <c r="P251" s="29"/>
      <c r="Q251" s="29"/>
      <c r="R251" s="29"/>
      <c r="S251" s="29"/>
      <c r="T251" s="29"/>
      <c r="U251" s="29" t="s">
        <v>118</v>
      </c>
      <c r="V251" s="29" t="s">
        <v>119</v>
      </c>
      <c r="W251" s="29"/>
      <c r="X251" s="29"/>
      <c r="Y251" s="29"/>
      <c r="Z251" s="29"/>
      <c r="AA251" s="29"/>
      <c r="AB251" s="33"/>
    </row>
    <row r="252" spans="1:28" x14ac:dyDescent="0.35">
      <c r="A252" s="34">
        <v>121.15</v>
      </c>
      <c r="B252" s="29">
        <v>16</v>
      </c>
      <c r="C252" s="29">
        <v>2</v>
      </c>
      <c r="D252" s="29" t="s">
        <v>214</v>
      </c>
      <c r="E252" s="29">
        <v>15</v>
      </c>
      <c r="F252" s="2" t="s">
        <v>144</v>
      </c>
      <c r="G252" s="2" t="s">
        <v>144</v>
      </c>
      <c r="H252" s="2" t="s">
        <v>145</v>
      </c>
      <c r="I252" s="32">
        <f t="shared" si="7"/>
        <v>1.3038712263234873</v>
      </c>
      <c r="J252" s="59">
        <v>8.6924748421565816</v>
      </c>
      <c r="K252" s="30">
        <v>64.3</v>
      </c>
      <c r="L252" s="16">
        <v>2.8896970748901367</v>
      </c>
      <c r="M252" s="16">
        <v>26.029321670532227</v>
      </c>
      <c r="N252" s="16">
        <v>4.6203804016113281</v>
      </c>
      <c r="O252" s="16">
        <v>5.7290081977844238</v>
      </c>
      <c r="P252" s="29"/>
      <c r="Q252" s="29"/>
      <c r="R252" s="29"/>
      <c r="S252" s="29"/>
      <c r="T252" s="29"/>
      <c r="U252" s="29" t="s">
        <v>118</v>
      </c>
      <c r="V252" s="29" t="s">
        <v>123</v>
      </c>
      <c r="W252" s="29">
        <v>1</v>
      </c>
      <c r="X252" s="29"/>
      <c r="Y252" s="29"/>
      <c r="Z252" s="29"/>
      <c r="AA252" s="29"/>
      <c r="AB252" s="33"/>
    </row>
    <row r="253" spans="1:28" x14ac:dyDescent="0.35">
      <c r="A253" s="34">
        <v>122.15</v>
      </c>
      <c r="B253" s="29">
        <v>16</v>
      </c>
      <c r="C253" s="29">
        <v>3</v>
      </c>
      <c r="D253" s="29" t="s">
        <v>214</v>
      </c>
      <c r="E253" s="29">
        <v>15</v>
      </c>
      <c r="F253" s="2" t="s">
        <v>144</v>
      </c>
      <c r="G253" s="2" t="s">
        <v>144</v>
      </c>
      <c r="H253" s="2" t="s">
        <v>145</v>
      </c>
      <c r="I253" s="32">
        <f t="shared" si="7"/>
        <v>1.5813437597847069</v>
      </c>
      <c r="J253" s="59">
        <v>10.542291731898047</v>
      </c>
      <c r="K253" s="30">
        <v>64.3</v>
      </c>
      <c r="L253" s="16"/>
      <c r="M253" s="16"/>
      <c r="N253" s="16"/>
      <c r="O253" s="16"/>
      <c r="P253" s="29"/>
      <c r="Q253" s="29"/>
      <c r="R253" s="29"/>
      <c r="S253" s="29"/>
      <c r="T253" s="29"/>
      <c r="U253" s="29" t="s">
        <v>118</v>
      </c>
      <c r="V253" s="12" t="s">
        <v>123</v>
      </c>
      <c r="W253" s="29">
        <v>1</v>
      </c>
      <c r="X253" s="29"/>
      <c r="Y253" s="29"/>
      <c r="Z253" s="29"/>
      <c r="AA253" s="29"/>
      <c r="AB253" s="33"/>
    </row>
    <row r="254" spans="1:28" x14ac:dyDescent="0.35">
      <c r="A254" s="34">
        <v>123.15</v>
      </c>
      <c r="B254" s="29">
        <v>16</v>
      </c>
      <c r="C254" s="29">
        <v>4</v>
      </c>
      <c r="D254" s="29" t="s">
        <v>214</v>
      </c>
      <c r="E254" s="29">
        <v>15</v>
      </c>
      <c r="F254" s="2" t="s">
        <v>144</v>
      </c>
      <c r="G254" s="2" t="s">
        <v>144</v>
      </c>
      <c r="H254" s="2" t="s">
        <v>145</v>
      </c>
      <c r="I254" s="32">
        <f t="shared" si="7"/>
        <v>1.5842372585778437</v>
      </c>
      <c r="J254" s="59">
        <v>10.561581723852292</v>
      </c>
      <c r="K254" s="30">
        <v>64.3</v>
      </c>
      <c r="L254" s="16"/>
      <c r="M254" s="16"/>
      <c r="N254" s="16"/>
      <c r="O254" s="16"/>
      <c r="P254" s="34"/>
      <c r="Q254" s="29"/>
      <c r="R254" s="29"/>
      <c r="S254" s="29"/>
      <c r="T254" s="29"/>
      <c r="U254" s="29" t="s">
        <v>118</v>
      </c>
      <c r="V254" s="29" t="s">
        <v>123</v>
      </c>
      <c r="W254" s="29">
        <v>1</v>
      </c>
      <c r="X254" s="29"/>
      <c r="Y254" s="29"/>
      <c r="Z254" s="29"/>
      <c r="AA254" s="29"/>
      <c r="AB254" s="33"/>
    </row>
    <row r="255" spans="1:28" x14ac:dyDescent="0.35">
      <c r="A255" s="34">
        <v>124.15</v>
      </c>
      <c r="B255" s="29">
        <v>16</v>
      </c>
      <c r="C255" s="29">
        <v>5</v>
      </c>
      <c r="D255" s="29" t="s">
        <v>214</v>
      </c>
      <c r="E255" s="29">
        <v>15</v>
      </c>
      <c r="F255" s="2" t="s">
        <v>144</v>
      </c>
      <c r="G255" s="2" t="s">
        <v>144</v>
      </c>
      <c r="H255" s="2" t="s">
        <v>145</v>
      </c>
      <c r="I255" s="32">
        <f t="shared" si="7"/>
        <v>1.5353277951067554</v>
      </c>
      <c r="J255" s="59">
        <v>10.235518634045036</v>
      </c>
      <c r="K255" s="30">
        <v>64.3</v>
      </c>
      <c r="L255" s="16"/>
      <c r="M255" s="16"/>
      <c r="N255" s="16"/>
      <c r="O255" s="16"/>
      <c r="P255" s="34"/>
      <c r="Q255" s="29"/>
      <c r="R255" s="29"/>
      <c r="S255" s="29"/>
      <c r="T255" s="29"/>
      <c r="U255" s="29" t="s">
        <v>118</v>
      </c>
      <c r="V255" s="12" t="s">
        <v>123</v>
      </c>
      <c r="W255" s="29">
        <v>1</v>
      </c>
      <c r="X255" s="29"/>
      <c r="Y255" s="29"/>
      <c r="Z255" s="29"/>
      <c r="AA255" s="29"/>
      <c r="AB255" s="33"/>
    </row>
    <row r="256" spans="1:28" x14ac:dyDescent="0.35">
      <c r="A256" s="34">
        <v>125.15</v>
      </c>
      <c r="B256" s="29">
        <v>16</v>
      </c>
      <c r="C256" s="29">
        <v>6</v>
      </c>
      <c r="D256" s="29" t="s">
        <v>214</v>
      </c>
      <c r="E256" s="29">
        <v>15</v>
      </c>
      <c r="F256" s="2" t="s">
        <v>144</v>
      </c>
      <c r="G256" s="2" t="s">
        <v>144</v>
      </c>
      <c r="H256" s="2" t="s">
        <v>145</v>
      </c>
      <c r="I256" s="32">
        <f t="shared" si="7"/>
        <v>1.5646128030534234</v>
      </c>
      <c r="J256" s="59">
        <v>10.430752020356156</v>
      </c>
      <c r="K256" s="30">
        <v>64.3</v>
      </c>
      <c r="L256" s="16"/>
      <c r="M256" s="16"/>
      <c r="N256" s="16"/>
      <c r="O256" s="16"/>
      <c r="P256" s="34"/>
      <c r="Q256" s="29"/>
      <c r="R256" s="29"/>
      <c r="S256" s="29"/>
      <c r="T256" s="29"/>
      <c r="U256" s="29" t="s">
        <v>118</v>
      </c>
      <c r="V256" s="29" t="s">
        <v>123</v>
      </c>
      <c r="W256" s="29">
        <v>1</v>
      </c>
      <c r="X256" s="29"/>
      <c r="Y256" s="29"/>
      <c r="Z256" s="29"/>
      <c r="AA256" s="29"/>
      <c r="AB256" s="33"/>
    </row>
    <row r="257" spans="1:28" x14ac:dyDescent="0.35">
      <c r="A257" s="34">
        <v>126.15</v>
      </c>
      <c r="B257" s="29">
        <v>16</v>
      </c>
      <c r="C257" s="29">
        <v>7</v>
      </c>
      <c r="D257" s="29" t="s">
        <v>214</v>
      </c>
      <c r="E257" s="29">
        <v>15</v>
      </c>
      <c r="F257" s="2" t="s">
        <v>144</v>
      </c>
      <c r="G257" s="2" t="s">
        <v>144</v>
      </c>
      <c r="H257" s="2" t="s">
        <v>145</v>
      </c>
      <c r="I257" s="32">
        <f t="shared" si="7"/>
        <v>1.4461193605409288</v>
      </c>
      <c r="J257" s="59">
        <v>9.6407957369395252</v>
      </c>
      <c r="K257" s="30">
        <v>64.3</v>
      </c>
      <c r="L257" s="16"/>
      <c r="M257" s="16"/>
      <c r="N257" s="16"/>
      <c r="O257" s="16"/>
      <c r="P257" s="34"/>
      <c r="Q257" s="29"/>
      <c r="R257" s="29"/>
      <c r="S257" s="29"/>
      <c r="T257" s="29"/>
      <c r="U257" s="29" t="s">
        <v>118</v>
      </c>
      <c r="V257" s="12" t="s">
        <v>123</v>
      </c>
      <c r="W257" s="29">
        <v>1</v>
      </c>
      <c r="X257" s="29"/>
      <c r="Y257" s="29"/>
      <c r="Z257" s="29"/>
      <c r="AA257" s="29"/>
      <c r="AB257" s="33" t="s">
        <v>138</v>
      </c>
    </row>
    <row r="258" spans="1:28" x14ac:dyDescent="0.35">
      <c r="A258" s="34">
        <v>127.15</v>
      </c>
      <c r="B258" s="29">
        <v>16</v>
      </c>
      <c r="C258" s="29">
        <v>8</v>
      </c>
      <c r="D258" s="29" t="s">
        <v>214</v>
      </c>
      <c r="E258" s="29">
        <v>15</v>
      </c>
      <c r="F258" s="2" t="s">
        <v>144</v>
      </c>
      <c r="G258" s="2" t="s">
        <v>144</v>
      </c>
      <c r="H258" s="2" t="s">
        <v>145</v>
      </c>
      <c r="I258" s="32">
        <f t="shared" si="7"/>
        <v>1.5097996686576278</v>
      </c>
      <c r="J258" s="59">
        <v>10.065331124384185</v>
      </c>
      <c r="K258" s="30">
        <v>64.3</v>
      </c>
      <c r="L258" s="16"/>
      <c r="M258" s="16"/>
      <c r="N258" s="16"/>
      <c r="O258" s="16"/>
      <c r="P258" s="34"/>
      <c r="Q258" s="29"/>
      <c r="R258" s="29"/>
      <c r="S258" s="29"/>
      <c r="T258" s="29"/>
      <c r="U258" s="29" t="s">
        <v>118</v>
      </c>
      <c r="V258" s="29" t="s">
        <v>123</v>
      </c>
      <c r="W258" s="29">
        <v>1</v>
      </c>
      <c r="X258" s="29"/>
      <c r="Y258" s="29"/>
      <c r="Z258" s="29"/>
      <c r="AA258" s="29"/>
      <c r="AB258" s="33"/>
    </row>
    <row r="259" spans="1:28" x14ac:dyDescent="0.35">
      <c r="A259" s="34">
        <v>128.15</v>
      </c>
      <c r="B259" s="29">
        <v>16</v>
      </c>
      <c r="C259" s="29">
        <v>9</v>
      </c>
      <c r="D259" s="29" t="s">
        <v>214</v>
      </c>
      <c r="E259" s="29">
        <v>15</v>
      </c>
      <c r="F259" s="2" t="s">
        <v>144</v>
      </c>
      <c r="G259" s="2" t="s">
        <v>144</v>
      </c>
      <c r="H259" s="2" t="s">
        <v>145</v>
      </c>
      <c r="I259" s="32">
        <f t="shared" si="7"/>
        <v>1.4192611580336656</v>
      </c>
      <c r="J259" s="60">
        <v>9.4617410535577715</v>
      </c>
      <c r="K259" s="30">
        <v>64.3</v>
      </c>
      <c r="L259" s="16"/>
      <c r="M259" s="16"/>
      <c r="N259" s="16"/>
      <c r="O259" s="16"/>
      <c r="P259" s="34"/>
      <c r="Q259" s="29"/>
      <c r="R259" s="29"/>
      <c r="S259" s="29"/>
      <c r="T259" s="29"/>
      <c r="U259" s="29" t="s">
        <v>118</v>
      </c>
      <c r="V259" s="12" t="s">
        <v>123</v>
      </c>
      <c r="W259" s="29">
        <v>1</v>
      </c>
      <c r="X259" s="29"/>
      <c r="Y259" s="29"/>
      <c r="Z259" s="29"/>
      <c r="AA259" s="29"/>
      <c r="AB259" s="33"/>
    </row>
    <row r="260" spans="1:28" x14ac:dyDescent="0.35">
      <c r="A260" s="34">
        <v>129.15</v>
      </c>
      <c r="B260" s="29">
        <v>16</v>
      </c>
      <c r="C260" s="29">
        <v>10</v>
      </c>
      <c r="D260" s="29" t="s">
        <v>214</v>
      </c>
      <c r="E260" s="29">
        <v>15</v>
      </c>
      <c r="F260" s="2" t="s">
        <v>144</v>
      </c>
      <c r="G260" s="2" t="s">
        <v>144</v>
      </c>
      <c r="H260" s="2" t="s">
        <v>145</v>
      </c>
      <c r="I260" s="32">
        <f t="shared" si="7"/>
        <v>1.1011629681300956</v>
      </c>
      <c r="J260" s="60">
        <v>7.3410864542006378</v>
      </c>
      <c r="K260" s="30">
        <v>64.3</v>
      </c>
      <c r="L260" s="16"/>
      <c r="M260" s="16"/>
      <c r="N260" s="16"/>
      <c r="O260" s="16"/>
      <c r="P260" s="34"/>
      <c r="Q260" s="29"/>
      <c r="R260" s="29"/>
      <c r="S260" s="29"/>
      <c r="T260" s="29"/>
      <c r="U260" s="29" t="s">
        <v>118</v>
      </c>
      <c r="V260" s="2" t="s">
        <v>183</v>
      </c>
      <c r="W260" s="29"/>
      <c r="X260" s="29"/>
      <c r="Y260" s="29"/>
      <c r="Z260" s="29"/>
      <c r="AA260" s="29"/>
      <c r="AB260" s="33"/>
    </row>
    <row r="261" spans="1:28" x14ac:dyDescent="0.35">
      <c r="A261" s="34">
        <v>130.15</v>
      </c>
      <c r="B261" s="29">
        <v>16</v>
      </c>
      <c r="C261" s="29">
        <v>11</v>
      </c>
      <c r="D261" s="29" t="s">
        <v>214</v>
      </c>
      <c r="E261" s="29">
        <v>15</v>
      </c>
      <c r="F261" s="2" t="s">
        <v>144</v>
      </c>
      <c r="G261" s="2" t="s">
        <v>144</v>
      </c>
      <c r="H261" s="2" t="s">
        <v>145</v>
      </c>
      <c r="I261" s="32">
        <f t="shared" si="7"/>
        <v>1.4126807817460476</v>
      </c>
      <c r="J261" s="60">
        <v>9.4178718783069844</v>
      </c>
      <c r="K261" s="30">
        <v>64.3</v>
      </c>
      <c r="L261" s="16"/>
      <c r="M261" s="16"/>
      <c r="N261" s="16"/>
      <c r="O261" s="16"/>
      <c r="P261" s="34"/>
      <c r="Q261" s="29"/>
      <c r="R261" s="29"/>
      <c r="S261" s="29"/>
      <c r="T261" s="29"/>
      <c r="U261" s="29" t="s">
        <v>118</v>
      </c>
      <c r="V261" s="2" t="s">
        <v>183</v>
      </c>
      <c r="W261" s="29"/>
      <c r="X261" s="29"/>
      <c r="Y261" s="29"/>
      <c r="Z261" s="29"/>
      <c r="AA261" s="29"/>
      <c r="AB261" s="33"/>
    </row>
    <row r="262" spans="1:28" x14ac:dyDescent="0.35">
      <c r="A262" s="34">
        <v>131.15</v>
      </c>
      <c r="B262" s="29">
        <v>16</v>
      </c>
      <c r="C262" s="29">
        <v>13</v>
      </c>
      <c r="D262" s="29" t="s">
        <v>214</v>
      </c>
      <c r="E262" s="29">
        <v>15</v>
      </c>
      <c r="F262" s="2" t="s">
        <v>144</v>
      </c>
      <c r="G262" s="2" t="s">
        <v>144</v>
      </c>
      <c r="H262" s="2" t="s">
        <v>145</v>
      </c>
      <c r="I262" s="32">
        <f t="shared" si="7"/>
        <v>0.63971991462781452</v>
      </c>
      <c r="J262" s="59">
        <v>4.2647994308520971</v>
      </c>
      <c r="K262" s="30">
        <v>64.3</v>
      </c>
      <c r="L262" s="16"/>
      <c r="M262" s="16"/>
      <c r="N262" s="16"/>
      <c r="O262" s="16"/>
      <c r="P262" s="34"/>
      <c r="Q262" s="29"/>
      <c r="R262" s="29"/>
      <c r="S262" s="29"/>
      <c r="T262" s="29"/>
      <c r="U262" s="29" t="s">
        <v>118</v>
      </c>
      <c r="V262" s="2" t="s">
        <v>183</v>
      </c>
      <c r="W262" s="29"/>
      <c r="X262" s="29"/>
      <c r="Y262" s="29"/>
      <c r="Z262" s="29"/>
      <c r="AA262" s="29"/>
      <c r="AB262" s="33"/>
    </row>
    <row r="263" spans="1:28" x14ac:dyDescent="0.35">
      <c r="A263" s="34">
        <v>132.15</v>
      </c>
      <c r="B263" s="29">
        <v>16</v>
      </c>
      <c r="C263" s="29">
        <v>14</v>
      </c>
      <c r="D263" s="29" t="s">
        <v>214</v>
      </c>
      <c r="E263" s="29">
        <v>15</v>
      </c>
      <c r="F263" s="2" t="s">
        <v>144</v>
      </c>
      <c r="G263" s="2" t="s">
        <v>144</v>
      </c>
      <c r="H263" s="2" t="s">
        <v>145</v>
      </c>
      <c r="I263" s="32">
        <f t="shared" si="7"/>
        <v>0.94582408534047824</v>
      </c>
      <c r="J263" s="59">
        <v>6.3054939022698555</v>
      </c>
      <c r="K263" s="30">
        <v>64.3</v>
      </c>
      <c r="L263" s="16"/>
      <c r="M263" s="16"/>
      <c r="N263" s="16"/>
      <c r="O263" s="16"/>
      <c r="P263" s="34"/>
      <c r="Q263" s="29"/>
      <c r="R263" s="29"/>
      <c r="S263" s="29"/>
      <c r="T263" s="29"/>
      <c r="U263" s="29" t="s">
        <v>118</v>
      </c>
      <c r="V263" s="29" t="s">
        <v>119</v>
      </c>
      <c r="W263" s="29"/>
      <c r="X263" s="29"/>
      <c r="Y263" s="29"/>
      <c r="Z263" s="29"/>
      <c r="AA263" s="29"/>
      <c r="AB263" s="33"/>
    </row>
    <row r="264" spans="1:28" x14ac:dyDescent="0.35">
      <c r="A264" s="28">
        <v>133</v>
      </c>
      <c r="B264" s="29">
        <v>17</v>
      </c>
      <c r="C264" s="29">
        <v>2</v>
      </c>
      <c r="D264" s="29" t="s">
        <v>213</v>
      </c>
      <c r="E264" s="29"/>
      <c r="F264" s="2" t="s">
        <v>145</v>
      </c>
      <c r="G264" s="2" t="s">
        <v>145</v>
      </c>
      <c r="H264" s="2" t="s">
        <v>145</v>
      </c>
      <c r="I264" s="32">
        <f t="shared" si="7"/>
        <v>0.11667333843294084</v>
      </c>
      <c r="J264" s="59">
        <v>0.77782225621960566</v>
      </c>
      <c r="K264" s="30">
        <v>64.3</v>
      </c>
      <c r="L264" s="38"/>
      <c r="M264" s="38"/>
      <c r="N264" s="38"/>
      <c r="O264" s="38"/>
      <c r="P264" s="34"/>
      <c r="Q264" s="29"/>
      <c r="R264" s="29"/>
      <c r="S264" s="29"/>
      <c r="T264" s="29"/>
      <c r="U264" s="29" t="s">
        <v>118</v>
      </c>
      <c r="V264" s="2" t="s">
        <v>183</v>
      </c>
      <c r="W264" s="29"/>
      <c r="X264" s="29"/>
      <c r="Y264" s="29"/>
      <c r="Z264" s="29"/>
      <c r="AA264" s="29"/>
      <c r="AB264" s="33"/>
    </row>
    <row r="265" spans="1:28" x14ac:dyDescent="0.35">
      <c r="A265" s="28">
        <v>134</v>
      </c>
      <c r="B265" s="29">
        <v>17</v>
      </c>
      <c r="C265" s="29">
        <v>3</v>
      </c>
      <c r="D265" s="29" t="s">
        <v>213</v>
      </c>
      <c r="E265" s="29"/>
      <c r="F265" s="2" t="s">
        <v>145</v>
      </c>
      <c r="G265" s="2" t="s">
        <v>145</v>
      </c>
      <c r="H265" s="2" t="s">
        <v>145</v>
      </c>
      <c r="I265" s="32">
        <f t="shared" si="7"/>
        <v>0.23334667686588167</v>
      </c>
      <c r="J265" s="59">
        <v>1.5556445124392113</v>
      </c>
      <c r="K265" s="30">
        <v>64.3</v>
      </c>
      <c r="L265" s="38"/>
      <c r="M265" s="38"/>
      <c r="N265" s="38"/>
      <c r="O265" s="38"/>
      <c r="P265" s="34"/>
      <c r="Q265" s="29"/>
      <c r="R265" s="29"/>
      <c r="S265" s="29"/>
      <c r="T265" s="29"/>
      <c r="U265" s="29" t="s">
        <v>118</v>
      </c>
      <c r="V265" s="2" t="s">
        <v>183</v>
      </c>
      <c r="W265" s="29"/>
      <c r="X265" s="29"/>
      <c r="Y265" s="29"/>
      <c r="Z265" s="29"/>
      <c r="AA265" s="29"/>
      <c r="AB265" s="33"/>
    </row>
    <row r="266" spans="1:28" x14ac:dyDescent="0.35">
      <c r="A266" s="28">
        <v>135</v>
      </c>
      <c r="B266" s="29">
        <v>17</v>
      </c>
      <c r="C266" s="29">
        <v>4</v>
      </c>
      <c r="D266" s="29" t="s">
        <v>213</v>
      </c>
      <c r="E266" s="29"/>
      <c r="F266" s="2" t="s">
        <v>145</v>
      </c>
      <c r="G266" s="2" t="s">
        <v>145</v>
      </c>
      <c r="H266" s="2" t="s">
        <v>145</v>
      </c>
      <c r="I266" s="32">
        <f t="shared" si="7"/>
        <v>0.35002001529882254</v>
      </c>
      <c r="J266" s="59">
        <v>2.3334667686588171</v>
      </c>
      <c r="K266" s="30">
        <v>64.3</v>
      </c>
      <c r="L266" s="38"/>
      <c r="M266" s="38"/>
      <c r="N266" s="38"/>
      <c r="O266" s="38"/>
      <c r="P266" s="34"/>
      <c r="Q266" s="29"/>
      <c r="R266" s="29"/>
      <c r="S266" s="29"/>
      <c r="T266" s="29"/>
      <c r="U266" s="29" t="s">
        <v>118</v>
      </c>
      <c r="V266" s="2" t="s">
        <v>183</v>
      </c>
      <c r="W266" s="29"/>
      <c r="X266" s="29"/>
      <c r="Y266" s="29"/>
      <c r="Z266" s="29"/>
      <c r="AA266" s="29"/>
      <c r="AB266" s="33"/>
    </row>
    <row r="267" spans="1:28" x14ac:dyDescent="0.35">
      <c r="A267" s="28">
        <v>136</v>
      </c>
      <c r="B267" s="29">
        <v>17</v>
      </c>
      <c r="C267" s="29">
        <v>5</v>
      </c>
      <c r="D267" s="29" t="s">
        <v>213</v>
      </c>
      <c r="E267" s="29"/>
      <c r="F267" s="2" t="s">
        <v>145</v>
      </c>
      <c r="G267" s="2" t="s">
        <v>145</v>
      </c>
      <c r="H267" s="2" t="s">
        <v>145</v>
      </c>
      <c r="I267" s="32">
        <f t="shared" ref="I267:I329" si="8">0.15*J267</f>
        <v>0.46669335373176335</v>
      </c>
      <c r="J267" s="59">
        <v>3.1112890248784226</v>
      </c>
      <c r="K267" s="30">
        <v>64.3</v>
      </c>
      <c r="L267" s="38"/>
      <c r="M267" s="38"/>
      <c r="N267" s="38"/>
      <c r="O267" s="38"/>
      <c r="P267" s="34"/>
      <c r="Q267" s="29"/>
      <c r="R267" s="29"/>
      <c r="S267" s="29"/>
      <c r="T267" s="29"/>
      <c r="U267" s="29" t="s">
        <v>118</v>
      </c>
      <c r="V267" s="2" t="s">
        <v>183</v>
      </c>
      <c r="W267" s="29"/>
      <c r="X267" s="29"/>
      <c r="Y267" s="29"/>
      <c r="Z267" s="29"/>
      <c r="AA267" s="29"/>
      <c r="AB267" s="33" t="s">
        <v>138</v>
      </c>
    </row>
    <row r="268" spans="1:28" x14ac:dyDescent="0.35">
      <c r="A268" s="28">
        <v>137</v>
      </c>
      <c r="B268" s="29">
        <v>17</v>
      </c>
      <c r="C268" s="29">
        <v>6</v>
      </c>
      <c r="D268" s="29" t="s">
        <v>213</v>
      </c>
      <c r="E268" s="29"/>
      <c r="F268" s="2" t="s">
        <v>145</v>
      </c>
      <c r="G268" s="2" t="s">
        <v>145</v>
      </c>
      <c r="H268" s="2" t="s">
        <v>145</v>
      </c>
      <c r="I268" s="32">
        <f t="shared" si="8"/>
        <v>0.47532718077580094</v>
      </c>
      <c r="J268" s="59">
        <v>3.1688478718386732</v>
      </c>
      <c r="K268" s="30">
        <v>64.3</v>
      </c>
      <c r="L268" s="38"/>
      <c r="M268" s="38"/>
      <c r="N268" s="38"/>
      <c r="O268" s="38"/>
      <c r="P268" s="34"/>
      <c r="Q268" s="29"/>
      <c r="R268" s="29"/>
      <c r="S268" s="29"/>
      <c r="T268" s="29"/>
      <c r="U268" s="29" t="s">
        <v>118</v>
      </c>
      <c r="V268" s="2" t="s">
        <v>183</v>
      </c>
      <c r="W268" s="29"/>
      <c r="X268" s="29"/>
      <c r="Y268" s="29"/>
      <c r="Z268" s="29"/>
      <c r="AA268" s="29"/>
      <c r="AB268" s="33"/>
    </row>
    <row r="269" spans="1:28" x14ac:dyDescent="0.35">
      <c r="A269" s="28">
        <v>138</v>
      </c>
      <c r="B269" s="29">
        <v>17</v>
      </c>
      <c r="C269" s="29">
        <v>7</v>
      </c>
      <c r="D269" s="29" t="s">
        <v>213</v>
      </c>
      <c r="E269" s="29"/>
      <c r="F269" s="2" t="s">
        <v>145</v>
      </c>
      <c r="G269" s="2" t="s">
        <v>145</v>
      </c>
      <c r="H269" s="2" t="s">
        <v>145</v>
      </c>
      <c r="I269" s="32">
        <f t="shared" si="8"/>
        <v>0.11667333843294084</v>
      </c>
      <c r="J269" s="59">
        <v>0.77782225621960566</v>
      </c>
      <c r="K269" s="30">
        <v>64.3</v>
      </c>
      <c r="L269" s="38"/>
      <c r="M269" s="38"/>
      <c r="N269" s="38"/>
      <c r="O269" s="38"/>
      <c r="P269" s="34"/>
      <c r="Q269" s="29"/>
      <c r="R269" s="29"/>
      <c r="S269" s="29"/>
      <c r="T269" s="29"/>
      <c r="U269" s="29" t="s">
        <v>118</v>
      </c>
      <c r="V269" s="2" t="s">
        <v>183</v>
      </c>
      <c r="W269" s="29"/>
      <c r="X269" s="29"/>
      <c r="Y269" s="29"/>
      <c r="Z269" s="29"/>
      <c r="AA269" s="29"/>
      <c r="AB269" s="29"/>
    </row>
    <row r="270" spans="1:28" x14ac:dyDescent="0.35">
      <c r="A270" s="28">
        <v>139</v>
      </c>
      <c r="B270" s="29">
        <v>17</v>
      </c>
      <c r="C270" s="29">
        <v>8</v>
      </c>
      <c r="D270" s="29" t="s">
        <v>213</v>
      </c>
      <c r="E270" s="29"/>
      <c r="F270" s="2" t="s">
        <v>145</v>
      </c>
      <c r="G270" s="2" t="s">
        <v>145</v>
      </c>
      <c r="H270" s="2" t="s">
        <v>145</v>
      </c>
      <c r="I270" s="32">
        <f t="shared" si="8"/>
        <v>0.23334667686588167</v>
      </c>
      <c r="J270" s="59">
        <v>1.5556445124392113</v>
      </c>
      <c r="K270" s="30">
        <v>64.3</v>
      </c>
      <c r="L270" s="38"/>
      <c r="M270" s="38"/>
      <c r="N270" s="38"/>
      <c r="O270" s="38"/>
      <c r="P270" s="34"/>
      <c r="Q270" s="29"/>
      <c r="R270" s="29"/>
      <c r="S270" s="29"/>
      <c r="T270" s="29"/>
      <c r="U270" s="29" t="s">
        <v>118</v>
      </c>
      <c r="V270" s="2" t="s">
        <v>183</v>
      </c>
      <c r="W270" s="29"/>
      <c r="X270" s="29"/>
      <c r="Y270" s="29"/>
      <c r="Z270" s="29"/>
      <c r="AA270" s="29"/>
      <c r="AB270" s="33"/>
    </row>
    <row r="271" spans="1:28" x14ac:dyDescent="0.35">
      <c r="A271" s="28">
        <v>140</v>
      </c>
      <c r="B271" s="29">
        <v>17</v>
      </c>
      <c r="C271" s="29">
        <v>9</v>
      </c>
      <c r="D271" s="29" t="s">
        <v>213</v>
      </c>
      <c r="E271" s="29"/>
      <c r="F271" s="2" t="s">
        <v>145</v>
      </c>
      <c r="G271" s="2" t="s">
        <v>145</v>
      </c>
      <c r="H271" s="2" t="s">
        <v>145</v>
      </c>
      <c r="I271" s="32">
        <f t="shared" si="8"/>
        <v>0.35002001529882254</v>
      </c>
      <c r="J271" s="59">
        <v>2.3334667686588171</v>
      </c>
      <c r="K271" s="30">
        <v>64.3</v>
      </c>
      <c r="L271" s="38"/>
      <c r="M271" s="38"/>
      <c r="N271" s="38"/>
      <c r="O271" s="38"/>
      <c r="P271" s="34"/>
      <c r="Q271" s="29"/>
      <c r="R271" s="29"/>
      <c r="S271" s="29"/>
      <c r="T271" s="29"/>
      <c r="U271" s="29" t="s">
        <v>118</v>
      </c>
      <c r="V271" s="2" t="s">
        <v>183</v>
      </c>
      <c r="W271" s="29"/>
      <c r="X271" s="29"/>
      <c r="Y271" s="29"/>
      <c r="Z271" s="29"/>
      <c r="AA271" s="29"/>
      <c r="AB271" s="33"/>
    </row>
    <row r="272" spans="1:28" x14ac:dyDescent="0.35">
      <c r="A272" s="28">
        <v>141</v>
      </c>
      <c r="B272" s="29">
        <v>17</v>
      </c>
      <c r="C272" s="29">
        <v>10</v>
      </c>
      <c r="D272" s="29" t="s">
        <v>213</v>
      </c>
      <c r="E272" s="29"/>
      <c r="F272" s="2" t="s">
        <v>145</v>
      </c>
      <c r="G272" s="2" t="s">
        <v>145</v>
      </c>
      <c r="H272" s="2" t="s">
        <v>145</v>
      </c>
      <c r="I272" s="32">
        <f t="shared" si="8"/>
        <v>0.11667333843294084</v>
      </c>
      <c r="J272" s="59">
        <v>0.77782225621960566</v>
      </c>
      <c r="K272" s="30">
        <v>64.3</v>
      </c>
      <c r="L272" s="38"/>
      <c r="M272" s="38"/>
      <c r="N272" s="38"/>
      <c r="O272" s="38"/>
      <c r="P272" s="34"/>
      <c r="Q272" s="29"/>
      <c r="R272" s="29"/>
      <c r="S272" s="29"/>
      <c r="T272" s="29"/>
      <c r="U272" s="29" t="s">
        <v>118</v>
      </c>
      <c r="V272" s="2" t="s">
        <v>183</v>
      </c>
      <c r="W272" s="29"/>
      <c r="X272" s="29"/>
      <c r="Y272" s="29"/>
      <c r="Z272" s="29"/>
      <c r="AA272" s="29"/>
      <c r="AB272" s="33"/>
    </row>
    <row r="273" spans="1:28" x14ac:dyDescent="0.35">
      <c r="A273" s="28">
        <v>142</v>
      </c>
      <c r="B273" s="29">
        <v>17</v>
      </c>
      <c r="C273" s="29">
        <v>11</v>
      </c>
      <c r="D273" s="29" t="s">
        <v>213</v>
      </c>
      <c r="E273" s="29"/>
      <c r="F273" s="2" t="s">
        <v>145</v>
      </c>
      <c r="G273" s="2" t="s">
        <v>145</v>
      </c>
      <c r="H273" s="2" t="s">
        <v>145</v>
      </c>
      <c r="I273" s="32">
        <f t="shared" si="8"/>
        <v>0.23334667686588167</v>
      </c>
      <c r="J273" s="59">
        <v>1.5556445124392113</v>
      </c>
      <c r="K273" s="30">
        <v>64.3</v>
      </c>
      <c r="L273" s="38"/>
      <c r="M273" s="38"/>
      <c r="N273" s="38"/>
      <c r="O273" s="38"/>
      <c r="P273" s="34"/>
      <c r="Q273" s="29"/>
      <c r="R273" s="29"/>
      <c r="S273" s="29"/>
      <c r="T273" s="29"/>
      <c r="U273" s="29" t="s">
        <v>118</v>
      </c>
      <c r="V273" s="2" t="s">
        <v>183</v>
      </c>
      <c r="W273" s="29"/>
      <c r="X273" s="29"/>
      <c r="Y273" s="29"/>
      <c r="Z273" s="29"/>
      <c r="AA273" s="29"/>
      <c r="AB273" s="33"/>
    </row>
    <row r="274" spans="1:28" x14ac:dyDescent="0.35">
      <c r="A274" s="28">
        <v>143</v>
      </c>
      <c r="B274" s="29">
        <v>17</v>
      </c>
      <c r="C274" s="29">
        <v>13</v>
      </c>
      <c r="D274" s="29" t="s">
        <v>213</v>
      </c>
      <c r="E274" s="29"/>
      <c r="F274" s="2" t="s">
        <v>145</v>
      </c>
      <c r="G274" s="2" t="s">
        <v>145</v>
      </c>
      <c r="H274" s="2" t="s">
        <v>145</v>
      </c>
      <c r="I274" s="32">
        <f t="shared" si="8"/>
        <v>0.25668134455246988</v>
      </c>
      <c r="J274" s="59">
        <v>1.7112089636831325</v>
      </c>
      <c r="K274" s="30">
        <v>64.3</v>
      </c>
      <c r="L274" s="38"/>
      <c r="M274" s="38"/>
      <c r="N274" s="38"/>
      <c r="O274" s="38"/>
      <c r="P274" s="34"/>
      <c r="Q274" s="29"/>
      <c r="R274" s="29"/>
      <c r="S274" s="29"/>
      <c r="T274" s="29"/>
      <c r="U274" s="29" t="s">
        <v>118</v>
      </c>
      <c r="V274" s="2" t="s">
        <v>183</v>
      </c>
      <c r="W274" s="29"/>
      <c r="X274" s="29"/>
      <c r="Y274" s="29"/>
      <c r="Z274" s="29"/>
      <c r="AA274" s="29"/>
      <c r="AB274" s="33"/>
    </row>
    <row r="275" spans="1:28" x14ac:dyDescent="0.35">
      <c r="A275" s="28">
        <v>144</v>
      </c>
      <c r="B275" s="29">
        <v>17</v>
      </c>
      <c r="C275" s="29">
        <v>14</v>
      </c>
      <c r="D275" s="29" t="s">
        <v>213</v>
      </c>
      <c r="E275" s="29"/>
      <c r="F275" s="2" t="s">
        <v>145</v>
      </c>
      <c r="G275" s="2" t="s">
        <v>145</v>
      </c>
      <c r="H275" s="2" t="s">
        <v>146</v>
      </c>
      <c r="I275" s="32">
        <f t="shared" si="8"/>
        <v>0.81748341306424321</v>
      </c>
      <c r="J275" s="59">
        <v>5.4498894204282884</v>
      </c>
      <c r="K275" s="30">
        <v>64.3</v>
      </c>
      <c r="L275" s="38"/>
      <c r="M275" s="38"/>
      <c r="N275" s="38"/>
      <c r="O275" s="38"/>
      <c r="P275" s="34"/>
      <c r="Q275" s="29"/>
      <c r="R275" s="29"/>
      <c r="S275" s="29"/>
      <c r="T275" s="29"/>
      <c r="U275" s="29" t="s">
        <v>118</v>
      </c>
      <c r="V275" s="29" t="s">
        <v>119</v>
      </c>
      <c r="W275" s="29"/>
      <c r="X275" s="29"/>
      <c r="Y275" s="29"/>
      <c r="Z275" s="29"/>
      <c r="AA275" s="29"/>
      <c r="AB275" s="33"/>
    </row>
    <row r="276" spans="1:28" x14ac:dyDescent="0.35">
      <c r="A276" s="34">
        <v>133.13999999999999</v>
      </c>
      <c r="B276" s="29">
        <v>17</v>
      </c>
      <c r="C276" s="29">
        <v>2</v>
      </c>
      <c r="D276" s="29" t="s">
        <v>214</v>
      </c>
      <c r="E276" s="29">
        <v>14</v>
      </c>
      <c r="F276" s="2" t="s">
        <v>145</v>
      </c>
      <c r="G276" s="2" t="s">
        <v>145</v>
      </c>
      <c r="H276" s="2" t="s">
        <v>146</v>
      </c>
      <c r="I276" s="32">
        <f t="shared" si="8"/>
        <v>0.44788561157637335</v>
      </c>
      <c r="J276" s="59">
        <v>2.9859040771758223</v>
      </c>
      <c r="K276" s="30">
        <v>64.3</v>
      </c>
      <c r="L276" s="16"/>
      <c r="M276" s="16"/>
      <c r="N276" s="16"/>
      <c r="O276" s="16"/>
      <c r="P276" s="34"/>
      <c r="Q276" s="29"/>
      <c r="R276" s="29"/>
      <c r="S276" s="29"/>
      <c r="T276" s="29"/>
      <c r="U276" s="29" t="s">
        <v>118</v>
      </c>
      <c r="V276" s="2" t="s">
        <v>183</v>
      </c>
      <c r="W276" s="29"/>
      <c r="X276" s="29"/>
      <c r="Y276" s="29"/>
      <c r="Z276" s="29"/>
      <c r="AA276" s="29"/>
      <c r="AB276" s="33"/>
    </row>
    <row r="277" spans="1:28" x14ac:dyDescent="0.35">
      <c r="A277" s="34">
        <v>134.13999999999999</v>
      </c>
      <c r="B277" s="29">
        <v>17</v>
      </c>
      <c r="C277" s="29">
        <v>3</v>
      </c>
      <c r="D277" s="29" t="s">
        <v>214</v>
      </c>
      <c r="E277" s="29">
        <v>14</v>
      </c>
      <c r="F277" s="2" t="s">
        <v>145</v>
      </c>
      <c r="G277" s="2" t="s">
        <v>145</v>
      </c>
      <c r="H277" s="2" t="s">
        <v>146</v>
      </c>
      <c r="I277" s="32">
        <f t="shared" si="8"/>
        <v>1.0246252581180866</v>
      </c>
      <c r="J277" s="60">
        <v>6.8308350541205769</v>
      </c>
      <c r="K277" s="30">
        <v>64.3</v>
      </c>
      <c r="L277" s="16"/>
      <c r="M277" s="16"/>
      <c r="N277" s="16"/>
      <c r="O277" s="16"/>
      <c r="P277" s="34"/>
      <c r="Q277" s="29"/>
      <c r="R277" s="29"/>
      <c r="S277" s="29"/>
      <c r="T277" s="29"/>
      <c r="U277" s="29" t="s">
        <v>118</v>
      </c>
      <c r="V277" s="2" t="s">
        <v>183</v>
      </c>
      <c r="W277" s="29"/>
      <c r="X277" s="29"/>
      <c r="Y277" s="29"/>
      <c r="Z277" s="29"/>
      <c r="AA277" s="29"/>
      <c r="AB277" s="33"/>
    </row>
    <row r="278" spans="1:28" x14ac:dyDescent="0.35">
      <c r="A278" s="34">
        <v>135.13999999999999</v>
      </c>
      <c r="B278" s="29">
        <v>17</v>
      </c>
      <c r="C278" s="29">
        <v>4</v>
      </c>
      <c r="D278" s="29" t="s">
        <v>214</v>
      </c>
      <c r="E278" s="29">
        <v>14</v>
      </c>
      <c r="F278" s="2" t="s">
        <v>145</v>
      </c>
      <c r="G278" s="2" t="s">
        <v>145</v>
      </c>
      <c r="H278" s="2" t="s">
        <v>146</v>
      </c>
      <c r="I278" s="32">
        <f t="shared" si="8"/>
        <v>1.0896589769606078</v>
      </c>
      <c r="J278" s="60">
        <v>7.264393179737386</v>
      </c>
      <c r="K278" s="30">
        <v>64.3</v>
      </c>
      <c r="L278" s="16"/>
      <c r="M278" s="16"/>
      <c r="N278" s="16"/>
      <c r="O278" s="16"/>
      <c r="P278" s="34"/>
      <c r="Q278" s="29"/>
      <c r="R278" s="29"/>
      <c r="S278" s="29"/>
      <c r="T278" s="29"/>
      <c r="U278" s="29" t="s">
        <v>118</v>
      </c>
      <c r="V278" s="2" t="s">
        <v>183</v>
      </c>
      <c r="W278" s="29"/>
      <c r="X278" s="29"/>
      <c r="Y278" s="29"/>
      <c r="Z278" s="29"/>
      <c r="AA278" s="29"/>
      <c r="AB278" s="33"/>
    </row>
    <row r="279" spans="1:28" x14ac:dyDescent="0.35">
      <c r="A279" s="34">
        <v>136.13999999999999</v>
      </c>
      <c r="B279" s="29">
        <v>17</v>
      </c>
      <c r="C279" s="29">
        <v>5</v>
      </c>
      <c r="D279" s="29" t="s">
        <v>214</v>
      </c>
      <c r="E279" s="29">
        <v>14</v>
      </c>
      <c r="F279" s="2" t="s">
        <v>145</v>
      </c>
      <c r="G279" s="2" t="s">
        <v>145</v>
      </c>
      <c r="H279" s="2" t="s">
        <v>146</v>
      </c>
      <c r="I279" s="32">
        <f t="shared" si="8"/>
        <v>1.2515782360378431</v>
      </c>
      <c r="J279" s="60">
        <v>8.3438549069189545</v>
      </c>
      <c r="K279" s="30">
        <v>64.3</v>
      </c>
      <c r="L279" s="16"/>
      <c r="M279" s="16"/>
      <c r="N279" s="16"/>
      <c r="O279" s="16"/>
      <c r="P279" s="34"/>
      <c r="Q279" s="29"/>
      <c r="R279" s="29"/>
      <c r="S279" s="29"/>
      <c r="T279" s="29"/>
      <c r="U279" s="29" t="s">
        <v>118</v>
      </c>
      <c r="V279" s="2" t="s">
        <v>183</v>
      </c>
      <c r="W279" s="29"/>
      <c r="X279" s="29"/>
      <c r="Y279" s="29"/>
      <c r="Z279" s="29"/>
      <c r="AA279" s="29"/>
      <c r="AB279" s="33" t="s">
        <v>138</v>
      </c>
    </row>
    <row r="280" spans="1:28" x14ac:dyDescent="0.35">
      <c r="A280" s="34">
        <v>137.13999999999999</v>
      </c>
      <c r="B280" s="29">
        <v>17</v>
      </c>
      <c r="C280" s="29">
        <v>6</v>
      </c>
      <c r="D280" s="29" t="s">
        <v>214</v>
      </c>
      <c r="E280" s="29">
        <v>14</v>
      </c>
      <c r="F280" s="2" t="s">
        <v>145</v>
      </c>
      <c r="G280" s="2" t="s">
        <v>145</v>
      </c>
      <c r="H280" s="2" t="s">
        <v>146</v>
      </c>
      <c r="I280" s="32">
        <f t="shared" si="8"/>
        <v>0.64665031093073144</v>
      </c>
      <c r="J280" s="59">
        <v>4.3110020728715428</v>
      </c>
      <c r="K280" s="30">
        <v>64.3</v>
      </c>
      <c r="P280" s="29"/>
      <c r="Q280" s="29"/>
      <c r="R280" s="29"/>
      <c r="S280" s="29"/>
      <c r="T280" s="29"/>
      <c r="U280" s="29" t="s">
        <v>118</v>
      </c>
      <c r="V280" s="2" t="s">
        <v>183</v>
      </c>
      <c r="W280" s="29"/>
      <c r="X280" s="29"/>
      <c r="Y280" s="29"/>
      <c r="Z280" s="29"/>
      <c r="AA280" s="29"/>
      <c r="AB280" s="33"/>
    </row>
    <row r="281" spans="1:28" x14ac:dyDescent="0.35">
      <c r="A281" s="34">
        <v>138.13999999999999</v>
      </c>
      <c r="B281" s="29">
        <v>17</v>
      </c>
      <c r="C281" s="29">
        <v>7</v>
      </c>
      <c r="D281" s="29" t="s">
        <v>214</v>
      </c>
      <c r="E281" s="29">
        <v>14</v>
      </c>
      <c r="F281" s="2" t="s">
        <v>145</v>
      </c>
      <c r="G281" s="2" t="s">
        <v>145</v>
      </c>
      <c r="H281" s="2" t="s">
        <v>146</v>
      </c>
      <c r="I281" s="32">
        <f t="shared" si="8"/>
        <v>0.51210261704986393</v>
      </c>
      <c r="J281" s="59">
        <v>3.4140174469990932</v>
      </c>
      <c r="K281" s="30">
        <v>64.3</v>
      </c>
      <c r="L281" s="16"/>
      <c r="M281" s="16"/>
      <c r="N281" s="16"/>
      <c r="O281" s="16"/>
      <c r="P281" s="29"/>
      <c r="Q281" s="29"/>
      <c r="R281" s="29"/>
      <c r="S281" s="29"/>
      <c r="T281" s="29"/>
      <c r="U281" s="29" t="s">
        <v>118</v>
      </c>
      <c r="V281" s="2" t="s">
        <v>183</v>
      </c>
      <c r="W281" s="29"/>
      <c r="X281" s="29"/>
      <c r="Y281" s="29"/>
      <c r="Z281" s="29"/>
      <c r="AA281" s="29"/>
      <c r="AB281" s="33"/>
    </row>
    <row r="282" spans="1:28" x14ac:dyDescent="0.35">
      <c r="A282" s="34">
        <v>139.13999999999999</v>
      </c>
      <c r="B282" s="29">
        <v>17</v>
      </c>
      <c r="C282" s="29">
        <v>8</v>
      </c>
      <c r="D282" s="29" t="s">
        <v>214</v>
      </c>
      <c r="E282" s="29">
        <v>14</v>
      </c>
      <c r="F282" s="2" t="s">
        <v>145</v>
      </c>
      <c r="G282" s="2" t="s">
        <v>145</v>
      </c>
      <c r="H282" s="2" t="s">
        <v>146</v>
      </c>
      <c r="I282" s="32">
        <f t="shared" si="8"/>
        <v>0.44006849790136626</v>
      </c>
      <c r="J282" s="59">
        <v>2.9337899860091086</v>
      </c>
      <c r="K282" s="30">
        <v>64.3</v>
      </c>
      <c r="P282" s="29"/>
      <c r="Q282" s="29"/>
      <c r="R282" s="29"/>
      <c r="S282" s="29"/>
      <c r="T282" s="29"/>
      <c r="U282" s="29" t="s">
        <v>118</v>
      </c>
      <c r="V282" s="2" t="s">
        <v>183</v>
      </c>
      <c r="W282" s="29"/>
      <c r="X282" s="29"/>
      <c r="Y282" s="29"/>
      <c r="Z282" s="29"/>
      <c r="AA282" s="29"/>
      <c r="AB282" s="33"/>
    </row>
    <row r="283" spans="1:28" x14ac:dyDescent="0.35">
      <c r="A283" s="34">
        <v>140.13999999999999</v>
      </c>
      <c r="B283" s="29">
        <v>17</v>
      </c>
      <c r="C283" s="29">
        <v>9</v>
      </c>
      <c r="D283" s="29" t="s">
        <v>214</v>
      </c>
      <c r="E283" s="29">
        <v>14</v>
      </c>
      <c r="F283" s="2" t="s">
        <v>145</v>
      </c>
      <c r="G283" s="2" t="s">
        <v>145</v>
      </c>
      <c r="H283" s="2" t="s">
        <v>146</v>
      </c>
      <c r="I283" s="32">
        <f t="shared" si="8"/>
        <v>0.45532937056839495</v>
      </c>
      <c r="J283" s="59">
        <v>3.0355291371226332</v>
      </c>
      <c r="K283" s="30">
        <v>64.3</v>
      </c>
      <c r="P283" s="29"/>
      <c r="Q283" s="29"/>
      <c r="R283" s="29"/>
      <c r="S283" s="29"/>
      <c r="T283" s="29"/>
      <c r="U283" s="29" t="s">
        <v>118</v>
      </c>
      <c r="V283" s="2" t="s">
        <v>183</v>
      </c>
      <c r="W283" s="29"/>
      <c r="X283" s="29"/>
      <c r="Y283" s="29"/>
      <c r="Z283" s="29"/>
      <c r="AA283" s="29"/>
      <c r="AB283" s="33"/>
    </row>
    <row r="284" spans="1:28" x14ac:dyDescent="0.35">
      <c r="A284" s="34">
        <v>141.13999999999999</v>
      </c>
      <c r="B284" s="29">
        <v>17</v>
      </c>
      <c r="C284" s="29">
        <v>10</v>
      </c>
      <c r="D284" s="29" t="s">
        <v>214</v>
      </c>
      <c r="E284" s="29">
        <v>14</v>
      </c>
      <c r="F284" s="2" t="s">
        <v>145</v>
      </c>
      <c r="G284" s="2" t="s">
        <v>145</v>
      </c>
      <c r="H284" s="2" t="s">
        <v>146</v>
      </c>
      <c r="I284" s="32">
        <f t="shared" si="8"/>
        <v>1.1453821633961803</v>
      </c>
      <c r="J284" s="59">
        <v>7.635881089307869</v>
      </c>
      <c r="K284" s="30">
        <v>64.3</v>
      </c>
      <c r="L284" s="16"/>
      <c r="M284" s="16"/>
      <c r="N284" s="16"/>
      <c r="O284" s="16"/>
      <c r="P284" s="29"/>
      <c r="Q284" s="29"/>
      <c r="R284" s="29"/>
      <c r="S284" s="29"/>
      <c r="T284" s="29"/>
      <c r="U284" s="29" t="s">
        <v>118</v>
      </c>
      <c r="V284" s="2" t="s">
        <v>183</v>
      </c>
      <c r="W284" s="29"/>
      <c r="X284" s="29"/>
      <c r="Y284" s="29"/>
      <c r="Z284" s="29"/>
      <c r="AA284" s="29"/>
      <c r="AB284" s="33"/>
    </row>
    <row r="285" spans="1:28" x14ac:dyDescent="0.35">
      <c r="A285" s="34">
        <v>142.13999999999999</v>
      </c>
      <c r="B285" s="29">
        <v>17</v>
      </c>
      <c r="C285" s="29">
        <v>11</v>
      </c>
      <c r="D285" s="29" t="s">
        <v>214</v>
      </c>
      <c r="E285" s="29">
        <v>14</v>
      </c>
      <c r="F285" s="2" t="s">
        <v>145</v>
      </c>
      <c r="G285" s="2" t="s">
        <v>145</v>
      </c>
      <c r="H285" s="2" t="s">
        <v>146</v>
      </c>
      <c r="I285" s="32">
        <f t="shared" si="8"/>
        <v>1.2534216747850835</v>
      </c>
      <c r="J285" s="59">
        <v>8.3561444985672235</v>
      </c>
      <c r="K285" s="30">
        <v>64.3</v>
      </c>
      <c r="P285" s="29"/>
      <c r="Q285" s="29"/>
      <c r="R285" s="29"/>
      <c r="S285" s="29"/>
      <c r="T285" s="29"/>
      <c r="U285" s="29" t="s">
        <v>118</v>
      </c>
      <c r="V285" s="2" t="s">
        <v>183</v>
      </c>
      <c r="W285" s="29"/>
      <c r="X285" s="29"/>
      <c r="Y285" s="29"/>
      <c r="Z285" s="29"/>
      <c r="AA285" s="29"/>
      <c r="AB285" s="33"/>
    </row>
    <row r="286" spans="1:28" x14ac:dyDescent="0.35">
      <c r="A286" s="34">
        <v>143.13999999999999</v>
      </c>
      <c r="B286" s="29">
        <v>17</v>
      </c>
      <c r="C286" s="29">
        <v>13</v>
      </c>
      <c r="D286" s="29" t="s">
        <v>214</v>
      </c>
      <c r="E286" s="29">
        <v>14</v>
      </c>
      <c r="F286" s="2" t="s">
        <v>145</v>
      </c>
      <c r="G286" s="2" t="s">
        <v>145</v>
      </c>
      <c r="H286" s="2" t="s">
        <v>146</v>
      </c>
      <c r="I286" s="32">
        <f t="shared" si="8"/>
        <v>0.1244437827725747</v>
      </c>
      <c r="J286" s="59">
        <v>0.82962521848383142</v>
      </c>
      <c r="K286" s="30">
        <v>64.3</v>
      </c>
      <c r="P286" s="29"/>
      <c r="Q286" s="29"/>
      <c r="R286" s="29"/>
      <c r="S286" s="29"/>
      <c r="T286" s="29"/>
      <c r="U286" s="29" t="s">
        <v>118</v>
      </c>
      <c r="V286" s="2" t="s">
        <v>183</v>
      </c>
      <c r="W286" s="29"/>
      <c r="X286" s="29"/>
      <c r="Y286" s="29"/>
      <c r="Z286" s="29"/>
      <c r="AA286" s="29"/>
      <c r="AB286" s="33"/>
    </row>
    <row r="287" spans="1:28" x14ac:dyDescent="0.35">
      <c r="A287" s="34">
        <v>144.13999999999999</v>
      </c>
      <c r="B287" s="29">
        <v>17</v>
      </c>
      <c r="C287" s="29">
        <v>14</v>
      </c>
      <c r="D287" s="29" t="s">
        <v>214</v>
      </c>
      <c r="E287" s="29">
        <v>14</v>
      </c>
      <c r="F287" s="2" t="s">
        <v>145</v>
      </c>
      <c r="G287" s="2" t="s">
        <v>145</v>
      </c>
      <c r="H287" s="2" t="s">
        <v>146</v>
      </c>
      <c r="I287" s="32">
        <f t="shared" si="8"/>
        <v>0.39825277340700027</v>
      </c>
      <c r="J287" s="59">
        <v>2.655018489380002</v>
      </c>
      <c r="K287" s="30">
        <v>64.3</v>
      </c>
      <c r="P287" s="29"/>
      <c r="Q287" s="29"/>
      <c r="R287" s="29"/>
      <c r="S287" s="29"/>
      <c r="T287" s="29"/>
      <c r="U287" s="29" t="s">
        <v>118</v>
      </c>
      <c r="V287" s="29" t="s">
        <v>119</v>
      </c>
      <c r="W287" s="29"/>
      <c r="X287" s="29"/>
      <c r="Y287" s="29"/>
      <c r="Z287" s="29"/>
      <c r="AA287" s="29"/>
      <c r="AB287" s="33"/>
    </row>
    <row r="288" spans="1:28" x14ac:dyDescent="0.35">
      <c r="A288" s="28">
        <v>145</v>
      </c>
      <c r="B288" s="29">
        <v>18</v>
      </c>
      <c r="C288" s="29">
        <v>1</v>
      </c>
      <c r="D288" s="29" t="s">
        <v>213</v>
      </c>
      <c r="E288" s="29"/>
      <c r="F288" s="2" t="s">
        <v>146</v>
      </c>
      <c r="G288" s="2" t="s">
        <v>146</v>
      </c>
      <c r="H288" s="2" t="s">
        <v>146</v>
      </c>
      <c r="I288" s="32">
        <f t="shared" si="8"/>
        <v>0.30839096814594918</v>
      </c>
      <c r="J288" s="59">
        <v>2.0559397876396615</v>
      </c>
      <c r="K288" s="30">
        <v>64.3</v>
      </c>
      <c r="L288" s="38"/>
      <c r="M288" s="38"/>
      <c r="N288" s="38"/>
      <c r="O288" s="38"/>
      <c r="P288" s="29"/>
      <c r="Q288" s="29"/>
      <c r="R288" s="29"/>
      <c r="S288" s="29"/>
      <c r="T288" s="29"/>
      <c r="U288" s="29" t="s">
        <v>118</v>
      </c>
      <c r="V288" s="29" t="s">
        <v>123</v>
      </c>
      <c r="W288" s="29">
        <v>1</v>
      </c>
      <c r="X288" s="29"/>
      <c r="Y288" s="29"/>
      <c r="Z288" s="29"/>
      <c r="AA288" s="29"/>
      <c r="AB288" s="33"/>
    </row>
    <row r="289" spans="1:28" x14ac:dyDescent="0.35">
      <c r="A289" s="28">
        <v>146</v>
      </c>
      <c r="B289" s="29">
        <v>18</v>
      </c>
      <c r="C289" s="29">
        <v>2</v>
      </c>
      <c r="D289" s="29" t="s">
        <v>213</v>
      </c>
      <c r="E289" s="29"/>
      <c r="F289" s="2" t="s">
        <v>146</v>
      </c>
      <c r="G289" s="2" t="s">
        <v>146</v>
      </c>
      <c r="H289" s="2" t="s">
        <v>146</v>
      </c>
      <c r="I289" s="32">
        <f t="shared" si="8"/>
        <v>0.35002001529882254</v>
      </c>
      <c r="J289" s="59">
        <v>2.3334667686588171</v>
      </c>
      <c r="K289" s="30">
        <v>64.3</v>
      </c>
      <c r="L289" s="38"/>
      <c r="M289" s="38"/>
      <c r="N289" s="38"/>
      <c r="O289" s="38"/>
      <c r="P289" s="29"/>
      <c r="Q289" s="29"/>
      <c r="R289" s="29"/>
      <c r="S289" s="29"/>
      <c r="T289" s="29"/>
      <c r="U289" s="29" t="s">
        <v>118</v>
      </c>
      <c r="V289" s="29" t="s">
        <v>123</v>
      </c>
      <c r="W289" s="29">
        <v>1</v>
      </c>
      <c r="X289" s="29"/>
      <c r="Y289" s="29"/>
      <c r="Z289" s="29"/>
      <c r="AA289" s="29"/>
      <c r="AB289" s="33"/>
    </row>
    <row r="290" spans="1:28" x14ac:dyDescent="0.35">
      <c r="A290" s="28">
        <v>147</v>
      </c>
      <c r="B290" s="29">
        <v>18</v>
      </c>
      <c r="C290" s="29">
        <v>3</v>
      </c>
      <c r="D290" s="29" t="s">
        <v>213</v>
      </c>
      <c r="E290" s="29"/>
      <c r="F290" s="2" t="s">
        <v>146</v>
      </c>
      <c r="G290" s="2" t="s">
        <v>146</v>
      </c>
      <c r="H290" s="2" t="s">
        <v>146</v>
      </c>
      <c r="I290" s="32">
        <f t="shared" si="8"/>
        <v>0.46669335373176335</v>
      </c>
      <c r="J290" s="59">
        <v>3.1112890248784226</v>
      </c>
      <c r="K290" s="30">
        <v>64.3</v>
      </c>
      <c r="L290" s="38"/>
      <c r="M290" s="38"/>
      <c r="N290" s="38"/>
      <c r="O290" s="38"/>
      <c r="P290" s="29"/>
      <c r="Q290" s="29"/>
      <c r="R290" s="29"/>
      <c r="S290" s="29"/>
      <c r="T290" s="29"/>
      <c r="U290" s="29" t="s">
        <v>118</v>
      </c>
      <c r="V290" s="29" t="s">
        <v>123</v>
      </c>
      <c r="W290" s="29">
        <v>1</v>
      </c>
      <c r="X290" s="29"/>
      <c r="Y290" s="29"/>
      <c r="Z290" s="29"/>
      <c r="AA290" s="29"/>
      <c r="AB290" s="33"/>
    </row>
    <row r="291" spans="1:28" x14ac:dyDescent="0.35">
      <c r="A291" s="28">
        <v>148</v>
      </c>
      <c r="B291" s="29">
        <v>18</v>
      </c>
      <c r="C291" s="29">
        <v>4</v>
      </c>
      <c r="D291" s="29" t="s">
        <v>213</v>
      </c>
      <c r="E291" s="29"/>
      <c r="F291" s="2" t="s">
        <v>146</v>
      </c>
      <c r="G291" s="2" t="s">
        <v>146</v>
      </c>
      <c r="H291" s="2" t="s">
        <v>146</v>
      </c>
      <c r="I291" s="32">
        <f t="shared" si="8"/>
        <v>0.11667333843294084</v>
      </c>
      <c r="J291" s="59">
        <v>0.77782225621960566</v>
      </c>
      <c r="K291" s="30">
        <v>64.3</v>
      </c>
      <c r="L291" s="38"/>
      <c r="M291" s="38"/>
      <c r="N291" s="38"/>
      <c r="O291" s="38"/>
      <c r="P291" s="29"/>
      <c r="Q291" s="29"/>
      <c r="R291" s="29"/>
      <c r="S291" s="29"/>
      <c r="T291" s="29"/>
      <c r="U291" s="29" t="s">
        <v>118</v>
      </c>
      <c r="V291" s="2" t="s">
        <v>183</v>
      </c>
      <c r="W291" s="29"/>
      <c r="X291" s="29"/>
      <c r="Y291" s="29"/>
      <c r="Z291" s="29"/>
      <c r="AA291" s="29"/>
      <c r="AB291" s="33"/>
    </row>
    <row r="292" spans="1:28" x14ac:dyDescent="0.35">
      <c r="A292" s="28">
        <v>149</v>
      </c>
      <c r="B292" s="29">
        <v>18</v>
      </c>
      <c r="C292" s="29">
        <v>5</v>
      </c>
      <c r="D292" s="29" t="s">
        <v>213</v>
      </c>
      <c r="E292" s="29"/>
      <c r="F292" s="2" t="s">
        <v>146</v>
      </c>
      <c r="G292" s="2" t="s">
        <v>146</v>
      </c>
      <c r="H292" s="2" t="s">
        <v>146</v>
      </c>
      <c r="I292" s="32">
        <f t="shared" si="8"/>
        <v>0.23334667686588167</v>
      </c>
      <c r="J292" s="59">
        <v>1.5556445124392113</v>
      </c>
      <c r="K292" s="30">
        <v>64.3</v>
      </c>
      <c r="L292" s="38"/>
      <c r="M292" s="38"/>
      <c r="N292" s="38"/>
      <c r="O292" s="38"/>
      <c r="P292" s="29"/>
      <c r="Q292" s="29"/>
      <c r="R292" s="29"/>
      <c r="S292" s="29"/>
      <c r="T292" s="29"/>
      <c r="U292" s="29" t="s">
        <v>118</v>
      </c>
      <c r="V292" s="2" t="s">
        <v>183</v>
      </c>
      <c r="W292" s="29"/>
      <c r="X292" s="29"/>
      <c r="Y292" s="29"/>
      <c r="Z292" s="29"/>
      <c r="AA292" s="29"/>
      <c r="AB292" s="33"/>
    </row>
    <row r="293" spans="1:28" x14ac:dyDescent="0.35">
      <c r="A293" s="28">
        <v>150</v>
      </c>
      <c r="B293" s="29">
        <v>18</v>
      </c>
      <c r="C293" s="29">
        <v>6</v>
      </c>
      <c r="D293" s="29" t="s">
        <v>213</v>
      </c>
      <c r="E293" s="29"/>
      <c r="F293" s="2" t="s">
        <v>146</v>
      </c>
      <c r="G293" s="2" t="s">
        <v>146</v>
      </c>
      <c r="H293" s="2" t="s">
        <v>146</v>
      </c>
      <c r="I293" s="32">
        <f t="shared" si="8"/>
        <v>0.35002001529882254</v>
      </c>
      <c r="J293" s="59">
        <v>2.3334667686588171</v>
      </c>
      <c r="K293" s="30">
        <v>64.3</v>
      </c>
      <c r="L293" s="38"/>
      <c r="M293" s="38"/>
      <c r="N293" s="38"/>
      <c r="O293" s="38"/>
      <c r="P293" s="29"/>
      <c r="Q293" s="29"/>
      <c r="R293" s="29"/>
      <c r="S293" s="29"/>
      <c r="T293" s="29"/>
      <c r="U293" s="29" t="s">
        <v>118</v>
      </c>
      <c r="V293" s="2" t="s">
        <v>183</v>
      </c>
      <c r="W293" s="29"/>
      <c r="X293" s="29"/>
      <c r="Y293" s="29"/>
      <c r="Z293" s="29"/>
      <c r="AA293" s="29"/>
      <c r="AB293" s="33" t="s">
        <v>138</v>
      </c>
    </row>
    <row r="294" spans="1:28" x14ac:dyDescent="0.35">
      <c r="A294" s="28">
        <v>151</v>
      </c>
      <c r="B294" s="29">
        <v>18</v>
      </c>
      <c r="C294" s="29">
        <v>7</v>
      </c>
      <c r="D294" s="29" t="s">
        <v>213</v>
      </c>
      <c r="E294" s="29"/>
      <c r="F294" s="2" t="s">
        <v>146</v>
      </c>
      <c r="G294" s="2" t="s">
        <v>146</v>
      </c>
      <c r="H294" s="2" t="s">
        <v>146</v>
      </c>
      <c r="I294" s="32">
        <f t="shared" si="8"/>
        <v>0.46669335373176335</v>
      </c>
      <c r="J294" s="59">
        <v>3.1112890248784226</v>
      </c>
      <c r="K294" s="30">
        <v>64.3</v>
      </c>
      <c r="L294" s="38"/>
      <c r="M294" s="38"/>
      <c r="N294" s="38"/>
      <c r="O294" s="38"/>
      <c r="P294" s="29"/>
      <c r="Q294" s="29"/>
      <c r="R294" s="29"/>
      <c r="S294" s="29"/>
      <c r="T294" s="29"/>
      <c r="U294" s="29" t="s">
        <v>118</v>
      </c>
      <c r="V294" s="2" t="s">
        <v>183</v>
      </c>
      <c r="W294" s="29"/>
      <c r="X294" s="29"/>
      <c r="Y294" s="29"/>
      <c r="Z294" s="29"/>
      <c r="AA294" s="29"/>
      <c r="AB294" s="33"/>
    </row>
    <row r="295" spans="1:28" x14ac:dyDescent="0.35">
      <c r="A295" s="28">
        <v>152</v>
      </c>
      <c r="B295" s="29">
        <v>18</v>
      </c>
      <c r="C295" s="29">
        <v>8</v>
      </c>
      <c r="D295" s="29" t="s">
        <v>213</v>
      </c>
      <c r="E295" s="29"/>
      <c r="F295" s="2" t="s">
        <v>146</v>
      </c>
      <c r="G295" s="2" t="s">
        <v>146</v>
      </c>
      <c r="H295" s="2" t="s">
        <v>146</v>
      </c>
      <c r="I295" s="32">
        <f t="shared" si="8"/>
        <v>0.58336669216470416</v>
      </c>
      <c r="J295" s="60">
        <v>3.8891112810980282</v>
      </c>
      <c r="K295" s="30">
        <v>64.3</v>
      </c>
      <c r="L295" s="38"/>
      <c r="M295" s="38"/>
      <c r="N295" s="38"/>
      <c r="O295" s="38"/>
      <c r="P295" s="29"/>
      <c r="Q295" s="29"/>
      <c r="R295" s="29"/>
      <c r="S295" s="29"/>
      <c r="T295" s="29"/>
      <c r="U295" s="29" t="s">
        <v>118</v>
      </c>
      <c r="V295" s="2" t="s">
        <v>183</v>
      </c>
      <c r="W295" s="29"/>
      <c r="X295" s="29"/>
      <c r="Y295" s="29"/>
      <c r="Z295" s="29"/>
      <c r="AA295" s="29"/>
      <c r="AB295" s="33"/>
    </row>
    <row r="296" spans="1:28" x14ac:dyDescent="0.35">
      <c r="A296" s="28">
        <v>153</v>
      </c>
      <c r="B296" s="29">
        <v>18</v>
      </c>
      <c r="C296" s="29">
        <v>9</v>
      </c>
      <c r="D296" s="29" t="s">
        <v>213</v>
      </c>
      <c r="E296" s="29"/>
      <c r="F296" s="2" t="s">
        <v>146</v>
      </c>
      <c r="G296" s="2" t="s">
        <v>146</v>
      </c>
      <c r="H296" s="2" t="s">
        <v>146</v>
      </c>
      <c r="I296" s="32">
        <f t="shared" si="8"/>
        <v>0.70004003059764508</v>
      </c>
      <c r="J296" s="60">
        <v>4.6669335373176342</v>
      </c>
      <c r="K296" s="30">
        <v>64.3</v>
      </c>
      <c r="L296" s="38"/>
      <c r="M296" s="38"/>
      <c r="N296" s="38"/>
      <c r="O296" s="38"/>
      <c r="P296" s="29"/>
      <c r="Q296" s="29"/>
      <c r="R296" s="29"/>
      <c r="S296" s="29"/>
      <c r="T296" s="29"/>
      <c r="U296" s="29" t="s">
        <v>118</v>
      </c>
      <c r="V296" s="2" t="s">
        <v>183</v>
      </c>
      <c r="W296" s="29"/>
      <c r="X296" s="29"/>
      <c r="Y296" s="29"/>
      <c r="Z296" s="29"/>
      <c r="AA296" s="29"/>
      <c r="AB296" s="33"/>
    </row>
    <row r="297" spans="1:28" x14ac:dyDescent="0.35">
      <c r="A297" s="28">
        <v>154</v>
      </c>
      <c r="B297" s="29">
        <v>18</v>
      </c>
      <c r="C297" s="29">
        <v>10</v>
      </c>
      <c r="D297" s="29" t="s">
        <v>213</v>
      </c>
      <c r="E297" s="29"/>
      <c r="F297" s="2" t="s">
        <v>146</v>
      </c>
      <c r="G297" s="2" t="s">
        <v>146</v>
      </c>
      <c r="H297" s="2" t="s">
        <v>146</v>
      </c>
      <c r="I297" s="32">
        <f t="shared" si="8"/>
        <v>0.46669335373176335</v>
      </c>
      <c r="J297" s="60">
        <v>3.1112890248784226</v>
      </c>
      <c r="K297" s="30">
        <v>64.3</v>
      </c>
      <c r="L297" s="38"/>
      <c r="M297" s="38"/>
      <c r="N297" s="38"/>
      <c r="O297" s="38"/>
      <c r="P297" s="29"/>
      <c r="Q297" s="29"/>
      <c r="R297" s="29"/>
      <c r="S297" s="29"/>
      <c r="T297" s="29"/>
      <c r="U297" s="29" t="s">
        <v>118</v>
      </c>
      <c r="V297" s="2" t="s">
        <v>183</v>
      </c>
      <c r="W297" s="29"/>
      <c r="X297" s="29"/>
      <c r="Y297" s="29"/>
      <c r="Z297" s="29"/>
      <c r="AA297" s="29"/>
      <c r="AB297" s="33"/>
    </row>
    <row r="298" spans="1:28" x14ac:dyDescent="0.35">
      <c r="A298" s="28">
        <v>155</v>
      </c>
      <c r="B298" s="29">
        <v>18</v>
      </c>
      <c r="C298" s="29">
        <v>11</v>
      </c>
      <c r="D298" s="29" t="s">
        <v>213</v>
      </c>
      <c r="E298" s="29"/>
      <c r="F298" s="2" t="s">
        <v>146</v>
      </c>
      <c r="G298" s="2" t="s">
        <v>146</v>
      </c>
      <c r="H298" s="2" t="s">
        <v>146</v>
      </c>
      <c r="I298" s="32">
        <f t="shared" si="8"/>
        <v>0.46669335373176335</v>
      </c>
      <c r="J298" s="59">
        <v>3.1112890248784226</v>
      </c>
      <c r="K298" s="30">
        <v>64.3</v>
      </c>
      <c r="L298" s="38"/>
      <c r="M298" s="38"/>
      <c r="N298" s="38"/>
      <c r="O298" s="38"/>
      <c r="P298" s="29"/>
      <c r="Q298" s="29"/>
      <c r="R298" s="29"/>
      <c r="S298" s="29"/>
      <c r="T298" s="29"/>
      <c r="U298" s="29" t="s">
        <v>118</v>
      </c>
      <c r="V298" s="2" t="s">
        <v>183</v>
      </c>
      <c r="W298" s="29"/>
      <c r="X298" s="29"/>
      <c r="Y298" s="29"/>
      <c r="Z298" s="29"/>
      <c r="AA298" s="29"/>
      <c r="AB298" s="33"/>
    </row>
    <row r="299" spans="1:28" x14ac:dyDescent="0.35">
      <c r="A299" s="28">
        <v>156</v>
      </c>
      <c r="B299" s="29">
        <v>18</v>
      </c>
      <c r="C299" s="29">
        <v>13</v>
      </c>
      <c r="D299" s="29" t="s">
        <v>213</v>
      </c>
      <c r="E299" s="29"/>
      <c r="F299" s="2" t="s">
        <v>146</v>
      </c>
      <c r="G299" s="2" t="s">
        <v>146</v>
      </c>
      <c r="H299" s="2" t="s">
        <v>146</v>
      </c>
      <c r="I299" s="32">
        <f t="shared" si="8"/>
        <v>0.16490609654111857</v>
      </c>
      <c r="J299" s="59">
        <v>1.0993739769407904</v>
      </c>
      <c r="K299" s="30">
        <v>64.3</v>
      </c>
      <c r="L299" s="38"/>
      <c r="M299" s="38"/>
      <c r="N299" s="38"/>
      <c r="O299" s="38"/>
      <c r="P299" s="29"/>
      <c r="Q299" s="29"/>
      <c r="R299" s="29"/>
      <c r="S299" s="29"/>
      <c r="T299" s="29"/>
      <c r="U299" s="29" t="s">
        <v>118</v>
      </c>
      <c r="V299" s="29" t="s">
        <v>119</v>
      </c>
      <c r="W299" s="29"/>
      <c r="X299" s="29"/>
      <c r="Y299" s="29"/>
      <c r="Z299" s="29"/>
      <c r="AA299" s="29"/>
      <c r="AB299" s="33" t="s">
        <v>138</v>
      </c>
    </row>
    <row r="300" spans="1:28" x14ac:dyDescent="0.35">
      <c r="A300" s="34">
        <v>145.15</v>
      </c>
      <c r="B300" s="29">
        <v>18</v>
      </c>
      <c r="C300" s="29">
        <v>1</v>
      </c>
      <c r="D300" s="29" t="s">
        <v>214</v>
      </c>
      <c r="E300" s="29">
        <v>15</v>
      </c>
      <c r="F300" s="2" t="s">
        <v>146</v>
      </c>
      <c r="G300" s="2" t="s">
        <v>146</v>
      </c>
      <c r="H300" s="2" t="s">
        <v>147</v>
      </c>
      <c r="I300" s="32">
        <f t="shared" si="8"/>
        <v>0.98306621496827296</v>
      </c>
      <c r="J300" s="59">
        <v>6.5537747664551533</v>
      </c>
      <c r="K300" s="30">
        <v>64.3</v>
      </c>
      <c r="L300" s="16">
        <v>2.7400693893432617</v>
      </c>
      <c r="M300" s="16">
        <v>22.129810333251953</v>
      </c>
      <c r="N300" s="16">
        <v>4.4695477485656738</v>
      </c>
      <c r="O300" s="16">
        <v>6.5060462951660156</v>
      </c>
      <c r="P300" s="29"/>
      <c r="Q300" s="29"/>
      <c r="R300" s="29"/>
      <c r="S300" s="29"/>
      <c r="T300" s="29"/>
      <c r="U300" s="29" t="s">
        <v>118</v>
      </c>
      <c r="V300" s="29" t="s">
        <v>123</v>
      </c>
      <c r="W300" s="29">
        <v>1</v>
      </c>
      <c r="X300" s="29"/>
      <c r="Y300" s="29"/>
      <c r="Z300" s="29"/>
      <c r="AA300" s="29"/>
      <c r="AB300" s="33"/>
    </row>
    <row r="301" spans="1:28" x14ac:dyDescent="0.35">
      <c r="A301" s="34">
        <v>146.15</v>
      </c>
      <c r="B301" s="29">
        <v>18</v>
      </c>
      <c r="C301" s="29">
        <v>2</v>
      </c>
      <c r="D301" s="29" t="s">
        <v>214</v>
      </c>
      <c r="E301" s="29">
        <v>15</v>
      </c>
      <c r="F301" s="2" t="s">
        <v>146</v>
      </c>
      <c r="G301" s="2" t="s">
        <v>146</v>
      </c>
      <c r="H301" s="2" t="s">
        <v>147</v>
      </c>
      <c r="I301" s="32">
        <f t="shared" si="8"/>
        <v>0.95497127507362078</v>
      </c>
      <c r="J301" s="59">
        <v>6.3664751671574722</v>
      </c>
      <c r="K301" s="30">
        <v>64.3</v>
      </c>
      <c r="L301" s="16"/>
      <c r="M301" s="16"/>
      <c r="N301" s="16"/>
      <c r="O301" s="16"/>
      <c r="P301" s="29"/>
      <c r="Q301" s="29"/>
      <c r="R301" s="29"/>
      <c r="S301" s="29"/>
      <c r="T301" s="29"/>
      <c r="U301" s="29" t="s">
        <v>118</v>
      </c>
      <c r="V301" s="29" t="s">
        <v>123</v>
      </c>
      <c r="W301" s="29">
        <v>1</v>
      </c>
      <c r="X301" s="29"/>
      <c r="Y301" s="29"/>
      <c r="Z301" s="29"/>
      <c r="AA301" s="29"/>
      <c r="AB301" s="33"/>
    </row>
    <row r="302" spans="1:28" x14ac:dyDescent="0.35">
      <c r="A302" s="34">
        <v>147.15</v>
      </c>
      <c r="B302" s="29">
        <v>18</v>
      </c>
      <c r="C302" s="29">
        <v>3</v>
      </c>
      <c r="D302" s="29" t="s">
        <v>214</v>
      </c>
      <c r="E302" s="29">
        <v>15</v>
      </c>
      <c r="F302" s="2" t="s">
        <v>146</v>
      </c>
      <c r="G302" s="2" t="s">
        <v>146</v>
      </c>
      <c r="H302" s="2" t="s">
        <v>147</v>
      </c>
      <c r="I302" s="32">
        <f t="shared" si="8"/>
        <v>1.1312646894457945</v>
      </c>
      <c r="J302" s="59">
        <v>7.5417645963052964</v>
      </c>
      <c r="K302" s="30">
        <v>64.3</v>
      </c>
      <c r="L302" s="16"/>
      <c r="M302" s="16"/>
      <c r="N302" s="16"/>
      <c r="O302" s="16"/>
      <c r="P302" s="29"/>
      <c r="Q302" s="29"/>
      <c r="R302" s="29"/>
      <c r="S302" s="29"/>
      <c r="T302" s="29"/>
      <c r="U302" s="29" t="s">
        <v>118</v>
      </c>
      <c r="V302" s="2" t="s">
        <v>183</v>
      </c>
      <c r="W302" s="29"/>
      <c r="X302" s="29"/>
      <c r="Y302" s="29"/>
      <c r="Z302" s="29"/>
      <c r="AA302" s="29"/>
      <c r="AB302" s="33"/>
    </row>
    <row r="303" spans="1:28" x14ac:dyDescent="0.35">
      <c r="A303" s="34">
        <v>148.15</v>
      </c>
      <c r="B303" s="29">
        <v>18</v>
      </c>
      <c r="C303" s="29">
        <v>4</v>
      </c>
      <c r="D303" s="29" t="s">
        <v>214</v>
      </c>
      <c r="E303" s="29">
        <v>15</v>
      </c>
      <c r="F303" s="2" t="s">
        <v>146</v>
      </c>
      <c r="G303" s="2" t="s">
        <v>146</v>
      </c>
      <c r="H303" s="2" t="s">
        <v>147</v>
      </c>
      <c r="I303" s="32">
        <f t="shared" si="8"/>
        <v>0.17935025583911668</v>
      </c>
      <c r="J303" s="59">
        <v>1.1956683722607779</v>
      </c>
      <c r="K303" s="30">
        <v>64.3</v>
      </c>
      <c r="P303" s="29"/>
      <c r="Q303" s="29"/>
      <c r="R303" s="29"/>
      <c r="S303" s="29"/>
      <c r="T303" s="29"/>
      <c r="U303" s="29" t="s">
        <v>118</v>
      </c>
      <c r="V303" s="2" t="s">
        <v>183</v>
      </c>
      <c r="W303" s="29"/>
      <c r="X303" s="29"/>
      <c r="Y303" s="29"/>
      <c r="Z303" s="29"/>
      <c r="AA303" s="29"/>
      <c r="AB303" s="33"/>
    </row>
    <row r="304" spans="1:28" x14ac:dyDescent="0.35">
      <c r="A304" s="34">
        <v>149.15</v>
      </c>
      <c r="B304" s="29">
        <v>18</v>
      </c>
      <c r="C304" s="29">
        <v>5</v>
      </c>
      <c r="D304" s="29" t="s">
        <v>214</v>
      </c>
      <c r="E304" s="29">
        <v>15</v>
      </c>
      <c r="F304" s="2" t="s">
        <v>146</v>
      </c>
      <c r="G304" s="2" t="s">
        <v>146</v>
      </c>
      <c r="H304" s="2" t="s">
        <v>147</v>
      </c>
      <c r="I304" s="32">
        <f t="shared" si="8"/>
        <v>0.27936264154383356</v>
      </c>
      <c r="J304" s="59">
        <v>1.8624176102922239</v>
      </c>
      <c r="K304" s="30">
        <v>64.3</v>
      </c>
      <c r="L304" s="16"/>
      <c r="M304" s="16"/>
      <c r="N304" s="16"/>
      <c r="O304" s="16"/>
      <c r="P304" s="29"/>
      <c r="Q304" s="29"/>
      <c r="R304" s="29"/>
      <c r="S304" s="29"/>
      <c r="T304" s="29"/>
      <c r="U304" s="29" t="s">
        <v>118</v>
      </c>
      <c r="V304" s="2" t="s">
        <v>183</v>
      </c>
      <c r="W304" s="29"/>
      <c r="X304" s="29"/>
      <c r="Y304" s="29"/>
      <c r="Z304" s="29"/>
      <c r="AA304" s="29"/>
      <c r="AB304" s="33"/>
    </row>
    <row r="305" spans="1:28" x14ac:dyDescent="0.35">
      <c r="A305" s="34">
        <v>150.15</v>
      </c>
      <c r="B305" s="29">
        <v>18</v>
      </c>
      <c r="C305" s="29">
        <v>6</v>
      </c>
      <c r="D305" s="29" t="s">
        <v>214</v>
      </c>
      <c r="E305" s="29">
        <v>15</v>
      </c>
      <c r="F305" s="2" t="s">
        <v>146</v>
      </c>
      <c r="G305" s="2" t="s">
        <v>146</v>
      </c>
      <c r="H305" s="2" t="s">
        <v>147</v>
      </c>
      <c r="I305" s="32">
        <f t="shared" si="8"/>
        <v>0.271008830512035</v>
      </c>
      <c r="J305" s="59">
        <v>1.8067255367469</v>
      </c>
      <c r="K305" s="30">
        <v>64.3</v>
      </c>
      <c r="L305" s="16"/>
      <c r="M305" s="16"/>
      <c r="N305" s="16"/>
      <c r="O305" s="16"/>
      <c r="P305" s="29"/>
      <c r="Q305" s="29"/>
      <c r="R305" s="29"/>
      <c r="S305" s="29"/>
      <c r="T305" s="29"/>
      <c r="U305" s="29" t="s">
        <v>118</v>
      </c>
      <c r="V305" s="2" t="s">
        <v>183</v>
      </c>
      <c r="W305" s="29"/>
      <c r="X305" s="29"/>
      <c r="Y305" s="29"/>
      <c r="Z305" s="29"/>
      <c r="AA305" s="29"/>
      <c r="AB305" s="33" t="s">
        <v>138</v>
      </c>
    </row>
    <row r="306" spans="1:28" x14ac:dyDescent="0.35">
      <c r="A306" s="34">
        <v>151.15</v>
      </c>
      <c r="B306" s="29">
        <v>18</v>
      </c>
      <c r="C306" s="29">
        <v>7</v>
      </c>
      <c r="D306" s="29" t="s">
        <v>214</v>
      </c>
      <c r="E306" s="29">
        <v>15</v>
      </c>
      <c r="F306" s="2" t="s">
        <v>146</v>
      </c>
      <c r="G306" s="2" t="s">
        <v>146</v>
      </c>
      <c r="H306" s="2" t="s">
        <v>147</v>
      </c>
      <c r="I306" s="32">
        <f t="shared" si="8"/>
        <v>0.28727309388958694</v>
      </c>
      <c r="J306" s="59">
        <v>1.9151539592639131</v>
      </c>
      <c r="K306" s="30">
        <v>64.3</v>
      </c>
      <c r="P306" s="29"/>
      <c r="Q306" s="29"/>
      <c r="R306" s="29"/>
      <c r="S306" s="29"/>
      <c r="T306" s="29"/>
      <c r="U306" s="29" t="s">
        <v>118</v>
      </c>
      <c r="V306" s="2" t="s">
        <v>183</v>
      </c>
      <c r="W306" s="29"/>
      <c r="X306" s="29"/>
      <c r="Y306" s="29"/>
      <c r="Z306" s="29"/>
      <c r="AA306" s="29"/>
      <c r="AB306" s="33"/>
    </row>
    <row r="307" spans="1:28" x14ac:dyDescent="0.35">
      <c r="A307" s="34">
        <v>152.15</v>
      </c>
      <c r="B307" s="29">
        <v>18</v>
      </c>
      <c r="C307" s="29">
        <v>8</v>
      </c>
      <c r="D307" s="29" t="s">
        <v>214</v>
      </c>
      <c r="E307" s="29">
        <v>15</v>
      </c>
      <c r="F307" s="2" t="s">
        <v>146</v>
      </c>
      <c r="G307" s="2" t="s">
        <v>146</v>
      </c>
      <c r="H307" s="2" t="s">
        <v>147</v>
      </c>
      <c r="I307" s="32">
        <f t="shared" si="8"/>
        <v>0.44711556754271597</v>
      </c>
      <c r="J307" s="59">
        <v>2.9807704502847732</v>
      </c>
      <c r="K307" s="30">
        <v>64.3</v>
      </c>
      <c r="L307" s="16"/>
      <c r="M307" s="16"/>
      <c r="N307" s="16"/>
      <c r="O307" s="16"/>
      <c r="P307" s="29"/>
      <c r="Q307" s="29"/>
      <c r="R307" s="29"/>
      <c r="S307" s="29"/>
      <c r="T307" s="29"/>
      <c r="U307" s="29" t="s">
        <v>118</v>
      </c>
      <c r="V307" s="2" t="s">
        <v>183</v>
      </c>
      <c r="W307" s="29"/>
      <c r="X307" s="29"/>
      <c r="Y307" s="29"/>
      <c r="Z307" s="29"/>
      <c r="AA307" s="29"/>
      <c r="AB307" s="33"/>
    </row>
    <row r="308" spans="1:28" x14ac:dyDescent="0.35">
      <c r="A308" s="34">
        <v>153.15</v>
      </c>
      <c r="B308" s="29">
        <v>18</v>
      </c>
      <c r="C308" s="29">
        <v>9</v>
      </c>
      <c r="D308" s="29" t="s">
        <v>214</v>
      </c>
      <c r="E308" s="29">
        <v>15</v>
      </c>
      <c r="F308" s="2" t="s">
        <v>146</v>
      </c>
      <c r="G308" s="2" t="s">
        <v>146</v>
      </c>
      <c r="H308" s="2" t="s">
        <v>147</v>
      </c>
      <c r="I308" s="32">
        <f t="shared" si="8"/>
        <v>0.56980925023879647</v>
      </c>
      <c r="J308" s="59">
        <v>3.7987283349253103</v>
      </c>
      <c r="K308" s="30">
        <v>64.3</v>
      </c>
      <c r="L308" s="16"/>
      <c r="M308" s="16"/>
      <c r="N308" s="16"/>
      <c r="O308" s="16"/>
      <c r="P308" s="29"/>
      <c r="Q308" s="29"/>
      <c r="R308" s="29"/>
      <c r="S308" s="29"/>
      <c r="T308" s="29"/>
      <c r="U308" s="29" t="s">
        <v>118</v>
      </c>
      <c r="V308" s="2" t="s">
        <v>183</v>
      </c>
      <c r="W308" s="29"/>
      <c r="X308" s="29"/>
      <c r="Y308" s="29"/>
      <c r="Z308" s="29"/>
      <c r="AA308" s="29"/>
      <c r="AB308" s="33"/>
    </row>
    <row r="309" spans="1:28" x14ac:dyDescent="0.35">
      <c r="A309" s="34">
        <v>154.15</v>
      </c>
      <c r="B309" s="29">
        <v>18</v>
      </c>
      <c r="C309" s="29">
        <v>10</v>
      </c>
      <c r="D309" s="29" t="s">
        <v>214</v>
      </c>
      <c r="E309" s="29">
        <v>15</v>
      </c>
      <c r="F309" s="2" t="s">
        <v>146</v>
      </c>
      <c r="G309" s="2" t="s">
        <v>146</v>
      </c>
      <c r="H309" s="2" t="s">
        <v>147</v>
      </c>
      <c r="I309" s="32">
        <f t="shared" si="8"/>
        <v>0.42959123211008821</v>
      </c>
      <c r="J309" s="59">
        <v>2.863941547400588</v>
      </c>
      <c r="K309" s="30">
        <v>64.3</v>
      </c>
      <c r="P309" s="29"/>
      <c r="Q309" s="29"/>
      <c r="R309" s="29"/>
      <c r="S309" s="29"/>
      <c r="T309" s="29"/>
      <c r="U309" s="29" t="s">
        <v>118</v>
      </c>
      <c r="V309" s="2" t="s">
        <v>183</v>
      </c>
      <c r="W309" s="29"/>
      <c r="X309" s="29"/>
      <c r="Y309" s="29"/>
      <c r="Z309" s="29"/>
      <c r="AA309" s="29"/>
      <c r="AB309" s="33"/>
    </row>
    <row r="310" spans="1:28" x14ac:dyDescent="0.35">
      <c r="A310" s="34">
        <v>155.15</v>
      </c>
      <c r="B310" s="29">
        <v>18</v>
      </c>
      <c r="C310" s="29">
        <v>11</v>
      </c>
      <c r="D310" s="29" t="s">
        <v>214</v>
      </c>
      <c r="E310" s="29">
        <v>15</v>
      </c>
      <c r="F310" s="2" t="s">
        <v>146</v>
      </c>
      <c r="G310" s="2" t="s">
        <v>146</v>
      </c>
      <c r="H310" s="2" t="s">
        <v>147</v>
      </c>
      <c r="I310" s="32">
        <f t="shared" si="8"/>
        <v>0.49338821356522022</v>
      </c>
      <c r="J310" s="59">
        <v>3.2892547571014683</v>
      </c>
      <c r="K310" s="30">
        <v>64.3</v>
      </c>
      <c r="L310" s="16"/>
      <c r="M310" s="16"/>
      <c r="N310" s="16"/>
      <c r="O310" s="16"/>
      <c r="P310" s="29"/>
      <c r="Q310" s="29"/>
      <c r="R310" s="29"/>
      <c r="S310" s="29"/>
      <c r="T310" s="29"/>
      <c r="U310" s="29" t="s">
        <v>118</v>
      </c>
      <c r="V310" s="2" t="s">
        <v>183</v>
      </c>
      <c r="W310" s="29"/>
      <c r="X310" s="29"/>
      <c r="Y310" s="29"/>
      <c r="Z310" s="29"/>
      <c r="AA310" s="29"/>
      <c r="AB310" s="33"/>
    </row>
    <row r="311" spans="1:28" x14ac:dyDescent="0.35">
      <c r="A311" s="34">
        <v>156.15</v>
      </c>
      <c r="B311" s="29">
        <v>18</v>
      </c>
      <c r="C311" s="29">
        <v>13</v>
      </c>
      <c r="D311" s="29" t="s">
        <v>214</v>
      </c>
      <c r="E311" s="29">
        <v>15</v>
      </c>
      <c r="F311" s="2" t="s">
        <v>146</v>
      </c>
      <c r="G311" s="2" t="s">
        <v>146</v>
      </c>
      <c r="H311" s="2" t="s">
        <v>147</v>
      </c>
      <c r="I311" s="32">
        <f t="shared" si="8"/>
        <v>0.28272283369070222</v>
      </c>
      <c r="J311" s="59">
        <v>1.8848188912713484</v>
      </c>
      <c r="K311" s="30">
        <v>64.3</v>
      </c>
      <c r="L311" s="16"/>
      <c r="M311" s="16"/>
      <c r="N311" s="16"/>
      <c r="O311" s="16"/>
      <c r="P311" s="29"/>
      <c r="Q311" s="29"/>
      <c r="R311" s="29"/>
      <c r="S311" s="29"/>
      <c r="T311" s="29"/>
      <c r="U311" s="29" t="s">
        <v>118</v>
      </c>
      <c r="V311" s="29" t="s">
        <v>119</v>
      </c>
      <c r="W311" s="29"/>
      <c r="X311" s="29"/>
      <c r="Y311" s="29"/>
      <c r="Z311" s="29"/>
      <c r="AA311" s="29"/>
      <c r="AB311" s="33" t="s">
        <v>138</v>
      </c>
    </row>
    <row r="312" spans="1:28" x14ac:dyDescent="0.35">
      <c r="A312" s="28">
        <v>157</v>
      </c>
      <c r="B312" s="29">
        <v>19</v>
      </c>
      <c r="C312" s="29">
        <v>1</v>
      </c>
      <c r="D312" s="29" t="s">
        <v>213</v>
      </c>
      <c r="E312" s="29"/>
      <c r="F312" s="2" t="s">
        <v>147</v>
      </c>
      <c r="G312" s="2" t="s">
        <v>147</v>
      </c>
      <c r="H312" s="2" t="s">
        <v>147</v>
      </c>
      <c r="I312" s="32">
        <f t="shared" si="8"/>
        <v>0.35002001529882254</v>
      </c>
      <c r="J312" s="59">
        <v>2.3334667686588171</v>
      </c>
      <c r="K312" s="30">
        <v>64.3</v>
      </c>
      <c r="L312" s="16">
        <f>L300</f>
        <v>2.7400693893432617</v>
      </c>
      <c r="M312" s="16">
        <f>M300</f>
        <v>22.129810333251953</v>
      </c>
      <c r="N312" s="16">
        <f>N300</f>
        <v>4.4695477485656738</v>
      </c>
      <c r="O312" s="16">
        <f>O300</f>
        <v>6.5060462951660156</v>
      </c>
      <c r="P312" s="29"/>
      <c r="Q312" s="29"/>
      <c r="R312" s="29"/>
      <c r="S312" s="29"/>
      <c r="T312" s="29"/>
      <c r="U312" s="29" t="s">
        <v>118</v>
      </c>
      <c r="V312" s="29" t="s">
        <v>123</v>
      </c>
      <c r="W312" s="29">
        <v>1</v>
      </c>
      <c r="X312" s="29"/>
      <c r="Y312" s="29"/>
      <c r="Z312" s="29"/>
      <c r="AA312" s="29"/>
      <c r="AB312" s="33"/>
    </row>
    <row r="313" spans="1:28" x14ac:dyDescent="0.35">
      <c r="A313" s="28">
        <v>158</v>
      </c>
      <c r="B313" s="29">
        <v>19</v>
      </c>
      <c r="C313" s="29">
        <v>2</v>
      </c>
      <c r="D313" s="29" t="s">
        <v>213</v>
      </c>
      <c r="E313" s="29"/>
      <c r="F313" s="2" t="s">
        <v>147</v>
      </c>
      <c r="G313" s="2" t="s">
        <v>147</v>
      </c>
      <c r="H313" s="2" t="s">
        <v>147</v>
      </c>
      <c r="I313" s="32">
        <f t="shared" si="8"/>
        <v>0.11667333843294084</v>
      </c>
      <c r="J313" s="60">
        <v>0.77782225621960566</v>
      </c>
      <c r="K313" s="30">
        <v>64.3</v>
      </c>
      <c r="L313" s="38"/>
      <c r="M313" s="38"/>
      <c r="N313" s="38"/>
      <c r="O313" s="38"/>
      <c r="P313" s="29"/>
      <c r="Q313" s="29"/>
      <c r="R313" s="29"/>
      <c r="S313" s="29"/>
      <c r="T313" s="29"/>
      <c r="U313" s="29" t="s">
        <v>118</v>
      </c>
      <c r="V313" s="29" t="s">
        <v>123</v>
      </c>
      <c r="W313" s="29">
        <v>1</v>
      </c>
      <c r="X313" s="29"/>
      <c r="Y313" s="29"/>
      <c r="Z313" s="29"/>
      <c r="AA313" s="29"/>
      <c r="AB313" s="33"/>
    </row>
    <row r="314" spans="1:28" x14ac:dyDescent="0.35">
      <c r="A314" s="28">
        <v>159</v>
      </c>
      <c r="B314" s="29">
        <v>19</v>
      </c>
      <c r="C314" s="29">
        <v>3</v>
      </c>
      <c r="D314" s="29" t="s">
        <v>213</v>
      </c>
      <c r="E314" s="29"/>
      <c r="F314" s="2" t="s">
        <v>147</v>
      </c>
      <c r="G314" s="2" t="s">
        <v>147</v>
      </c>
      <c r="H314" s="2" t="s">
        <v>147</v>
      </c>
      <c r="I314" s="32">
        <f t="shared" si="8"/>
        <v>0.23334667686588167</v>
      </c>
      <c r="J314" s="60">
        <v>1.5556445124392113</v>
      </c>
      <c r="K314" s="30">
        <v>64.3</v>
      </c>
      <c r="L314" s="38"/>
      <c r="M314" s="38"/>
      <c r="N314" s="38"/>
      <c r="O314" s="38"/>
      <c r="P314" s="29"/>
      <c r="Q314" s="29"/>
      <c r="R314" s="29"/>
      <c r="S314" s="29"/>
      <c r="T314" s="29"/>
      <c r="U314" s="29" t="s">
        <v>118</v>
      </c>
      <c r="V314" s="29" t="s">
        <v>123</v>
      </c>
      <c r="W314" s="29">
        <v>1</v>
      </c>
      <c r="X314" s="29"/>
      <c r="Y314" s="29"/>
      <c r="Z314" s="29"/>
      <c r="AA314" s="29"/>
      <c r="AB314" s="33"/>
    </row>
    <row r="315" spans="1:28" x14ac:dyDescent="0.35">
      <c r="A315" s="28">
        <v>160</v>
      </c>
      <c r="B315" s="29">
        <v>19</v>
      </c>
      <c r="C315" s="29">
        <v>4</v>
      </c>
      <c r="D315" s="29" t="s">
        <v>213</v>
      </c>
      <c r="E315" s="29"/>
      <c r="F315" s="2" t="s">
        <v>147</v>
      </c>
      <c r="G315" s="2" t="s">
        <v>147</v>
      </c>
      <c r="H315" s="2" t="s">
        <v>147</v>
      </c>
      <c r="I315" s="32">
        <f t="shared" si="8"/>
        <v>0.35002001529882254</v>
      </c>
      <c r="J315" s="60">
        <v>2.3334667686588171</v>
      </c>
      <c r="K315" s="30">
        <v>64.3</v>
      </c>
      <c r="L315" s="38"/>
      <c r="M315" s="38"/>
      <c r="N315" s="38"/>
      <c r="O315" s="38"/>
      <c r="P315" s="29"/>
      <c r="Q315" s="29"/>
      <c r="R315" s="29"/>
      <c r="S315" s="29"/>
      <c r="T315" s="29"/>
      <c r="U315" s="29" t="s">
        <v>118</v>
      </c>
      <c r="V315" s="29" t="s">
        <v>123</v>
      </c>
      <c r="W315" s="29">
        <v>1</v>
      </c>
      <c r="X315" s="29"/>
      <c r="Y315" s="29"/>
      <c r="Z315" s="29"/>
      <c r="AA315" s="29"/>
      <c r="AB315" s="33" t="s">
        <v>138</v>
      </c>
    </row>
    <row r="316" spans="1:28" x14ac:dyDescent="0.35">
      <c r="A316" s="28">
        <v>161</v>
      </c>
      <c r="B316" s="29">
        <v>19</v>
      </c>
      <c r="C316" s="29">
        <v>5</v>
      </c>
      <c r="D316" s="29" t="s">
        <v>213</v>
      </c>
      <c r="E316" s="29"/>
      <c r="F316" s="2" t="s">
        <v>147</v>
      </c>
      <c r="G316" s="2" t="s">
        <v>147</v>
      </c>
      <c r="H316" s="2" t="s">
        <v>147</v>
      </c>
      <c r="I316" s="32">
        <f t="shared" si="8"/>
        <v>0.46669335373176335</v>
      </c>
      <c r="J316" s="59">
        <v>3.1112890248784226</v>
      </c>
      <c r="K316" s="30">
        <v>64.3</v>
      </c>
      <c r="L316" s="38"/>
      <c r="M316" s="38"/>
      <c r="N316" s="38"/>
      <c r="O316" s="38"/>
      <c r="P316" s="29"/>
      <c r="Q316" s="29"/>
      <c r="R316" s="29"/>
      <c r="S316" s="29"/>
      <c r="T316" s="29"/>
      <c r="U316" s="29" t="s">
        <v>118</v>
      </c>
      <c r="V316" s="29" t="s">
        <v>123</v>
      </c>
      <c r="W316" s="29">
        <v>1</v>
      </c>
      <c r="X316" s="29"/>
      <c r="Y316" s="29"/>
      <c r="Z316" s="29"/>
      <c r="AA316" s="29"/>
      <c r="AB316" s="33"/>
    </row>
    <row r="317" spans="1:28" x14ac:dyDescent="0.35">
      <c r="A317" s="28">
        <v>162</v>
      </c>
      <c r="B317" s="29">
        <v>19</v>
      </c>
      <c r="C317" s="29">
        <v>6</v>
      </c>
      <c r="D317" s="29" t="s">
        <v>213</v>
      </c>
      <c r="E317" s="29"/>
      <c r="F317" s="2" t="s">
        <v>147</v>
      </c>
      <c r="G317" s="2" t="s">
        <v>147</v>
      </c>
      <c r="H317" s="2" t="s">
        <v>147</v>
      </c>
      <c r="I317" s="32">
        <f t="shared" si="8"/>
        <v>0.58336669216470416</v>
      </c>
      <c r="J317" s="59">
        <v>3.8891112810980282</v>
      </c>
      <c r="K317" s="30">
        <v>64.3</v>
      </c>
      <c r="L317" s="38"/>
      <c r="M317" s="38"/>
      <c r="N317" s="38"/>
      <c r="O317" s="38"/>
      <c r="P317" s="29"/>
      <c r="Q317" s="29"/>
      <c r="R317" s="29"/>
      <c r="S317" s="29"/>
      <c r="T317" s="29"/>
      <c r="U317" s="29" t="s">
        <v>118</v>
      </c>
      <c r="V317" s="29" t="s">
        <v>123</v>
      </c>
      <c r="W317" s="29">
        <v>1</v>
      </c>
      <c r="X317" s="29"/>
      <c r="Y317" s="29"/>
      <c r="Z317" s="29"/>
      <c r="AA317" s="29"/>
      <c r="AB317" s="33"/>
    </row>
    <row r="318" spans="1:28" x14ac:dyDescent="0.35">
      <c r="A318" s="28">
        <v>163</v>
      </c>
      <c r="B318" s="29">
        <v>19</v>
      </c>
      <c r="C318" s="29">
        <v>7</v>
      </c>
      <c r="D318" s="29" t="s">
        <v>213</v>
      </c>
      <c r="E318" s="29"/>
      <c r="F318" s="2" t="s">
        <v>147</v>
      </c>
      <c r="G318" s="2" t="s">
        <v>147</v>
      </c>
      <c r="H318" s="2" t="s">
        <v>147</v>
      </c>
      <c r="I318" s="32">
        <f t="shared" si="8"/>
        <v>0</v>
      </c>
      <c r="J318" s="59">
        <v>0</v>
      </c>
      <c r="K318" s="30">
        <v>64.3</v>
      </c>
      <c r="L318" s="38"/>
      <c r="M318" s="38"/>
      <c r="N318" s="38"/>
      <c r="O318" s="38"/>
      <c r="P318" s="29"/>
      <c r="Q318" s="29"/>
      <c r="R318" s="29"/>
      <c r="S318" s="29"/>
      <c r="T318" s="29"/>
      <c r="U318" s="29" t="s">
        <v>118</v>
      </c>
      <c r="V318" s="2" t="s">
        <v>183</v>
      </c>
      <c r="W318" s="29"/>
      <c r="X318" s="29"/>
      <c r="Y318" s="29"/>
      <c r="Z318" s="29"/>
      <c r="AA318" s="29"/>
      <c r="AB318" s="33"/>
    </row>
    <row r="319" spans="1:28" x14ac:dyDescent="0.35">
      <c r="A319" s="28">
        <v>164</v>
      </c>
      <c r="B319" s="29">
        <v>19</v>
      </c>
      <c r="C319" s="29">
        <v>8</v>
      </c>
      <c r="D319" s="29" t="s">
        <v>213</v>
      </c>
      <c r="E319" s="29"/>
      <c r="F319" s="2" t="s">
        <v>147</v>
      </c>
      <c r="G319" s="2" t="s">
        <v>147</v>
      </c>
      <c r="H319" s="2" t="s">
        <v>147</v>
      </c>
      <c r="I319" s="32">
        <f t="shared" si="8"/>
        <v>0.25668134455246988</v>
      </c>
      <c r="J319" s="59">
        <v>1.7112089636831325</v>
      </c>
      <c r="K319" s="30">
        <v>64.3</v>
      </c>
      <c r="L319" s="38"/>
      <c r="M319" s="38"/>
      <c r="N319" s="38"/>
      <c r="O319" s="38"/>
      <c r="P319" s="29"/>
      <c r="Q319" s="29"/>
      <c r="R319" s="29"/>
      <c r="S319" s="29"/>
      <c r="T319" s="29"/>
      <c r="U319" s="29" t="s">
        <v>118</v>
      </c>
      <c r="V319" s="2" t="s">
        <v>183</v>
      </c>
      <c r="W319" s="29"/>
      <c r="X319" s="29"/>
      <c r="Y319" s="29"/>
      <c r="Z319" s="29"/>
      <c r="AA319" s="29"/>
      <c r="AB319" s="33" t="s">
        <v>138</v>
      </c>
    </row>
    <row r="320" spans="1:28" x14ac:dyDescent="0.35">
      <c r="A320" s="28">
        <v>165</v>
      </c>
      <c r="B320" s="29">
        <v>19</v>
      </c>
      <c r="C320" s="29">
        <v>9</v>
      </c>
      <c r="D320" s="29" t="s">
        <v>213</v>
      </c>
      <c r="E320" s="29"/>
      <c r="F320" s="2" t="s">
        <v>147</v>
      </c>
      <c r="G320" s="2" t="s">
        <v>147</v>
      </c>
      <c r="H320" s="2" t="s">
        <v>147</v>
      </c>
      <c r="I320" s="32">
        <f t="shared" si="8"/>
        <v>0.25668134455246988</v>
      </c>
      <c r="J320" s="59">
        <v>1.7112089636831325</v>
      </c>
      <c r="K320" s="30">
        <v>64.3</v>
      </c>
      <c r="L320" s="38"/>
      <c r="M320" s="38"/>
      <c r="N320" s="38"/>
      <c r="O320" s="38"/>
      <c r="P320" s="29"/>
      <c r="Q320" s="29"/>
      <c r="R320" s="29"/>
      <c r="S320" s="29"/>
      <c r="T320" s="29"/>
      <c r="U320" s="29" t="s">
        <v>118</v>
      </c>
      <c r="V320" s="2" t="s">
        <v>183</v>
      </c>
      <c r="W320" s="29"/>
      <c r="X320" s="29"/>
      <c r="Y320" s="29"/>
      <c r="Z320" s="29"/>
      <c r="AA320" s="29"/>
    </row>
    <row r="321" spans="1:28" x14ac:dyDescent="0.35">
      <c r="A321" s="28">
        <v>166</v>
      </c>
      <c r="B321" s="29">
        <v>19</v>
      </c>
      <c r="C321" s="29">
        <v>13</v>
      </c>
      <c r="D321" s="29" t="s">
        <v>213</v>
      </c>
      <c r="E321" s="29"/>
      <c r="F321" s="2" t="s">
        <v>147</v>
      </c>
      <c r="G321" s="2" t="s">
        <v>147</v>
      </c>
      <c r="H321" s="2" t="s">
        <v>147</v>
      </c>
      <c r="I321" s="32">
        <f t="shared" si="8"/>
        <v>0.28272283369070222</v>
      </c>
      <c r="J321" s="59">
        <v>1.8848188912713484</v>
      </c>
      <c r="K321" s="30">
        <v>64.3</v>
      </c>
      <c r="L321" s="38"/>
      <c r="M321" s="38"/>
      <c r="N321" s="38"/>
      <c r="O321" s="38"/>
      <c r="P321" s="29"/>
      <c r="Q321" s="29"/>
      <c r="R321" s="29"/>
      <c r="S321" s="29"/>
      <c r="T321" s="29"/>
      <c r="U321" s="29" t="s">
        <v>118</v>
      </c>
      <c r="V321" s="29" t="s">
        <v>119</v>
      </c>
      <c r="W321" s="29"/>
      <c r="X321" s="29"/>
      <c r="Y321" s="29"/>
      <c r="Z321" s="29"/>
      <c r="AA321" s="29"/>
      <c r="AB321" s="33" t="s">
        <v>138</v>
      </c>
    </row>
    <row r="322" spans="1:28" x14ac:dyDescent="0.35">
      <c r="A322" s="34">
        <v>157.13999999999999</v>
      </c>
      <c r="B322" s="29">
        <v>19</v>
      </c>
      <c r="C322" s="29">
        <v>1</v>
      </c>
      <c r="D322" s="29" t="s">
        <v>214</v>
      </c>
      <c r="E322" s="29">
        <v>14</v>
      </c>
      <c r="F322" s="2" t="s">
        <v>147</v>
      </c>
      <c r="G322" s="2" t="s">
        <v>147</v>
      </c>
      <c r="H322" s="2" t="s">
        <v>148</v>
      </c>
      <c r="I322" s="32">
        <f t="shared" si="8"/>
        <v>0.87589008628377363</v>
      </c>
      <c r="J322" s="59">
        <v>5.8392672418918243</v>
      </c>
      <c r="K322" s="30">
        <v>64.3</v>
      </c>
      <c r="L322" s="16">
        <v>2.6536798477172852</v>
      </c>
      <c r="M322" s="16">
        <v>24.941822052001953</v>
      </c>
      <c r="N322" s="16">
        <v>4.4843535423278809</v>
      </c>
      <c r="O322" s="16">
        <v>6.2405405044555664</v>
      </c>
      <c r="P322" s="29"/>
      <c r="Q322" s="29"/>
      <c r="R322" s="29"/>
      <c r="S322" s="29"/>
      <c r="T322" s="29"/>
      <c r="U322" s="29" t="s">
        <v>118</v>
      </c>
      <c r="V322" s="29" t="s">
        <v>123</v>
      </c>
      <c r="W322" s="29">
        <v>1</v>
      </c>
      <c r="X322" s="29"/>
      <c r="Y322" s="29"/>
      <c r="Z322" s="29"/>
      <c r="AA322" s="29"/>
      <c r="AB322" s="33"/>
    </row>
    <row r="323" spans="1:28" x14ac:dyDescent="0.35">
      <c r="A323" s="34">
        <v>158.13999999999999</v>
      </c>
      <c r="B323" s="29">
        <v>19</v>
      </c>
      <c r="C323" s="29">
        <v>2</v>
      </c>
      <c r="D323" s="29" t="s">
        <v>214</v>
      </c>
      <c r="E323" s="29">
        <v>14</v>
      </c>
      <c r="F323" s="2" t="s">
        <v>147</v>
      </c>
      <c r="G323" s="2" t="s">
        <v>147</v>
      </c>
      <c r="H323" s="2" t="s">
        <v>148</v>
      </c>
      <c r="I323" s="32">
        <f t="shared" si="8"/>
        <v>0.54264769705160787</v>
      </c>
      <c r="J323" s="59">
        <v>3.6176513136773862</v>
      </c>
      <c r="K323" s="30">
        <v>64.3</v>
      </c>
      <c r="L323" s="12">
        <v>3.1510956287384033</v>
      </c>
      <c r="M323" s="12">
        <v>24.591375350952148</v>
      </c>
      <c r="N323" s="12">
        <v>4.4036273956298828</v>
      </c>
      <c r="O323" s="12">
        <v>6.6161117553710938</v>
      </c>
      <c r="P323" s="29"/>
      <c r="Q323" s="29"/>
      <c r="R323" s="29"/>
      <c r="S323" s="29"/>
      <c r="T323" s="29"/>
      <c r="U323" s="29" t="s">
        <v>118</v>
      </c>
      <c r="V323" s="29" t="s">
        <v>123</v>
      </c>
      <c r="W323" s="29">
        <v>1</v>
      </c>
      <c r="X323" s="29"/>
      <c r="Y323" s="29"/>
      <c r="Z323" s="29"/>
      <c r="AA323" s="29"/>
      <c r="AB323" s="33"/>
    </row>
    <row r="324" spans="1:28" x14ac:dyDescent="0.35">
      <c r="A324" s="34">
        <v>159.13999999999999</v>
      </c>
      <c r="B324" s="29">
        <v>19</v>
      </c>
      <c r="C324" s="29">
        <v>3</v>
      </c>
      <c r="D324" s="29" t="s">
        <v>214</v>
      </c>
      <c r="E324" s="29">
        <v>14</v>
      </c>
      <c r="F324" s="2" t="s">
        <v>147</v>
      </c>
      <c r="G324" s="2" t="s">
        <v>147</v>
      </c>
      <c r="H324" s="2" t="s">
        <v>148</v>
      </c>
      <c r="I324" s="32">
        <f t="shared" si="8"/>
        <v>0.69845327319495709</v>
      </c>
      <c r="J324" s="59">
        <v>4.6563551546330473</v>
      </c>
      <c r="K324" s="30">
        <v>64.3</v>
      </c>
      <c r="L324" s="12">
        <v>2.2040293216705322</v>
      </c>
      <c r="M324" s="12">
        <v>19.936826705932617</v>
      </c>
      <c r="N324" s="12">
        <v>3.5801615715026855</v>
      </c>
      <c r="O324" s="12">
        <v>4.6886787414550781</v>
      </c>
      <c r="P324" s="29"/>
      <c r="Q324" s="29"/>
      <c r="R324" s="29"/>
      <c r="S324" s="29"/>
      <c r="T324" s="29"/>
      <c r="U324" s="29" t="s">
        <v>118</v>
      </c>
      <c r="V324" s="29" t="s">
        <v>123</v>
      </c>
      <c r="W324" s="29">
        <v>1</v>
      </c>
      <c r="X324" s="29"/>
      <c r="Y324" s="29"/>
      <c r="Z324" s="29"/>
      <c r="AA324" s="29"/>
      <c r="AB324" s="33"/>
    </row>
    <row r="325" spans="1:28" x14ac:dyDescent="0.35">
      <c r="A325" s="34">
        <v>160.13999999999999</v>
      </c>
      <c r="B325" s="29">
        <v>19</v>
      </c>
      <c r="C325" s="29">
        <v>4</v>
      </c>
      <c r="D325" s="29" t="s">
        <v>214</v>
      </c>
      <c r="E325" s="29">
        <v>14</v>
      </c>
      <c r="F325" s="2" t="s">
        <v>147</v>
      </c>
      <c r="G325" s="2" t="s">
        <v>147</v>
      </c>
      <c r="H325" s="2" t="s">
        <v>148</v>
      </c>
      <c r="I325" s="32">
        <f t="shared" si="8"/>
        <v>0.96883206767945418</v>
      </c>
      <c r="J325" s="59">
        <v>6.4588804511963618</v>
      </c>
      <c r="K325" s="30">
        <v>64.3</v>
      </c>
      <c r="P325" s="29"/>
      <c r="Q325" s="29"/>
      <c r="R325" s="29"/>
      <c r="S325" s="29"/>
      <c r="T325" s="29"/>
      <c r="U325" s="29" t="s">
        <v>118</v>
      </c>
      <c r="V325" s="29" t="s">
        <v>123</v>
      </c>
      <c r="W325" s="29">
        <v>1</v>
      </c>
      <c r="X325" s="29"/>
      <c r="Y325" s="29"/>
      <c r="Z325" s="29"/>
      <c r="AA325" s="29"/>
      <c r="AB325" s="33" t="s">
        <v>138</v>
      </c>
    </row>
    <row r="326" spans="1:28" x14ac:dyDescent="0.35">
      <c r="A326" s="34">
        <v>161.13999999999999</v>
      </c>
      <c r="B326" s="29">
        <v>19</v>
      </c>
      <c r="C326" s="29">
        <v>5</v>
      </c>
      <c r="D326" s="29" t="s">
        <v>214</v>
      </c>
      <c r="E326" s="29">
        <v>14</v>
      </c>
      <c r="F326" s="2" t="s">
        <v>147</v>
      </c>
      <c r="G326" s="2" t="s">
        <v>147</v>
      </c>
      <c r="H326" s="2" t="s">
        <v>148</v>
      </c>
      <c r="I326" s="32">
        <f t="shared" si="8"/>
        <v>0.87019642736824598</v>
      </c>
      <c r="J326" s="59">
        <v>5.801309515788307</v>
      </c>
      <c r="K326" s="30">
        <v>64.3</v>
      </c>
      <c r="P326" s="29"/>
      <c r="Q326" s="29"/>
      <c r="R326" s="29"/>
      <c r="S326" s="29"/>
      <c r="T326" s="29"/>
      <c r="U326" s="29" t="s">
        <v>118</v>
      </c>
      <c r="V326" s="29" t="s">
        <v>123</v>
      </c>
      <c r="W326" s="29">
        <v>1</v>
      </c>
      <c r="X326" s="29"/>
      <c r="Y326" s="29"/>
      <c r="Z326" s="29"/>
      <c r="AA326" s="29"/>
      <c r="AB326" s="33"/>
    </row>
    <row r="327" spans="1:28" x14ac:dyDescent="0.35">
      <c r="A327" s="34">
        <v>162.13999999999999</v>
      </c>
      <c r="B327" s="29">
        <v>19</v>
      </c>
      <c r="C327" s="29">
        <v>6</v>
      </c>
      <c r="D327" s="29" t="s">
        <v>214</v>
      </c>
      <c r="E327" s="29">
        <v>14</v>
      </c>
      <c r="F327" s="2" t="s">
        <v>147</v>
      </c>
      <c r="G327" s="2" t="s">
        <v>147</v>
      </c>
      <c r="H327" s="2" t="s">
        <v>148</v>
      </c>
      <c r="I327" s="32">
        <f t="shared" si="8"/>
        <v>0.92090266025120204</v>
      </c>
      <c r="J327" s="59">
        <v>6.1393510683413473</v>
      </c>
      <c r="K327" s="30">
        <v>64.3</v>
      </c>
      <c r="L327" s="16">
        <v>3.6440660953521729</v>
      </c>
      <c r="M327" s="16">
        <v>30.728479385375977</v>
      </c>
      <c r="N327" s="16">
        <v>5.7025675773620605</v>
      </c>
      <c r="O327" s="16">
        <v>8.8021068572998047</v>
      </c>
      <c r="P327" s="29"/>
      <c r="Q327" s="29"/>
      <c r="R327" s="29"/>
      <c r="S327" s="29"/>
      <c r="T327" s="29"/>
      <c r="U327" s="29" t="s">
        <v>118</v>
      </c>
      <c r="V327" s="29" t="s">
        <v>123</v>
      </c>
      <c r="W327" s="29">
        <v>1</v>
      </c>
      <c r="X327" s="29"/>
      <c r="Y327" s="29"/>
      <c r="Z327" s="29"/>
      <c r="AA327" s="29"/>
      <c r="AB327" s="33"/>
    </row>
    <row r="328" spans="1:28" x14ac:dyDescent="0.35">
      <c r="A328" s="34">
        <v>163.13999999999999</v>
      </c>
      <c r="B328" s="29">
        <v>19</v>
      </c>
      <c r="C328" s="29">
        <v>7</v>
      </c>
      <c r="D328" s="29" t="s">
        <v>214</v>
      </c>
      <c r="E328" s="29">
        <v>14</v>
      </c>
      <c r="F328" s="2" t="s">
        <v>147</v>
      </c>
      <c r="G328" s="2" t="s">
        <v>147</v>
      </c>
      <c r="H328" s="2" t="s">
        <v>148</v>
      </c>
      <c r="I328" s="32">
        <f t="shared" si="8"/>
        <v>3.1035108023162269E-2</v>
      </c>
      <c r="J328" s="59">
        <v>0.20690072015441513</v>
      </c>
      <c r="K328" s="30">
        <v>64.3</v>
      </c>
      <c r="L328" s="16"/>
      <c r="M328" s="16"/>
      <c r="N328" s="16"/>
      <c r="O328" s="16"/>
      <c r="P328" s="29"/>
      <c r="Q328" s="29"/>
      <c r="R328" s="29"/>
      <c r="S328" s="29"/>
      <c r="T328" s="29"/>
      <c r="U328" s="29" t="s">
        <v>118</v>
      </c>
      <c r="V328" s="2" t="s">
        <v>183</v>
      </c>
      <c r="W328" s="29"/>
      <c r="X328" s="29"/>
      <c r="Y328" s="29"/>
      <c r="Z328" s="29"/>
      <c r="AA328" s="29"/>
      <c r="AB328" s="33"/>
    </row>
    <row r="329" spans="1:28" x14ac:dyDescent="0.35">
      <c r="A329" s="34">
        <v>164.14</v>
      </c>
      <c r="B329" s="29">
        <v>19</v>
      </c>
      <c r="C329" s="29">
        <v>8</v>
      </c>
      <c r="D329" s="29" t="s">
        <v>214</v>
      </c>
      <c r="E329" s="29">
        <v>14</v>
      </c>
      <c r="F329" s="2" t="s">
        <v>147</v>
      </c>
      <c r="G329" s="2" t="s">
        <v>147</v>
      </c>
      <c r="H329" s="2" t="s">
        <v>148</v>
      </c>
      <c r="I329" s="32">
        <f t="shared" si="8"/>
        <v>0.36299409053256559</v>
      </c>
      <c r="J329" s="59">
        <v>2.4199606035504373</v>
      </c>
      <c r="K329" s="30">
        <v>64.3</v>
      </c>
      <c r="M329" s="16"/>
      <c r="N329" s="16"/>
      <c r="O329" s="16"/>
      <c r="P329" s="29"/>
      <c r="Q329" s="29"/>
      <c r="R329" s="29"/>
      <c r="S329" s="29"/>
      <c r="T329" s="29"/>
      <c r="U329" s="29" t="s">
        <v>118</v>
      </c>
      <c r="V329" s="2" t="s">
        <v>183</v>
      </c>
      <c r="W329" s="29"/>
      <c r="X329" s="29"/>
      <c r="Y329" s="29"/>
      <c r="Z329" s="29"/>
      <c r="AA329" s="29"/>
      <c r="AB329" s="33" t="s">
        <v>138</v>
      </c>
    </row>
    <row r="330" spans="1:28" x14ac:dyDescent="0.35">
      <c r="A330" s="34">
        <v>165.14</v>
      </c>
      <c r="B330" s="29">
        <v>19</v>
      </c>
      <c r="C330" s="29">
        <v>9</v>
      </c>
      <c r="D330" s="29" t="s">
        <v>214</v>
      </c>
      <c r="E330" s="29">
        <v>14</v>
      </c>
      <c r="F330" s="2" t="s">
        <v>147</v>
      </c>
      <c r="G330" s="2" t="s">
        <v>147</v>
      </c>
      <c r="H330" s="2" t="s">
        <v>148</v>
      </c>
      <c r="I330" s="32">
        <f t="shared" ref="I330:I393" si="9">0.15*J330</f>
        <v>0.39566262529378898</v>
      </c>
      <c r="J330" s="59">
        <v>2.6377508352919268</v>
      </c>
      <c r="K330" s="30">
        <v>64.3</v>
      </c>
      <c r="P330" s="29"/>
      <c r="Q330" s="29"/>
      <c r="R330" s="29"/>
      <c r="S330" s="29"/>
      <c r="T330" s="29"/>
      <c r="U330" s="29" t="s">
        <v>118</v>
      </c>
      <c r="V330" s="2" t="s">
        <v>183</v>
      </c>
      <c r="W330" s="29"/>
      <c r="X330" s="29"/>
      <c r="Y330" s="29"/>
      <c r="Z330" s="29"/>
      <c r="AA330" s="29"/>
    </row>
    <row r="331" spans="1:28" x14ac:dyDescent="0.35">
      <c r="A331" s="34">
        <v>166.14</v>
      </c>
      <c r="B331" s="29">
        <v>19</v>
      </c>
      <c r="C331" s="29">
        <v>13</v>
      </c>
      <c r="D331" s="29" t="s">
        <v>214</v>
      </c>
      <c r="E331" s="29">
        <v>14</v>
      </c>
      <c r="F331" s="2" t="s">
        <v>147</v>
      </c>
      <c r="G331" s="2" t="s">
        <v>147</v>
      </c>
      <c r="H331" s="2" t="s">
        <v>148</v>
      </c>
      <c r="I331" s="32">
        <f t="shared" si="9"/>
        <v>0.12502714946473942</v>
      </c>
      <c r="J331" s="60">
        <v>0.83351432976492945</v>
      </c>
      <c r="K331" s="30">
        <v>64.3</v>
      </c>
      <c r="P331" s="29"/>
      <c r="Q331" s="29"/>
      <c r="R331" s="29"/>
      <c r="S331" s="29"/>
      <c r="T331" s="29"/>
      <c r="U331" s="29" t="s">
        <v>118</v>
      </c>
      <c r="V331" s="29" t="s">
        <v>119</v>
      </c>
      <c r="W331" s="29"/>
      <c r="X331" s="29"/>
      <c r="Y331" s="29"/>
      <c r="Z331" s="29"/>
      <c r="AA331" s="29"/>
      <c r="AB331" s="33" t="s">
        <v>138</v>
      </c>
    </row>
    <row r="332" spans="1:28" x14ac:dyDescent="0.35">
      <c r="A332" s="28">
        <v>167</v>
      </c>
      <c r="B332" s="29">
        <v>20</v>
      </c>
      <c r="C332" s="29">
        <v>1</v>
      </c>
      <c r="D332" s="29" t="s">
        <v>213</v>
      </c>
      <c r="E332" s="29"/>
      <c r="F332" s="2" t="s">
        <v>148</v>
      </c>
      <c r="G332" s="2" t="s">
        <v>148</v>
      </c>
      <c r="H332" s="2" t="s">
        <v>148</v>
      </c>
      <c r="I332" s="32">
        <f t="shared" si="9"/>
        <v>0.35002001529882254</v>
      </c>
      <c r="J332" s="60">
        <v>2.3334667686588171</v>
      </c>
      <c r="K332" s="30">
        <v>64.3</v>
      </c>
      <c r="L332" s="16">
        <f t="shared" ref="L332:O334" si="10">L322</f>
        <v>2.6536798477172852</v>
      </c>
      <c r="M332" s="16">
        <f t="shared" si="10"/>
        <v>24.941822052001953</v>
      </c>
      <c r="N332" s="16">
        <f t="shared" si="10"/>
        <v>4.4843535423278809</v>
      </c>
      <c r="O332" s="16">
        <f t="shared" si="10"/>
        <v>6.2405405044555664</v>
      </c>
      <c r="P332" s="29"/>
      <c r="Q332" s="29"/>
      <c r="R332" s="29"/>
      <c r="S332" s="29"/>
      <c r="T332" s="29"/>
      <c r="U332" s="29" t="s">
        <v>118</v>
      </c>
      <c r="V332" s="29" t="s">
        <v>123</v>
      </c>
      <c r="W332" s="29">
        <v>1</v>
      </c>
      <c r="X332" s="29"/>
      <c r="Y332" s="29"/>
      <c r="Z332" s="29"/>
      <c r="AA332" s="29"/>
      <c r="AB332" s="33" t="s">
        <v>138</v>
      </c>
    </row>
    <row r="333" spans="1:28" x14ac:dyDescent="0.35">
      <c r="A333" s="28">
        <v>168</v>
      </c>
      <c r="B333" s="29">
        <v>20</v>
      </c>
      <c r="C333" s="29">
        <v>2</v>
      </c>
      <c r="D333" s="29" t="s">
        <v>213</v>
      </c>
      <c r="E333" s="29"/>
      <c r="F333" s="2" t="s">
        <v>148</v>
      </c>
      <c r="G333" s="2" t="s">
        <v>148</v>
      </c>
      <c r="H333" s="2" t="s">
        <v>148</v>
      </c>
      <c r="I333" s="32">
        <f t="shared" si="9"/>
        <v>0.11667333843294084</v>
      </c>
      <c r="J333" s="60">
        <v>0.77782225621960566</v>
      </c>
      <c r="K333" s="30">
        <v>64.3</v>
      </c>
      <c r="L333" s="16">
        <f t="shared" si="10"/>
        <v>3.1510956287384033</v>
      </c>
      <c r="M333" s="16">
        <f t="shared" si="10"/>
        <v>24.591375350952148</v>
      </c>
      <c r="N333" s="16">
        <f t="shared" si="10"/>
        <v>4.4036273956298828</v>
      </c>
      <c r="O333" s="16">
        <f t="shared" si="10"/>
        <v>6.6161117553710938</v>
      </c>
      <c r="P333" s="29"/>
      <c r="Q333" s="29"/>
      <c r="R333" s="29"/>
      <c r="S333" s="29"/>
      <c r="T333" s="29"/>
      <c r="U333" s="29" t="s">
        <v>118</v>
      </c>
      <c r="V333" s="29" t="s">
        <v>123</v>
      </c>
      <c r="W333" s="29">
        <v>1</v>
      </c>
      <c r="X333" s="29"/>
      <c r="Y333" s="29"/>
      <c r="Z333" s="29"/>
      <c r="AA333" s="29"/>
      <c r="AB333" s="33"/>
    </row>
    <row r="334" spans="1:28" x14ac:dyDescent="0.35">
      <c r="A334" s="28">
        <v>169</v>
      </c>
      <c r="B334" s="29">
        <v>20</v>
      </c>
      <c r="C334" s="29">
        <v>3</v>
      </c>
      <c r="D334" s="29" t="s">
        <v>213</v>
      </c>
      <c r="E334" s="29"/>
      <c r="F334" s="2" t="s">
        <v>148</v>
      </c>
      <c r="G334" s="2" t="s">
        <v>148</v>
      </c>
      <c r="H334" s="2" t="s">
        <v>148</v>
      </c>
      <c r="I334" s="32">
        <f t="shared" si="9"/>
        <v>0.23334667686588167</v>
      </c>
      <c r="J334" s="59">
        <v>1.5556445124392113</v>
      </c>
      <c r="K334" s="30">
        <v>64.3</v>
      </c>
      <c r="L334" s="16">
        <f t="shared" si="10"/>
        <v>2.2040293216705322</v>
      </c>
      <c r="M334" s="16">
        <f t="shared" si="10"/>
        <v>19.936826705932617</v>
      </c>
      <c r="N334" s="16">
        <f t="shared" si="10"/>
        <v>3.5801615715026855</v>
      </c>
      <c r="O334" s="16">
        <f t="shared" si="10"/>
        <v>4.6886787414550781</v>
      </c>
      <c r="P334" s="29"/>
      <c r="Q334" s="29"/>
      <c r="R334" s="29"/>
      <c r="S334" s="29"/>
      <c r="T334" s="29"/>
      <c r="U334" s="29" t="s">
        <v>118</v>
      </c>
      <c r="V334" s="29" t="s">
        <v>123</v>
      </c>
      <c r="W334" s="29">
        <v>1</v>
      </c>
      <c r="X334" s="29"/>
      <c r="Y334" s="29"/>
      <c r="Z334" s="29"/>
      <c r="AA334" s="29"/>
      <c r="AB334" s="33"/>
    </row>
    <row r="335" spans="1:28" x14ac:dyDescent="0.35">
      <c r="A335" s="28">
        <v>170</v>
      </c>
      <c r="B335" s="29">
        <v>20</v>
      </c>
      <c r="C335" s="29">
        <v>4</v>
      </c>
      <c r="D335" s="29" t="s">
        <v>213</v>
      </c>
      <c r="E335" s="29"/>
      <c r="F335" s="2" t="s">
        <v>148</v>
      </c>
      <c r="G335" s="2" t="s">
        <v>148</v>
      </c>
      <c r="H335" s="2" t="s">
        <v>148</v>
      </c>
      <c r="I335" s="32">
        <f t="shared" si="9"/>
        <v>0.35002001529882254</v>
      </c>
      <c r="J335" s="59">
        <v>2.3334667686588171</v>
      </c>
      <c r="K335" s="30">
        <v>64.3</v>
      </c>
      <c r="L335" s="38"/>
      <c r="M335" s="38"/>
      <c r="N335" s="38"/>
      <c r="O335" s="38"/>
      <c r="P335" s="29"/>
      <c r="Q335" s="29"/>
      <c r="R335" s="29"/>
      <c r="S335" s="29"/>
      <c r="T335" s="29"/>
      <c r="U335" s="29" t="s">
        <v>118</v>
      </c>
      <c r="V335" s="29" t="s">
        <v>123</v>
      </c>
      <c r="W335" s="29">
        <v>1</v>
      </c>
      <c r="X335" s="29"/>
      <c r="Y335" s="29"/>
      <c r="Z335" s="29"/>
      <c r="AA335" s="29"/>
      <c r="AB335" s="33" t="s">
        <v>138</v>
      </c>
    </row>
    <row r="336" spans="1:28" x14ac:dyDescent="0.35">
      <c r="A336" s="28">
        <v>171</v>
      </c>
      <c r="B336" s="29">
        <v>20</v>
      </c>
      <c r="C336" s="29">
        <v>5</v>
      </c>
      <c r="D336" s="29" t="s">
        <v>213</v>
      </c>
      <c r="E336" s="29"/>
      <c r="F336" s="2" t="s">
        <v>148</v>
      </c>
      <c r="G336" s="2" t="s">
        <v>148</v>
      </c>
      <c r="H336" s="2" t="s">
        <v>148</v>
      </c>
      <c r="I336" s="32">
        <f t="shared" si="9"/>
        <v>0.46669335373176335</v>
      </c>
      <c r="J336" s="59">
        <v>3.1112890248784226</v>
      </c>
      <c r="K336" s="30">
        <v>64.3</v>
      </c>
      <c r="L336" s="38"/>
      <c r="M336" s="38"/>
      <c r="N336" s="38"/>
      <c r="O336" s="38"/>
      <c r="P336" s="29"/>
      <c r="Q336" s="29"/>
      <c r="R336" s="29"/>
      <c r="S336" s="29"/>
      <c r="T336" s="29"/>
      <c r="U336" s="29" t="s">
        <v>118</v>
      </c>
      <c r="V336" s="29" t="s">
        <v>123</v>
      </c>
      <c r="W336" s="29">
        <v>1</v>
      </c>
      <c r="X336" s="29"/>
      <c r="Y336" s="29"/>
      <c r="Z336" s="29"/>
      <c r="AA336" s="29"/>
      <c r="AB336" s="33"/>
    </row>
    <row r="337" spans="1:28" x14ac:dyDescent="0.35">
      <c r="A337" s="28">
        <v>172</v>
      </c>
      <c r="B337" s="29">
        <v>20</v>
      </c>
      <c r="C337" s="29">
        <v>6</v>
      </c>
      <c r="D337" s="29" t="s">
        <v>213</v>
      </c>
      <c r="E337" s="29"/>
      <c r="F337" s="2" t="s">
        <v>148</v>
      </c>
      <c r="G337" s="2" t="s">
        <v>148</v>
      </c>
      <c r="H337" s="2" t="s">
        <v>148</v>
      </c>
      <c r="I337" s="32">
        <f t="shared" si="9"/>
        <v>0.58336669216470416</v>
      </c>
      <c r="J337" s="59">
        <v>3.8891112810980282</v>
      </c>
      <c r="K337" s="30">
        <v>64.3</v>
      </c>
      <c r="L337" s="16">
        <f>L327</f>
        <v>3.6440660953521729</v>
      </c>
      <c r="M337" s="16">
        <f>M327</f>
        <v>30.728479385375977</v>
      </c>
      <c r="N337" s="16">
        <f>N327</f>
        <v>5.7025675773620605</v>
      </c>
      <c r="O337" s="16">
        <f>O327</f>
        <v>8.8021068572998047</v>
      </c>
      <c r="P337" s="29"/>
      <c r="Q337" s="29"/>
      <c r="R337" s="29"/>
      <c r="S337" s="29"/>
      <c r="T337" s="29"/>
      <c r="U337" s="29" t="s">
        <v>118</v>
      </c>
      <c r="V337" s="29" t="s">
        <v>123</v>
      </c>
      <c r="W337" s="29">
        <v>1</v>
      </c>
      <c r="X337" s="29"/>
      <c r="Y337" s="29"/>
      <c r="Z337" s="29"/>
      <c r="AA337" s="29"/>
      <c r="AB337" s="33"/>
    </row>
    <row r="338" spans="1:28" x14ac:dyDescent="0.35">
      <c r="A338" s="28">
        <v>173</v>
      </c>
      <c r="B338" s="29">
        <v>20</v>
      </c>
      <c r="C338" s="29">
        <v>7</v>
      </c>
      <c r="D338" s="29" t="s">
        <v>213</v>
      </c>
      <c r="E338" s="29"/>
      <c r="F338" s="2" t="s">
        <v>148</v>
      </c>
      <c r="G338" s="2" t="s">
        <v>148</v>
      </c>
      <c r="H338" s="2" t="s">
        <v>148</v>
      </c>
      <c r="I338" s="32">
        <f t="shared" si="9"/>
        <v>0.70004003059764508</v>
      </c>
      <c r="J338" s="59">
        <v>4.6669335373176342</v>
      </c>
      <c r="K338" s="30">
        <v>64.3</v>
      </c>
      <c r="L338" s="38"/>
      <c r="M338" s="38"/>
      <c r="N338" s="38"/>
      <c r="O338" s="38"/>
      <c r="P338" s="29"/>
      <c r="Q338" s="29"/>
      <c r="R338" s="29"/>
      <c r="S338" s="29"/>
      <c r="T338" s="29"/>
      <c r="U338" s="29" t="s">
        <v>118</v>
      </c>
      <c r="V338" s="29" t="s">
        <v>123</v>
      </c>
      <c r="W338" s="29">
        <v>1</v>
      </c>
      <c r="X338" s="29"/>
      <c r="Y338" s="29"/>
      <c r="Z338" s="29"/>
      <c r="AA338" s="29"/>
      <c r="AB338" s="33"/>
    </row>
    <row r="339" spans="1:28" x14ac:dyDescent="0.35">
      <c r="A339" s="28">
        <v>174</v>
      </c>
      <c r="B339" s="29">
        <v>20</v>
      </c>
      <c r="C339" s="29">
        <v>10</v>
      </c>
      <c r="D339" s="29" t="s">
        <v>213</v>
      </c>
      <c r="E339" s="29"/>
      <c r="F339" s="2" t="s">
        <v>148</v>
      </c>
      <c r="G339" s="2" t="s">
        <v>148</v>
      </c>
      <c r="H339" s="2" t="s">
        <v>148</v>
      </c>
      <c r="I339" s="32">
        <f t="shared" si="9"/>
        <v>3.5702041560479901E-3</v>
      </c>
      <c r="J339" s="59">
        <v>2.3801361040319935E-2</v>
      </c>
      <c r="K339" s="30">
        <v>64.3</v>
      </c>
      <c r="L339" s="38"/>
      <c r="M339" s="38"/>
      <c r="N339" s="38"/>
      <c r="O339" s="38"/>
      <c r="P339" s="29"/>
      <c r="Q339" s="29"/>
      <c r="R339" s="29"/>
      <c r="S339" s="29"/>
      <c r="T339" s="29"/>
      <c r="U339" s="29" t="s">
        <v>118</v>
      </c>
      <c r="V339" s="29" t="s">
        <v>123</v>
      </c>
      <c r="W339" s="29">
        <v>2</v>
      </c>
      <c r="X339" s="29"/>
      <c r="Y339" s="2" t="s">
        <v>189</v>
      </c>
      <c r="AA339" s="29"/>
      <c r="AB339" s="33"/>
    </row>
    <row r="340" spans="1:28" x14ac:dyDescent="0.35">
      <c r="A340" s="28">
        <v>175</v>
      </c>
      <c r="B340" s="29">
        <v>20</v>
      </c>
      <c r="C340" s="29">
        <v>11</v>
      </c>
      <c r="D340" s="29" t="s">
        <v>213</v>
      </c>
      <c r="E340" s="29"/>
      <c r="F340" s="2" t="s">
        <v>148</v>
      </c>
      <c r="G340" s="2" t="s">
        <v>148</v>
      </c>
      <c r="H340" s="2" t="s">
        <v>148</v>
      </c>
      <c r="I340" s="32">
        <f t="shared" si="9"/>
        <v>1.5120864660909134E-2</v>
      </c>
      <c r="J340" s="59">
        <v>0.1008057644060609</v>
      </c>
      <c r="K340" s="30">
        <v>64.3</v>
      </c>
      <c r="L340" s="38"/>
      <c r="M340" s="38"/>
      <c r="N340" s="38"/>
      <c r="O340" s="38"/>
      <c r="P340" s="29"/>
      <c r="Q340" s="29"/>
      <c r="R340" s="29"/>
      <c r="S340" s="29"/>
      <c r="T340" s="29"/>
      <c r="U340" s="29" t="s">
        <v>118</v>
      </c>
      <c r="V340" s="29" t="s">
        <v>184</v>
      </c>
      <c r="W340" s="29"/>
      <c r="X340" s="29"/>
      <c r="Y340" s="29"/>
      <c r="Z340" s="29"/>
      <c r="AA340" s="29"/>
      <c r="AB340" s="33"/>
    </row>
    <row r="341" spans="1:28" x14ac:dyDescent="0.35">
      <c r="A341" s="28">
        <v>176</v>
      </c>
      <c r="B341" s="29">
        <v>20</v>
      </c>
      <c r="C341" s="29">
        <v>13</v>
      </c>
      <c r="D341" s="29" t="s">
        <v>213</v>
      </c>
      <c r="E341" s="29"/>
      <c r="F341" s="2" t="s">
        <v>148</v>
      </c>
      <c r="G341" s="2" t="s">
        <v>148</v>
      </c>
      <c r="H341" s="2" t="s">
        <v>148</v>
      </c>
      <c r="I341" s="32">
        <f t="shared" si="9"/>
        <v>0.12502714946473942</v>
      </c>
      <c r="J341" s="59">
        <v>0.83351432976492945</v>
      </c>
      <c r="K341" s="30">
        <v>64.3</v>
      </c>
      <c r="L341" s="38"/>
      <c r="M341" s="38"/>
      <c r="N341" s="38"/>
      <c r="O341" s="38"/>
      <c r="P341" s="29"/>
      <c r="Q341" s="29"/>
      <c r="R341" s="29"/>
      <c r="S341" s="29"/>
      <c r="T341" s="29"/>
      <c r="U341" s="29" t="s">
        <v>118</v>
      </c>
      <c r="V341" s="29" t="s">
        <v>119</v>
      </c>
      <c r="W341" s="29"/>
      <c r="X341" s="29"/>
      <c r="Y341" s="29"/>
      <c r="Z341" s="29"/>
      <c r="AA341" s="29"/>
      <c r="AB341" s="33" t="s">
        <v>138</v>
      </c>
    </row>
    <row r="342" spans="1:28" x14ac:dyDescent="0.35">
      <c r="A342" s="34">
        <v>167.14</v>
      </c>
      <c r="B342" s="29">
        <v>20</v>
      </c>
      <c r="C342" s="29">
        <v>1</v>
      </c>
      <c r="D342" s="29" t="s">
        <v>214</v>
      </c>
      <c r="E342" s="29">
        <v>14</v>
      </c>
      <c r="F342" s="2" t="s">
        <v>148</v>
      </c>
      <c r="G342" s="2" t="s">
        <v>148</v>
      </c>
      <c r="H342" s="2" t="s">
        <v>149</v>
      </c>
      <c r="I342" s="32">
        <f t="shared" si="9"/>
        <v>1.0491266591890041</v>
      </c>
      <c r="J342" s="59">
        <v>6.9941777279266946</v>
      </c>
      <c r="K342" s="30">
        <v>64.3</v>
      </c>
      <c r="P342" s="29"/>
      <c r="Q342" s="29"/>
      <c r="R342" s="29"/>
      <c r="S342" s="29"/>
      <c r="T342" s="29"/>
      <c r="U342" s="29" t="s">
        <v>118</v>
      </c>
      <c r="V342" s="29" t="s">
        <v>123</v>
      </c>
      <c r="W342" s="29">
        <v>1</v>
      </c>
      <c r="X342" s="29"/>
      <c r="Y342" s="29"/>
      <c r="Z342" s="29"/>
      <c r="AA342" s="29"/>
      <c r="AB342" s="33" t="s">
        <v>138</v>
      </c>
    </row>
    <row r="343" spans="1:28" x14ac:dyDescent="0.35">
      <c r="A343" s="34">
        <v>168.14</v>
      </c>
      <c r="B343" s="29">
        <v>20</v>
      </c>
      <c r="C343" s="29">
        <v>2</v>
      </c>
      <c r="D343" s="29" t="s">
        <v>214</v>
      </c>
      <c r="E343" s="29">
        <v>14</v>
      </c>
      <c r="F343" s="2" t="s">
        <v>148</v>
      </c>
      <c r="G343" s="2" t="s">
        <v>148</v>
      </c>
      <c r="H343" s="2" t="s">
        <v>149</v>
      </c>
      <c r="I343" s="32">
        <f t="shared" si="9"/>
        <v>0.61195166008077473</v>
      </c>
      <c r="J343" s="59">
        <v>4.079677733871832</v>
      </c>
      <c r="K343" s="30">
        <v>64.3</v>
      </c>
      <c r="L343" s="12">
        <v>3.405226469039917</v>
      </c>
      <c r="M343" s="12">
        <v>27.067232131958008</v>
      </c>
      <c r="N343" s="12">
        <v>4.5957436561584473</v>
      </c>
      <c r="O343" s="12">
        <v>5.2745332717895508</v>
      </c>
      <c r="P343" s="29"/>
      <c r="Q343" s="29"/>
      <c r="R343" s="29"/>
      <c r="S343" s="29"/>
      <c r="T343" s="29"/>
      <c r="U343" s="29" t="s">
        <v>118</v>
      </c>
      <c r="V343" s="29" t="s">
        <v>123</v>
      </c>
      <c r="W343" s="29">
        <v>1</v>
      </c>
      <c r="X343" s="29"/>
      <c r="Y343" s="29"/>
      <c r="Z343" s="29"/>
      <c r="AA343" s="29"/>
      <c r="AB343" s="33"/>
    </row>
    <row r="344" spans="1:28" x14ac:dyDescent="0.35">
      <c r="A344" s="34">
        <v>169.14</v>
      </c>
      <c r="B344" s="29">
        <v>20</v>
      </c>
      <c r="C344" s="29">
        <v>3</v>
      </c>
      <c r="D344" s="29" t="s">
        <v>214</v>
      </c>
      <c r="E344" s="29">
        <v>14</v>
      </c>
      <c r="F344" s="2" t="s">
        <v>148</v>
      </c>
      <c r="G344" s="2" t="s">
        <v>148</v>
      </c>
      <c r="H344" s="2" t="s">
        <v>149</v>
      </c>
      <c r="I344" s="32">
        <f t="shared" si="9"/>
        <v>0.70540700416556046</v>
      </c>
      <c r="J344" s="59">
        <v>4.7027133611037364</v>
      </c>
      <c r="K344" s="30">
        <v>64.3</v>
      </c>
      <c r="P344" s="29"/>
      <c r="Q344" s="29"/>
      <c r="R344" s="29"/>
      <c r="S344" s="29"/>
      <c r="T344" s="29"/>
      <c r="U344" s="29" t="s">
        <v>118</v>
      </c>
      <c r="V344" s="29" t="s">
        <v>123</v>
      </c>
      <c r="W344" s="29">
        <v>1</v>
      </c>
      <c r="X344" s="29"/>
      <c r="Y344" s="29"/>
      <c r="Z344" s="29"/>
      <c r="AA344" s="29"/>
      <c r="AB344" s="33"/>
    </row>
    <row r="345" spans="1:28" x14ac:dyDescent="0.35">
      <c r="A345" s="34">
        <v>170.14</v>
      </c>
      <c r="B345" s="29">
        <v>20</v>
      </c>
      <c r="C345" s="29">
        <v>4</v>
      </c>
      <c r="D345" s="29" t="s">
        <v>214</v>
      </c>
      <c r="E345" s="29">
        <v>14</v>
      </c>
      <c r="F345" s="2" t="s">
        <v>148</v>
      </c>
      <c r="G345" s="2" t="s">
        <v>148</v>
      </c>
      <c r="H345" s="2" t="s">
        <v>149</v>
      </c>
      <c r="I345" s="32">
        <f t="shared" si="9"/>
        <v>0.63213614762967341</v>
      </c>
      <c r="J345" s="59">
        <v>4.214240984197823</v>
      </c>
      <c r="K345" s="30">
        <v>64.3</v>
      </c>
      <c r="L345" s="16">
        <v>3.1411550045013428</v>
      </c>
      <c r="M345" s="16">
        <v>26.420724868774414</v>
      </c>
      <c r="N345" s="16">
        <v>4.6884102821350098</v>
      </c>
      <c r="O345" s="16">
        <v>5.6837177276611328</v>
      </c>
      <c r="P345" s="29"/>
      <c r="Q345" s="29"/>
      <c r="R345" s="29"/>
      <c r="S345" s="29"/>
      <c r="T345" s="29"/>
      <c r="U345" s="29" t="s">
        <v>118</v>
      </c>
      <c r="V345" s="29" t="s">
        <v>123</v>
      </c>
      <c r="W345" s="29">
        <v>1</v>
      </c>
      <c r="X345" s="29"/>
      <c r="Y345" s="29"/>
      <c r="Z345" s="29"/>
      <c r="AA345" s="29"/>
      <c r="AB345" s="33" t="s">
        <v>138</v>
      </c>
    </row>
    <row r="346" spans="1:28" x14ac:dyDescent="0.35">
      <c r="A346" s="34">
        <v>171.14</v>
      </c>
      <c r="B346" s="29">
        <v>20</v>
      </c>
      <c r="C346" s="29">
        <v>5</v>
      </c>
      <c r="D346" s="29" t="s">
        <v>214</v>
      </c>
      <c r="E346" s="29">
        <v>14</v>
      </c>
      <c r="F346" s="2" t="s">
        <v>148</v>
      </c>
      <c r="G346" s="2" t="s">
        <v>148</v>
      </c>
      <c r="H346" s="2" t="s">
        <v>149</v>
      </c>
      <c r="I346" s="32">
        <f t="shared" si="9"/>
        <v>0.7905785412216072</v>
      </c>
      <c r="J346" s="59">
        <v>5.2705236081440479</v>
      </c>
      <c r="K346" s="30">
        <v>64.3</v>
      </c>
      <c r="L346" s="16">
        <v>3.3394894599914551</v>
      </c>
      <c r="M346" s="16">
        <v>28.424077987670898</v>
      </c>
      <c r="N346" s="16">
        <v>4.8020014762878418</v>
      </c>
      <c r="O346" s="16">
        <v>5.1497454643249512</v>
      </c>
      <c r="P346" s="29"/>
      <c r="Q346" s="29"/>
      <c r="R346" s="29"/>
      <c r="S346" s="29"/>
      <c r="T346" s="29"/>
      <c r="U346" s="29" t="s">
        <v>118</v>
      </c>
      <c r="V346" s="29" t="s">
        <v>123</v>
      </c>
      <c r="W346" s="29">
        <v>1</v>
      </c>
      <c r="X346" s="29"/>
      <c r="Y346" s="29"/>
      <c r="Z346" s="29"/>
      <c r="AA346" s="29"/>
      <c r="AB346" s="33"/>
    </row>
    <row r="347" spans="1:28" x14ac:dyDescent="0.35">
      <c r="A347" s="34">
        <v>172.14</v>
      </c>
      <c r="B347" s="29">
        <v>20</v>
      </c>
      <c r="C347" s="29">
        <v>6</v>
      </c>
      <c r="D347" s="29" t="s">
        <v>214</v>
      </c>
      <c r="E347" s="29">
        <v>14</v>
      </c>
      <c r="F347" s="2" t="s">
        <v>148</v>
      </c>
      <c r="G347" s="2" t="s">
        <v>148</v>
      </c>
      <c r="H347" s="2" t="s">
        <v>149</v>
      </c>
      <c r="I347" s="32">
        <f t="shared" si="9"/>
        <v>0.75977677987531078</v>
      </c>
      <c r="J347" s="59">
        <v>5.0651785325020722</v>
      </c>
      <c r="K347" s="30">
        <v>64.3</v>
      </c>
      <c r="L347" s="12">
        <v>3.7513132095336914</v>
      </c>
      <c r="M347" s="12">
        <v>28.693937301635742</v>
      </c>
      <c r="N347" s="12">
        <v>4.8037805557250977</v>
      </c>
      <c r="O347" s="12">
        <v>4.8543381690979004</v>
      </c>
      <c r="P347" s="29"/>
      <c r="Q347" s="29"/>
      <c r="R347" s="29"/>
      <c r="S347" s="29"/>
      <c r="T347" s="29"/>
      <c r="U347" s="29" t="s">
        <v>118</v>
      </c>
      <c r="V347" s="29" t="s">
        <v>123</v>
      </c>
      <c r="W347" s="29">
        <v>1</v>
      </c>
      <c r="X347" s="29"/>
      <c r="Y347" s="29"/>
      <c r="Z347" s="29"/>
      <c r="AA347" s="29"/>
      <c r="AB347" s="33"/>
    </row>
    <row r="348" spans="1:28" x14ac:dyDescent="0.35">
      <c r="A348" s="34">
        <v>173.14</v>
      </c>
      <c r="B348" s="29">
        <v>20</v>
      </c>
      <c r="C348" s="29">
        <v>7</v>
      </c>
      <c r="D348" s="29" t="s">
        <v>214</v>
      </c>
      <c r="E348" s="29">
        <v>14</v>
      </c>
      <c r="F348" s="2" t="s">
        <v>148</v>
      </c>
      <c r="G348" s="2" t="s">
        <v>148</v>
      </c>
      <c r="H348" s="2" t="s">
        <v>149</v>
      </c>
      <c r="I348" s="32">
        <f t="shared" si="9"/>
        <v>1.2597453697281489</v>
      </c>
      <c r="J348" s="59">
        <v>8.3983024648543267</v>
      </c>
      <c r="K348" s="30">
        <v>64.3</v>
      </c>
      <c r="L348" s="12">
        <v>3.3600435256958008</v>
      </c>
      <c r="M348" s="12">
        <v>29.520841598510742</v>
      </c>
      <c r="N348" s="12">
        <v>4.8033442497253418</v>
      </c>
      <c r="O348" s="12">
        <v>4.5065836906433105</v>
      </c>
      <c r="P348" s="29"/>
      <c r="Q348" s="29"/>
      <c r="R348" s="29"/>
      <c r="S348" s="29"/>
      <c r="T348" s="29"/>
      <c r="U348" s="29" t="s">
        <v>118</v>
      </c>
      <c r="V348" s="29" t="s">
        <v>123</v>
      </c>
      <c r="W348" s="29">
        <v>1</v>
      </c>
      <c r="X348" s="29"/>
      <c r="Y348" s="29"/>
      <c r="Z348" s="29"/>
      <c r="AA348" s="29"/>
      <c r="AB348" s="33"/>
    </row>
    <row r="349" spans="1:28" x14ac:dyDescent="0.35">
      <c r="A349" s="34">
        <v>174.14</v>
      </c>
      <c r="B349" s="29">
        <v>20</v>
      </c>
      <c r="C349" s="29">
        <v>10</v>
      </c>
      <c r="D349" s="29" t="s">
        <v>214</v>
      </c>
      <c r="E349" s="29">
        <v>14</v>
      </c>
      <c r="F349" s="2" t="s">
        <v>148</v>
      </c>
      <c r="G349" s="2" t="s">
        <v>148</v>
      </c>
      <c r="H349" s="2" t="s">
        <v>149</v>
      </c>
      <c r="I349" s="32">
        <f t="shared" si="9"/>
        <v>0.93432009417099027</v>
      </c>
      <c r="J349" s="60">
        <v>6.2288006278066019</v>
      </c>
      <c r="K349" s="30">
        <v>64.3</v>
      </c>
      <c r="P349" s="29"/>
      <c r="Q349" s="29"/>
      <c r="R349" s="29"/>
      <c r="S349" s="29"/>
      <c r="T349" s="29"/>
      <c r="U349" s="29" t="s">
        <v>118</v>
      </c>
      <c r="V349" s="29" t="s">
        <v>123</v>
      </c>
      <c r="W349" s="29">
        <v>2</v>
      </c>
      <c r="X349" s="29"/>
      <c r="Y349" s="2" t="s">
        <v>189</v>
      </c>
      <c r="AA349" s="29"/>
      <c r="AB349" s="33"/>
    </row>
    <row r="350" spans="1:28" x14ac:dyDescent="0.35">
      <c r="A350" s="34">
        <v>175.14</v>
      </c>
      <c r="B350" s="29">
        <v>20</v>
      </c>
      <c r="C350" s="29">
        <v>11</v>
      </c>
      <c r="D350" s="29" t="s">
        <v>214</v>
      </c>
      <c r="E350" s="29">
        <v>14</v>
      </c>
      <c r="F350" s="2" t="s">
        <v>148</v>
      </c>
      <c r="G350" s="2" t="s">
        <v>148</v>
      </c>
      <c r="H350" s="2" t="s">
        <v>149</v>
      </c>
      <c r="I350" s="32">
        <f t="shared" si="9"/>
        <v>0.21318552398466953</v>
      </c>
      <c r="J350" s="60">
        <v>1.4212368265644635</v>
      </c>
      <c r="K350" s="30">
        <v>64.3</v>
      </c>
      <c r="P350" s="29"/>
      <c r="Q350" s="29"/>
      <c r="R350" s="29"/>
      <c r="S350" s="29"/>
      <c r="T350" s="29"/>
      <c r="U350" s="29" t="s">
        <v>118</v>
      </c>
      <c r="V350" s="29" t="s">
        <v>184</v>
      </c>
      <c r="W350" s="29"/>
      <c r="X350" s="29"/>
      <c r="Y350" s="29"/>
      <c r="Z350" s="29"/>
      <c r="AA350" s="29"/>
      <c r="AB350" s="33"/>
    </row>
    <row r="351" spans="1:28" x14ac:dyDescent="0.35">
      <c r="A351" s="34">
        <v>176.14</v>
      </c>
      <c r="B351" s="29">
        <v>20</v>
      </c>
      <c r="C351" s="29">
        <v>13</v>
      </c>
      <c r="D351" s="29" t="s">
        <v>214</v>
      </c>
      <c r="E351" s="29">
        <v>14</v>
      </c>
      <c r="F351" s="2" t="s">
        <v>148</v>
      </c>
      <c r="G351" s="2" t="s">
        <v>148</v>
      </c>
      <c r="H351" s="2" t="s">
        <v>149</v>
      </c>
      <c r="I351" s="32">
        <f t="shared" si="9"/>
        <v>8.1041300875520708E-2</v>
      </c>
      <c r="J351" s="60">
        <v>0.54027533917013804</v>
      </c>
      <c r="K351" s="30">
        <v>64.3</v>
      </c>
      <c r="P351" s="29"/>
      <c r="Q351" s="29"/>
      <c r="R351" s="29"/>
      <c r="S351" s="29"/>
      <c r="T351" s="29"/>
      <c r="U351" s="29" t="s">
        <v>118</v>
      </c>
      <c r="V351" s="29" t="s">
        <v>119</v>
      </c>
      <c r="W351" s="29"/>
      <c r="X351" s="29"/>
      <c r="Y351" s="29"/>
      <c r="Z351" s="29"/>
      <c r="AA351" s="29"/>
      <c r="AB351" s="33" t="s">
        <v>138</v>
      </c>
    </row>
    <row r="352" spans="1:28" x14ac:dyDescent="0.35">
      <c r="A352" s="28">
        <v>177</v>
      </c>
      <c r="B352" s="29">
        <v>21</v>
      </c>
      <c r="C352" s="29">
        <v>1</v>
      </c>
      <c r="D352" s="29" t="s">
        <v>213</v>
      </c>
      <c r="E352" s="29"/>
      <c r="F352" s="2" t="s">
        <v>149</v>
      </c>
      <c r="G352" s="2" t="s">
        <v>149</v>
      </c>
      <c r="H352" s="2" t="s">
        <v>149</v>
      </c>
      <c r="I352" s="32">
        <f t="shared" si="9"/>
        <v>0.70540700416556046</v>
      </c>
      <c r="J352" s="59">
        <v>4.7027133611037364</v>
      </c>
      <c r="K352" s="30">
        <v>64.3</v>
      </c>
      <c r="L352" s="38"/>
      <c r="M352" s="38"/>
      <c r="N352" s="38"/>
      <c r="O352" s="38"/>
      <c r="P352" s="29"/>
      <c r="Q352" s="29"/>
      <c r="R352" s="29"/>
      <c r="S352" s="29"/>
      <c r="T352" s="29"/>
      <c r="U352" s="29" t="s">
        <v>118</v>
      </c>
      <c r="V352" s="29" t="s">
        <v>123</v>
      </c>
      <c r="W352" s="29">
        <v>1</v>
      </c>
      <c r="X352" s="29"/>
      <c r="Y352" s="29"/>
      <c r="Z352" s="29"/>
      <c r="AA352" s="29"/>
      <c r="AB352" s="33"/>
    </row>
    <row r="353" spans="1:28" x14ac:dyDescent="0.35">
      <c r="A353" s="28">
        <v>178</v>
      </c>
      <c r="B353" s="29">
        <v>21</v>
      </c>
      <c r="C353" s="29">
        <v>2</v>
      </c>
      <c r="D353" s="29" t="s">
        <v>213</v>
      </c>
      <c r="E353" s="29"/>
      <c r="F353" s="2" t="s">
        <v>149</v>
      </c>
      <c r="G353" s="2" t="s">
        <v>149</v>
      </c>
      <c r="H353" s="2" t="s">
        <v>149</v>
      </c>
      <c r="I353" s="32">
        <f t="shared" si="9"/>
        <v>0.23334667686588167</v>
      </c>
      <c r="J353" s="59">
        <v>1.5556445124392113</v>
      </c>
      <c r="K353" s="30">
        <v>64.3</v>
      </c>
      <c r="L353" s="12">
        <f>L343</f>
        <v>3.405226469039917</v>
      </c>
      <c r="M353" s="12">
        <f>M343</f>
        <v>27.067232131958008</v>
      </c>
      <c r="N353" s="12">
        <f>N343</f>
        <v>4.5957436561584473</v>
      </c>
      <c r="O353" s="12">
        <f>O343</f>
        <v>5.2745332717895508</v>
      </c>
      <c r="P353" s="29"/>
      <c r="Q353" s="29"/>
      <c r="R353" s="29"/>
      <c r="S353" s="29"/>
      <c r="T353" s="29"/>
      <c r="U353" s="29" t="s">
        <v>118</v>
      </c>
      <c r="V353" s="29" t="s">
        <v>123</v>
      </c>
      <c r="W353" s="29">
        <v>1</v>
      </c>
      <c r="X353" s="29"/>
      <c r="Y353" s="29"/>
      <c r="Z353" s="29"/>
      <c r="AA353" s="29"/>
      <c r="AB353" s="33"/>
    </row>
    <row r="354" spans="1:28" x14ac:dyDescent="0.35">
      <c r="A354" s="28">
        <v>179</v>
      </c>
      <c r="B354" s="29">
        <v>21</v>
      </c>
      <c r="C354" s="29">
        <v>3</v>
      </c>
      <c r="D354" s="29" t="s">
        <v>213</v>
      </c>
      <c r="E354" s="29"/>
      <c r="F354" s="2" t="s">
        <v>149</v>
      </c>
      <c r="G354" s="2" t="s">
        <v>149</v>
      </c>
      <c r="H354" s="2" t="s">
        <v>149</v>
      </c>
      <c r="I354" s="32">
        <f t="shared" si="9"/>
        <v>0.35002001529882254</v>
      </c>
      <c r="J354" s="59">
        <v>2.3334667686588171</v>
      </c>
      <c r="K354" s="30">
        <v>64.3</v>
      </c>
      <c r="L354" s="38"/>
      <c r="M354" s="38"/>
      <c r="N354" s="38"/>
      <c r="O354" s="38"/>
      <c r="P354" s="29"/>
      <c r="Q354" s="29"/>
      <c r="R354" s="29"/>
      <c r="S354" s="29"/>
      <c r="T354" s="29"/>
      <c r="U354" s="29" t="s">
        <v>118</v>
      </c>
      <c r="V354" s="29" t="s">
        <v>123</v>
      </c>
      <c r="W354" s="29">
        <v>1</v>
      </c>
      <c r="X354" s="29"/>
      <c r="Y354" s="29"/>
      <c r="Z354" s="29"/>
      <c r="AA354" s="29"/>
      <c r="AB354" s="33" t="s">
        <v>138</v>
      </c>
    </row>
    <row r="355" spans="1:28" x14ac:dyDescent="0.35">
      <c r="A355" s="28">
        <v>180</v>
      </c>
      <c r="B355" s="29">
        <v>21</v>
      </c>
      <c r="C355" s="29">
        <v>4</v>
      </c>
      <c r="D355" s="29" t="s">
        <v>213</v>
      </c>
      <c r="E355" s="29"/>
      <c r="F355" s="2" t="s">
        <v>149</v>
      </c>
      <c r="G355" s="2" t="s">
        <v>149</v>
      </c>
      <c r="H355" s="2" t="s">
        <v>149</v>
      </c>
      <c r="I355" s="32">
        <f t="shared" si="9"/>
        <v>0.46669335373176335</v>
      </c>
      <c r="J355" s="59">
        <v>3.1112890248784226</v>
      </c>
      <c r="K355" s="30">
        <v>64.3</v>
      </c>
      <c r="L355" s="16">
        <f>L345</f>
        <v>3.1411550045013428</v>
      </c>
      <c r="M355" s="16">
        <f>M345</f>
        <v>26.420724868774414</v>
      </c>
      <c r="N355" s="16">
        <f>N345</f>
        <v>4.6884102821350098</v>
      </c>
      <c r="O355" s="16">
        <f>O345</f>
        <v>5.6837177276611328</v>
      </c>
      <c r="P355" s="29"/>
      <c r="Q355" s="29"/>
      <c r="R355" s="29"/>
      <c r="S355" s="29"/>
      <c r="T355" s="29"/>
      <c r="U355" s="29" t="s">
        <v>118</v>
      </c>
      <c r="V355" s="29" t="s">
        <v>123</v>
      </c>
      <c r="W355" s="29">
        <v>1</v>
      </c>
      <c r="X355" s="29"/>
      <c r="Y355" s="29"/>
      <c r="Z355" s="29"/>
      <c r="AA355" s="29"/>
      <c r="AB355" s="33"/>
    </row>
    <row r="356" spans="1:28" x14ac:dyDescent="0.35">
      <c r="A356" s="28">
        <v>181</v>
      </c>
      <c r="B356" s="29">
        <v>21</v>
      </c>
      <c r="C356" s="29">
        <v>5</v>
      </c>
      <c r="D356" s="29" t="s">
        <v>213</v>
      </c>
      <c r="E356" s="29"/>
      <c r="F356" s="2" t="s">
        <v>149</v>
      </c>
      <c r="G356" s="2" t="s">
        <v>149</v>
      </c>
      <c r="H356" s="2" t="s">
        <v>149</v>
      </c>
      <c r="I356" s="32">
        <f t="shared" si="9"/>
        <v>0.35002001529882254</v>
      </c>
      <c r="J356" s="59">
        <v>2.3334667686588171</v>
      </c>
      <c r="K356" s="30">
        <v>64.3</v>
      </c>
      <c r="L356" s="38"/>
      <c r="M356" s="38"/>
      <c r="N356" s="38"/>
      <c r="O356" s="38"/>
      <c r="P356" s="29"/>
      <c r="Q356" s="29"/>
      <c r="R356" s="29"/>
      <c r="S356" s="29"/>
      <c r="T356" s="29"/>
      <c r="U356" s="29" t="s">
        <v>118</v>
      </c>
      <c r="V356" s="29" t="s">
        <v>123</v>
      </c>
      <c r="W356" s="29">
        <v>2</v>
      </c>
      <c r="X356" s="29"/>
      <c r="Y356" s="2" t="s">
        <v>189</v>
      </c>
      <c r="AA356" s="29"/>
      <c r="AB356" s="33"/>
    </row>
    <row r="357" spans="1:28" x14ac:dyDescent="0.35">
      <c r="A357" s="28">
        <v>182</v>
      </c>
      <c r="B357" s="29">
        <v>21</v>
      </c>
      <c r="C357" s="29">
        <v>6</v>
      </c>
      <c r="D357" s="29" t="s">
        <v>213</v>
      </c>
      <c r="E357" s="29"/>
      <c r="F357" s="2" t="s">
        <v>149</v>
      </c>
      <c r="G357" s="2" t="s">
        <v>149</v>
      </c>
      <c r="H357" s="2" t="s">
        <v>149</v>
      </c>
      <c r="I357" s="32">
        <f t="shared" si="9"/>
        <v>0.23334667686588167</v>
      </c>
      <c r="J357" s="59">
        <v>1.5556445124392113</v>
      </c>
      <c r="K357" s="30">
        <v>64.3</v>
      </c>
      <c r="L357" s="38"/>
      <c r="M357" s="38"/>
      <c r="N357" s="38"/>
      <c r="O357" s="38"/>
      <c r="P357" s="29"/>
      <c r="Q357" s="29"/>
      <c r="R357" s="29"/>
      <c r="S357" s="29"/>
      <c r="T357" s="29"/>
      <c r="U357" s="29" t="s">
        <v>118</v>
      </c>
      <c r="V357" s="29" t="s">
        <v>123</v>
      </c>
      <c r="W357" s="29">
        <v>2</v>
      </c>
      <c r="X357" s="29"/>
      <c r="Y357" s="2" t="s">
        <v>189</v>
      </c>
      <c r="AA357" s="29"/>
      <c r="AB357" s="33"/>
    </row>
    <row r="358" spans="1:28" x14ac:dyDescent="0.35">
      <c r="A358" s="28">
        <v>183</v>
      </c>
      <c r="B358" s="29">
        <v>21</v>
      </c>
      <c r="C358" s="29">
        <v>7</v>
      </c>
      <c r="D358" s="29" t="s">
        <v>213</v>
      </c>
      <c r="E358" s="29"/>
      <c r="F358" s="2" t="s">
        <v>149</v>
      </c>
      <c r="G358" s="2" t="s">
        <v>149</v>
      </c>
      <c r="H358" s="2" t="s">
        <v>149</v>
      </c>
      <c r="I358" s="32">
        <f t="shared" si="9"/>
        <v>0.26508182491964155</v>
      </c>
      <c r="J358" s="59">
        <v>1.7672121661309439</v>
      </c>
      <c r="K358" s="30">
        <v>64.3</v>
      </c>
      <c r="L358" s="38"/>
      <c r="M358" s="38"/>
      <c r="N358" s="38"/>
      <c r="O358" s="38"/>
      <c r="P358" s="29"/>
      <c r="Q358" s="29"/>
      <c r="R358" s="29"/>
      <c r="S358" s="29"/>
      <c r="T358" s="29"/>
      <c r="U358" s="29" t="s">
        <v>118</v>
      </c>
      <c r="V358" s="2" t="s">
        <v>183</v>
      </c>
      <c r="W358" s="29"/>
      <c r="X358" s="29"/>
      <c r="Y358" s="29"/>
      <c r="Z358" s="29"/>
      <c r="AA358" s="29"/>
      <c r="AB358" s="33"/>
    </row>
    <row r="359" spans="1:28" x14ac:dyDescent="0.35">
      <c r="A359" s="28">
        <v>184</v>
      </c>
      <c r="B359" s="29">
        <v>21</v>
      </c>
      <c r="C359" s="29">
        <v>8</v>
      </c>
      <c r="D359" s="29" t="s">
        <v>213</v>
      </c>
      <c r="E359" s="29"/>
      <c r="F359" s="2" t="s">
        <v>149</v>
      </c>
      <c r="G359" s="2" t="s">
        <v>149</v>
      </c>
      <c r="H359" s="2" t="s">
        <v>149</v>
      </c>
      <c r="I359" s="32">
        <f t="shared" si="9"/>
        <v>0.23334667686588167</v>
      </c>
      <c r="J359" s="59">
        <v>1.5556445124392113</v>
      </c>
      <c r="K359" s="30">
        <v>64.3</v>
      </c>
      <c r="L359" s="38"/>
      <c r="M359" s="38"/>
      <c r="N359" s="38"/>
      <c r="O359" s="38"/>
      <c r="P359" s="29"/>
      <c r="Q359" s="29"/>
      <c r="R359" s="29"/>
      <c r="S359" s="29"/>
      <c r="T359" s="29"/>
      <c r="U359" s="29" t="s">
        <v>118</v>
      </c>
      <c r="V359" s="2" t="s">
        <v>183</v>
      </c>
      <c r="W359" s="29"/>
      <c r="X359" s="29"/>
      <c r="Y359" s="29"/>
      <c r="Z359" s="29"/>
      <c r="AA359" s="29"/>
      <c r="AB359" s="33"/>
    </row>
    <row r="360" spans="1:28" x14ac:dyDescent="0.35">
      <c r="A360" s="28">
        <v>185</v>
      </c>
      <c r="B360" s="29">
        <v>21</v>
      </c>
      <c r="C360" s="29">
        <v>9</v>
      </c>
      <c r="D360" s="29" t="s">
        <v>213</v>
      </c>
      <c r="E360" s="29"/>
      <c r="F360" s="2" t="s">
        <v>149</v>
      </c>
      <c r="G360" s="2" t="s">
        <v>149</v>
      </c>
      <c r="H360" s="2" t="s">
        <v>149</v>
      </c>
      <c r="I360" s="32">
        <f t="shared" si="9"/>
        <v>0.46669335373176335</v>
      </c>
      <c r="J360" s="59">
        <v>3.1112890248784226</v>
      </c>
      <c r="K360" s="30">
        <v>64.3</v>
      </c>
      <c r="L360" s="38"/>
      <c r="M360" s="38"/>
      <c r="N360" s="38"/>
      <c r="O360" s="38"/>
      <c r="P360" s="29"/>
      <c r="Q360" s="29"/>
      <c r="R360" s="29"/>
      <c r="S360" s="29"/>
      <c r="T360" s="29"/>
      <c r="U360" s="29" t="s">
        <v>118</v>
      </c>
      <c r="V360" s="2" t="s">
        <v>183</v>
      </c>
      <c r="W360" s="29"/>
      <c r="X360" s="29"/>
      <c r="Y360" s="29"/>
      <c r="Z360" s="29"/>
      <c r="AA360" s="29"/>
      <c r="AB360" s="33"/>
    </row>
    <row r="361" spans="1:28" x14ac:dyDescent="0.35">
      <c r="A361" s="28">
        <v>186</v>
      </c>
      <c r="B361" s="29">
        <v>21</v>
      </c>
      <c r="C361" s="29">
        <v>10</v>
      </c>
      <c r="D361" s="29" t="s">
        <v>213</v>
      </c>
      <c r="E361" s="29"/>
      <c r="F361" s="2" t="s">
        <v>149</v>
      </c>
      <c r="G361" s="2" t="s">
        <v>149</v>
      </c>
      <c r="H361" s="2" t="s">
        <v>149</v>
      </c>
      <c r="I361" s="32">
        <f>0.15*J361</f>
        <v>0.35002001529882304</v>
      </c>
      <c r="J361" s="59">
        <v>2.3334667686588202</v>
      </c>
      <c r="K361" s="30">
        <v>64.3</v>
      </c>
      <c r="L361" s="38"/>
      <c r="M361" s="38"/>
      <c r="N361" s="38"/>
      <c r="O361" s="38"/>
      <c r="P361" s="29"/>
      <c r="Q361" s="29"/>
      <c r="R361" s="29"/>
      <c r="S361" s="29"/>
      <c r="T361" s="29"/>
      <c r="U361" s="29" t="s">
        <v>118</v>
      </c>
      <c r="V361" s="29" t="s">
        <v>123</v>
      </c>
      <c r="W361" s="29">
        <v>2</v>
      </c>
      <c r="X361" s="29"/>
      <c r="Y361" s="2" t="s">
        <v>189</v>
      </c>
      <c r="AA361" s="29"/>
      <c r="AB361" s="33"/>
    </row>
    <row r="362" spans="1:28" x14ac:dyDescent="0.35">
      <c r="A362" s="28">
        <v>187</v>
      </c>
      <c r="B362" s="29">
        <v>21</v>
      </c>
      <c r="C362" s="29">
        <v>11</v>
      </c>
      <c r="D362" s="29" t="s">
        <v>213</v>
      </c>
      <c r="E362" s="29"/>
      <c r="F362" s="2" t="s">
        <v>149</v>
      </c>
      <c r="G362" s="2" t="s">
        <v>149</v>
      </c>
      <c r="H362" s="2" t="s">
        <v>149</v>
      </c>
      <c r="I362" s="32">
        <f t="shared" si="9"/>
        <v>0.21318552398466953</v>
      </c>
      <c r="J362" s="59">
        <v>1.4212368265644635</v>
      </c>
      <c r="K362" s="30">
        <v>64.3</v>
      </c>
      <c r="L362" s="38"/>
      <c r="M362" s="38"/>
      <c r="N362" s="38"/>
      <c r="O362" s="38"/>
      <c r="P362" s="29"/>
      <c r="Q362" s="29"/>
      <c r="R362" s="29"/>
      <c r="S362" s="29"/>
      <c r="T362" s="29"/>
      <c r="U362" s="29" t="s">
        <v>118</v>
      </c>
      <c r="V362" s="29" t="s">
        <v>184</v>
      </c>
      <c r="W362" s="29"/>
      <c r="X362" s="29"/>
      <c r="Y362" s="29"/>
      <c r="Z362" s="29"/>
      <c r="AA362" s="29"/>
      <c r="AB362" s="33"/>
    </row>
    <row r="363" spans="1:28" x14ac:dyDescent="0.35">
      <c r="A363" s="28">
        <v>188</v>
      </c>
      <c r="B363" s="29">
        <v>21</v>
      </c>
      <c r="C363" s="29">
        <v>13</v>
      </c>
      <c r="D363" s="29" t="s">
        <v>213</v>
      </c>
      <c r="E363" s="29"/>
      <c r="F363" s="2" t="s">
        <v>149</v>
      </c>
      <c r="G363" s="2" t="s">
        <v>149</v>
      </c>
      <c r="H363" s="2" t="s">
        <v>149</v>
      </c>
      <c r="I363" s="32">
        <f t="shared" si="9"/>
        <v>9.2638630715755052E-2</v>
      </c>
      <c r="J363" s="59">
        <v>0.617590871438367</v>
      </c>
      <c r="K363" s="30">
        <v>64.3</v>
      </c>
      <c r="L363" s="38"/>
      <c r="M363" s="38"/>
      <c r="N363" s="38"/>
      <c r="O363" s="38"/>
      <c r="P363" s="29"/>
      <c r="Q363" s="29"/>
      <c r="R363" s="29"/>
      <c r="S363" s="29"/>
      <c r="T363" s="29"/>
      <c r="U363" s="29" t="s">
        <v>118</v>
      </c>
      <c r="V363" s="2" t="s">
        <v>183</v>
      </c>
      <c r="W363" s="29"/>
      <c r="X363" s="29"/>
      <c r="Y363" s="29"/>
      <c r="Z363" s="29"/>
      <c r="AA363" s="29"/>
      <c r="AB363" s="33"/>
    </row>
    <row r="364" spans="1:28" x14ac:dyDescent="0.35">
      <c r="A364" s="34">
        <v>177.11</v>
      </c>
      <c r="B364" s="29">
        <v>21</v>
      </c>
      <c r="C364" s="29">
        <v>1</v>
      </c>
      <c r="D364" s="29" t="s">
        <v>214</v>
      </c>
      <c r="E364" s="29">
        <v>11</v>
      </c>
      <c r="F364" s="2" t="s">
        <v>149</v>
      </c>
      <c r="G364" s="2" t="s">
        <v>149</v>
      </c>
      <c r="H364" s="2" t="s">
        <v>150</v>
      </c>
      <c r="I364" s="32">
        <f t="shared" si="9"/>
        <v>0</v>
      </c>
      <c r="J364" s="59"/>
      <c r="K364" s="30">
        <v>64.3</v>
      </c>
      <c r="P364" s="29"/>
      <c r="Q364" s="29"/>
      <c r="R364" s="29"/>
      <c r="S364" s="29"/>
      <c r="T364" s="29"/>
      <c r="U364" s="29" t="s">
        <v>118</v>
      </c>
      <c r="V364" s="29" t="s">
        <v>123</v>
      </c>
      <c r="W364" s="29">
        <v>1</v>
      </c>
      <c r="X364" s="29"/>
      <c r="Y364" s="29"/>
      <c r="Z364" s="29"/>
      <c r="AA364" s="29"/>
      <c r="AB364" s="33"/>
    </row>
    <row r="365" spans="1:28" x14ac:dyDescent="0.35">
      <c r="A365" s="34">
        <v>178.14</v>
      </c>
      <c r="B365" s="29">
        <v>21</v>
      </c>
      <c r="C365" s="29">
        <v>2</v>
      </c>
      <c r="D365" s="29" t="s">
        <v>214</v>
      </c>
      <c r="E365" s="29">
        <v>14</v>
      </c>
      <c r="F365" s="2" t="s">
        <v>149</v>
      </c>
      <c r="G365" s="2" t="s">
        <v>149</v>
      </c>
      <c r="H365" s="2" t="s">
        <v>151</v>
      </c>
      <c r="I365" s="32">
        <f t="shared" si="9"/>
        <v>0.50934912626284656</v>
      </c>
      <c r="J365" s="59">
        <v>3.3956608417523104</v>
      </c>
      <c r="K365" s="30">
        <v>64.3</v>
      </c>
      <c r="L365" s="12">
        <v>1.9268126487731934</v>
      </c>
      <c r="M365" s="12">
        <v>24.2491455078125</v>
      </c>
      <c r="N365" s="12">
        <v>4.4752583503723145</v>
      </c>
      <c r="O365" s="12">
        <v>5.8693394660949707</v>
      </c>
      <c r="P365" s="29"/>
      <c r="Q365" s="29"/>
      <c r="R365" s="29"/>
      <c r="S365" s="29"/>
      <c r="T365" s="29"/>
      <c r="U365" s="29" t="s">
        <v>118</v>
      </c>
      <c r="V365" s="29" t="s">
        <v>123</v>
      </c>
      <c r="W365" s="29">
        <v>1</v>
      </c>
      <c r="X365" s="29"/>
      <c r="Y365" s="29"/>
      <c r="Z365" s="29"/>
      <c r="AA365" s="29"/>
      <c r="AB365" s="33"/>
    </row>
    <row r="366" spans="1:28" x14ac:dyDescent="0.35">
      <c r="A366" s="34">
        <v>179.14</v>
      </c>
      <c r="B366" s="29">
        <v>21</v>
      </c>
      <c r="C366" s="29">
        <v>3</v>
      </c>
      <c r="D366" s="29" t="s">
        <v>214</v>
      </c>
      <c r="E366" s="29">
        <v>14</v>
      </c>
      <c r="F366" s="2" t="s">
        <v>149</v>
      </c>
      <c r="G366" s="2" t="s">
        <v>149</v>
      </c>
      <c r="H366" s="2" t="s">
        <v>151</v>
      </c>
      <c r="I366" s="32">
        <f t="shared" si="9"/>
        <v>0.62886929415355119</v>
      </c>
      <c r="J366" s="59">
        <v>4.1924619610236746</v>
      </c>
      <c r="K366" s="30">
        <v>64.3</v>
      </c>
      <c r="L366" s="12">
        <v>2.8254923820495605</v>
      </c>
      <c r="M366" s="12">
        <v>25.328155517578125</v>
      </c>
      <c r="N366" s="12">
        <v>4.3775477409362793</v>
      </c>
      <c r="O366" s="12">
        <v>4.9611473083496094</v>
      </c>
      <c r="P366" s="29"/>
      <c r="Q366" s="29"/>
      <c r="R366" s="29"/>
      <c r="S366" s="29"/>
      <c r="T366" s="29"/>
      <c r="U366" s="29" t="s">
        <v>118</v>
      </c>
      <c r="V366" s="29" t="s">
        <v>123</v>
      </c>
      <c r="W366" s="29">
        <v>1</v>
      </c>
      <c r="X366" s="29"/>
      <c r="Y366" s="29"/>
      <c r="Z366" s="29"/>
      <c r="AA366" s="29"/>
      <c r="AB366" s="33" t="s">
        <v>138</v>
      </c>
    </row>
    <row r="367" spans="1:28" x14ac:dyDescent="0.35">
      <c r="A367" s="34">
        <v>180.14</v>
      </c>
      <c r="B367" s="29">
        <v>21</v>
      </c>
      <c r="C367" s="29">
        <v>4</v>
      </c>
      <c r="D367" s="29" t="s">
        <v>214</v>
      </c>
      <c r="E367" s="29">
        <v>14</v>
      </c>
      <c r="F367" s="2" t="s">
        <v>149</v>
      </c>
      <c r="G367" s="2" t="s">
        <v>149</v>
      </c>
      <c r="H367" s="2" t="s">
        <v>151</v>
      </c>
      <c r="I367" s="32">
        <f t="shared" si="9"/>
        <v>0.55921531110908551</v>
      </c>
      <c r="J367" s="60">
        <v>3.7281020740605699</v>
      </c>
      <c r="K367" s="30">
        <v>64.3</v>
      </c>
      <c r="L367" s="12">
        <v>4.0511336326599121</v>
      </c>
      <c r="M367" s="12">
        <v>28.476511001586914</v>
      </c>
      <c r="N367" s="12">
        <v>4.6576976776123047</v>
      </c>
      <c r="O367" s="12">
        <v>4.2587523460388184</v>
      </c>
      <c r="P367" s="29"/>
      <c r="Q367" s="29"/>
      <c r="R367" s="29"/>
      <c r="S367" s="29"/>
      <c r="T367" s="29"/>
      <c r="U367" s="29" t="s">
        <v>118</v>
      </c>
      <c r="V367" s="29" t="s">
        <v>123</v>
      </c>
      <c r="W367" s="29">
        <v>1</v>
      </c>
      <c r="X367" s="29"/>
      <c r="Y367" s="29"/>
      <c r="Z367" s="29"/>
      <c r="AA367" s="29"/>
      <c r="AB367" s="33"/>
    </row>
    <row r="368" spans="1:28" x14ac:dyDescent="0.35">
      <c r="A368" s="34">
        <v>181.14</v>
      </c>
      <c r="B368" s="29">
        <v>21</v>
      </c>
      <c r="C368" s="29">
        <v>5</v>
      </c>
      <c r="D368" s="29" t="s">
        <v>214</v>
      </c>
      <c r="E368" s="29">
        <v>14</v>
      </c>
      <c r="F368" s="2" t="s">
        <v>149</v>
      </c>
      <c r="G368" s="2" t="s">
        <v>149</v>
      </c>
      <c r="H368" s="2" t="s">
        <v>151</v>
      </c>
      <c r="I368" s="32">
        <f t="shared" si="9"/>
        <v>1.4444159297998078</v>
      </c>
      <c r="J368" s="60">
        <v>9.6294395319987185</v>
      </c>
      <c r="K368" s="30">
        <v>64.3</v>
      </c>
      <c r="L368" s="12">
        <v>2.8014442920684814</v>
      </c>
      <c r="M368" s="12">
        <v>23.669134140014648</v>
      </c>
      <c r="N368" s="12">
        <v>4.4838500022888184</v>
      </c>
      <c r="O368" s="12">
        <v>6.0565729141235352</v>
      </c>
      <c r="P368" s="29"/>
      <c r="Q368" s="29"/>
      <c r="R368" s="29"/>
      <c r="S368" s="29"/>
      <c r="T368" s="29"/>
      <c r="U368" s="29" t="s">
        <v>118</v>
      </c>
      <c r="V368" s="29" t="s">
        <v>123</v>
      </c>
      <c r="W368" s="29">
        <v>2</v>
      </c>
      <c r="X368" s="29"/>
      <c r="Y368" s="2" t="s">
        <v>189</v>
      </c>
      <c r="AA368" s="29"/>
      <c r="AB368" s="33"/>
    </row>
    <row r="369" spans="1:28" x14ac:dyDescent="0.35">
      <c r="A369" s="34">
        <v>182.14</v>
      </c>
      <c r="B369" s="29">
        <v>21</v>
      </c>
      <c r="C369" s="29">
        <v>6</v>
      </c>
      <c r="D369" s="29" t="s">
        <v>214</v>
      </c>
      <c r="E369" s="29">
        <v>14</v>
      </c>
      <c r="F369" s="2" t="s">
        <v>149</v>
      </c>
      <c r="G369" s="2" t="s">
        <v>149</v>
      </c>
      <c r="H369" s="2" t="s">
        <v>151</v>
      </c>
      <c r="I369" s="32">
        <f t="shared" si="9"/>
        <v>1.1856344651555448</v>
      </c>
      <c r="J369" s="60">
        <v>7.9042297677036331</v>
      </c>
      <c r="K369" s="30">
        <v>64.3</v>
      </c>
      <c r="P369" s="29"/>
      <c r="Q369" s="29"/>
      <c r="R369" s="29"/>
      <c r="S369" s="29"/>
      <c r="T369" s="29"/>
      <c r="U369" s="29" t="s">
        <v>118</v>
      </c>
      <c r="V369" s="29" t="s">
        <v>123</v>
      </c>
      <c r="W369" s="29">
        <v>2</v>
      </c>
      <c r="X369" s="29"/>
      <c r="Y369" s="2" t="s">
        <v>189</v>
      </c>
      <c r="AA369" s="29"/>
      <c r="AB369" s="33"/>
    </row>
    <row r="370" spans="1:28" x14ac:dyDescent="0.35">
      <c r="A370" s="34">
        <v>183.14</v>
      </c>
      <c r="B370" s="29">
        <v>21</v>
      </c>
      <c r="C370" s="29">
        <v>7</v>
      </c>
      <c r="D370" s="29" t="s">
        <v>214</v>
      </c>
      <c r="E370" s="29">
        <v>14</v>
      </c>
      <c r="F370" s="2" t="s">
        <v>149</v>
      </c>
      <c r="G370" s="2" t="s">
        <v>149</v>
      </c>
      <c r="H370" s="2" t="s">
        <v>151</v>
      </c>
      <c r="I370" s="32">
        <f t="shared" si="9"/>
        <v>0.98586637509066355</v>
      </c>
      <c r="J370" s="59">
        <v>6.5724425006044243</v>
      </c>
      <c r="K370" s="30">
        <v>64.3</v>
      </c>
      <c r="P370" s="29"/>
      <c r="Q370" s="29"/>
      <c r="R370" s="29"/>
      <c r="S370" s="29"/>
      <c r="T370" s="29"/>
      <c r="U370" s="29" t="s">
        <v>118</v>
      </c>
      <c r="V370" s="2" t="s">
        <v>183</v>
      </c>
      <c r="W370" s="29"/>
      <c r="X370" s="29"/>
      <c r="AA370" s="29"/>
      <c r="AB370" s="33"/>
    </row>
    <row r="371" spans="1:28" x14ac:dyDescent="0.35">
      <c r="A371" s="34">
        <v>184.14</v>
      </c>
      <c r="B371" s="29">
        <v>21</v>
      </c>
      <c r="C371" s="29">
        <v>8</v>
      </c>
      <c r="D371" s="29" t="s">
        <v>214</v>
      </c>
      <c r="E371" s="29">
        <v>14</v>
      </c>
      <c r="F371" s="2" t="s">
        <v>149</v>
      </c>
      <c r="G371" s="2" t="s">
        <v>149</v>
      </c>
      <c r="H371" s="2" t="s">
        <v>151</v>
      </c>
      <c r="I371" s="32">
        <f t="shared" si="9"/>
        <v>1.1769306341084476</v>
      </c>
      <c r="J371" s="59">
        <v>7.8462042273896504</v>
      </c>
      <c r="K371" s="30">
        <v>64.3</v>
      </c>
      <c r="P371" s="29"/>
      <c r="Q371" s="29"/>
      <c r="R371" s="29"/>
      <c r="S371" s="29"/>
      <c r="T371" s="29"/>
      <c r="U371" s="29" t="s">
        <v>118</v>
      </c>
      <c r="V371" s="2" t="s">
        <v>183</v>
      </c>
      <c r="W371" s="29"/>
      <c r="X371" s="29"/>
      <c r="Y371" s="29"/>
      <c r="Z371" s="29"/>
      <c r="AA371" s="29"/>
      <c r="AB371" s="33"/>
    </row>
    <row r="372" spans="1:28" x14ac:dyDescent="0.35">
      <c r="A372" s="34">
        <v>185.14</v>
      </c>
      <c r="B372" s="29">
        <v>21</v>
      </c>
      <c r="C372" s="29">
        <v>9</v>
      </c>
      <c r="D372" s="29" t="s">
        <v>214</v>
      </c>
      <c r="E372" s="29">
        <v>14</v>
      </c>
      <c r="F372" s="2" t="s">
        <v>149</v>
      </c>
      <c r="G372" s="2" t="s">
        <v>149</v>
      </c>
      <c r="H372" s="2" t="s">
        <v>151</v>
      </c>
      <c r="I372" s="32">
        <f t="shared" si="9"/>
        <v>1.427078271708673</v>
      </c>
      <c r="J372" s="59">
        <v>9.5138551447244861</v>
      </c>
      <c r="K372" s="30">
        <v>64.3</v>
      </c>
      <c r="P372" s="29"/>
      <c r="Q372" s="29"/>
      <c r="R372" s="29"/>
      <c r="S372" s="29"/>
      <c r="T372" s="29"/>
      <c r="U372" s="29" t="s">
        <v>118</v>
      </c>
      <c r="V372" s="2" t="s">
        <v>183</v>
      </c>
      <c r="W372" s="29"/>
      <c r="X372" s="29"/>
      <c r="Y372" s="29"/>
      <c r="Z372" s="29"/>
      <c r="AA372" s="29"/>
      <c r="AB372" s="33"/>
    </row>
    <row r="373" spans="1:28" x14ac:dyDescent="0.35">
      <c r="A373" s="34">
        <v>186.14</v>
      </c>
      <c r="B373" s="29">
        <v>21</v>
      </c>
      <c r="C373" s="29">
        <v>10</v>
      </c>
      <c r="D373" s="29" t="s">
        <v>214</v>
      </c>
      <c r="E373" s="29">
        <v>14</v>
      </c>
      <c r="F373" s="2" t="s">
        <v>149</v>
      </c>
      <c r="G373" s="2" t="s">
        <v>149</v>
      </c>
      <c r="H373" s="2" t="s">
        <v>151</v>
      </c>
      <c r="I373" s="32">
        <f t="shared" si="9"/>
        <v>1.2437844570305225</v>
      </c>
      <c r="J373" s="59">
        <v>8.2918963802034842</v>
      </c>
      <c r="K373" s="30">
        <v>64.3</v>
      </c>
      <c r="P373" s="29"/>
      <c r="Q373" s="29"/>
      <c r="R373" s="29"/>
      <c r="S373" s="29"/>
      <c r="T373" s="29"/>
      <c r="U373" s="29" t="s">
        <v>118</v>
      </c>
      <c r="V373" s="29" t="s">
        <v>123</v>
      </c>
      <c r="W373" s="29">
        <v>2</v>
      </c>
      <c r="X373" s="29"/>
      <c r="Y373" s="2" t="s">
        <v>189</v>
      </c>
      <c r="AA373" s="29"/>
      <c r="AB373" s="33"/>
    </row>
    <row r="374" spans="1:28" x14ac:dyDescent="0.35">
      <c r="A374" s="34">
        <v>187.14</v>
      </c>
      <c r="B374" s="29">
        <v>21</v>
      </c>
      <c r="C374" s="29">
        <v>11</v>
      </c>
      <c r="D374" s="29" t="s">
        <v>214</v>
      </c>
      <c r="E374" s="29">
        <v>14</v>
      </c>
      <c r="F374" s="2" t="s">
        <v>149</v>
      </c>
      <c r="G374" s="2" t="s">
        <v>149</v>
      </c>
      <c r="H374" s="2" t="s">
        <v>151</v>
      </c>
      <c r="I374" s="32">
        <f t="shared" si="9"/>
        <v>0.56451228067394099</v>
      </c>
      <c r="J374" s="59">
        <v>3.7634152044929401</v>
      </c>
      <c r="K374" s="30">
        <v>64.3</v>
      </c>
      <c r="P374" s="29"/>
      <c r="Q374" s="29"/>
      <c r="R374" s="29"/>
      <c r="S374" s="29"/>
      <c r="T374" s="29"/>
      <c r="U374" s="29" t="s">
        <v>118</v>
      </c>
      <c r="V374" s="29" t="s">
        <v>184</v>
      </c>
      <c r="W374" s="29"/>
      <c r="X374" s="29"/>
      <c r="Y374" s="29"/>
      <c r="Z374" s="29"/>
      <c r="AA374" s="29"/>
      <c r="AB374" s="33"/>
    </row>
    <row r="375" spans="1:28" x14ac:dyDescent="0.35">
      <c r="A375" s="34">
        <v>188.14</v>
      </c>
      <c r="B375" s="29">
        <v>21</v>
      </c>
      <c r="C375" s="29">
        <v>13</v>
      </c>
      <c r="D375" s="29" t="s">
        <v>214</v>
      </c>
      <c r="E375" s="29">
        <v>14</v>
      </c>
      <c r="F375" s="2" t="s">
        <v>149</v>
      </c>
      <c r="G375" s="2" t="s">
        <v>149</v>
      </c>
      <c r="H375" s="2" t="s">
        <v>151</v>
      </c>
      <c r="I375" s="32">
        <f t="shared" si="9"/>
        <v>0.45805952668772576</v>
      </c>
      <c r="J375" s="59">
        <v>3.053730177918172</v>
      </c>
      <c r="K375" s="30">
        <v>64.3</v>
      </c>
      <c r="P375" s="29"/>
      <c r="Q375" s="29"/>
      <c r="R375" s="29"/>
      <c r="S375" s="29"/>
      <c r="T375" s="29"/>
      <c r="U375" s="29" t="s">
        <v>118</v>
      </c>
      <c r="V375" s="2" t="s">
        <v>183</v>
      </c>
      <c r="W375" s="29"/>
      <c r="X375" s="29"/>
      <c r="Y375" s="29"/>
      <c r="Z375" s="29"/>
      <c r="AA375" s="29"/>
      <c r="AB375" s="33"/>
    </row>
    <row r="376" spans="1:28" x14ac:dyDescent="0.35">
      <c r="A376" s="28">
        <v>189</v>
      </c>
      <c r="B376" s="29">
        <v>22</v>
      </c>
      <c r="C376" s="29">
        <v>1</v>
      </c>
      <c r="D376" s="29" t="s">
        <v>213</v>
      </c>
      <c r="E376" s="29"/>
      <c r="F376" s="2" t="s">
        <v>150</v>
      </c>
      <c r="G376" s="2" t="s">
        <v>150</v>
      </c>
      <c r="H376" s="2" t="s">
        <v>151</v>
      </c>
      <c r="I376" s="32">
        <f t="shared" si="9"/>
        <v>5.8336669216470419E-2</v>
      </c>
      <c r="J376" s="59">
        <v>0.38891112810980283</v>
      </c>
      <c r="K376" s="30">
        <v>64.3</v>
      </c>
      <c r="L376" s="38"/>
      <c r="M376" s="38"/>
      <c r="N376" s="38"/>
      <c r="O376" s="38"/>
      <c r="P376" s="29"/>
      <c r="Q376" s="29"/>
      <c r="R376" s="29"/>
      <c r="S376" s="29"/>
      <c r="T376" s="29"/>
      <c r="U376" s="29" t="s">
        <v>118</v>
      </c>
      <c r="V376" s="29" t="s">
        <v>123</v>
      </c>
      <c r="W376" s="29">
        <v>1</v>
      </c>
      <c r="X376" s="29"/>
      <c r="Y376" s="29"/>
      <c r="Z376" s="29"/>
      <c r="AA376" s="29"/>
      <c r="AB376" s="33"/>
    </row>
    <row r="377" spans="1:28" x14ac:dyDescent="0.35">
      <c r="A377" s="29">
        <v>189.3</v>
      </c>
      <c r="B377" s="29">
        <v>22</v>
      </c>
      <c r="C377" s="29">
        <v>1</v>
      </c>
      <c r="D377" s="29" t="s">
        <v>214</v>
      </c>
      <c r="E377" s="29">
        <v>3</v>
      </c>
      <c r="F377" s="2" t="s">
        <v>150</v>
      </c>
      <c r="G377" s="2" t="s">
        <v>150</v>
      </c>
      <c r="H377" s="2" t="s">
        <v>151</v>
      </c>
      <c r="I377" s="32">
        <f t="shared" si="9"/>
        <v>0.1852772614315101</v>
      </c>
      <c r="J377" s="59">
        <v>1.235181742876734</v>
      </c>
      <c r="K377" s="30">
        <v>64.3</v>
      </c>
      <c r="L377" s="12">
        <v>1.9207075834274292</v>
      </c>
      <c r="M377" s="12">
        <v>18.76917839050293</v>
      </c>
      <c r="N377" s="12">
        <v>4.1230034828186035</v>
      </c>
      <c r="O377" s="12">
        <v>7.6852579116821289</v>
      </c>
      <c r="P377" s="29"/>
      <c r="Q377" s="29"/>
      <c r="R377" s="29"/>
      <c r="S377" s="29"/>
      <c r="T377" s="29"/>
      <c r="U377" s="29" t="s">
        <v>118</v>
      </c>
      <c r="V377" s="29" t="s">
        <v>123</v>
      </c>
      <c r="W377" s="29">
        <v>1</v>
      </c>
      <c r="X377" s="29"/>
      <c r="Y377" s="29"/>
      <c r="Z377" s="29"/>
      <c r="AA377" s="29"/>
      <c r="AB377" s="33"/>
    </row>
    <row r="378" spans="1:28" x14ac:dyDescent="0.35">
      <c r="A378" s="28">
        <v>190</v>
      </c>
      <c r="B378" s="29">
        <v>23</v>
      </c>
      <c r="C378" s="29">
        <v>1</v>
      </c>
      <c r="D378" s="29" t="s">
        <v>213</v>
      </c>
      <c r="E378" s="29"/>
      <c r="F378" s="2" t="s">
        <v>151</v>
      </c>
      <c r="G378" s="2" t="s">
        <v>151</v>
      </c>
      <c r="H378" s="2" t="s">
        <v>151</v>
      </c>
      <c r="I378" s="32">
        <f t="shared" si="9"/>
        <v>1.0653209185634964</v>
      </c>
      <c r="J378" s="59">
        <v>7.1021394570899767</v>
      </c>
      <c r="K378" s="30">
        <v>64.3</v>
      </c>
      <c r="L378" s="38"/>
      <c r="M378" s="38"/>
      <c r="N378" s="38"/>
      <c r="O378" s="38"/>
      <c r="P378" s="29"/>
      <c r="Q378" s="29"/>
      <c r="R378" s="29"/>
      <c r="S378" s="29"/>
      <c r="T378" s="29"/>
      <c r="U378" s="29" t="s">
        <v>118</v>
      </c>
      <c r="V378" s="29" t="s">
        <v>123</v>
      </c>
      <c r="W378" s="29">
        <v>1</v>
      </c>
      <c r="X378" s="29"/>
      <c r="Y378" s="29"/>
      <c r="Z378" s="29"/>
      <c r="AA378" s="29"/>
      <c r="AB378" s="33"/>
    </row>
    <row r="379" spans="1:28" x14ac:dyDescent="0.35">
      <c r="A379" s="28">
        <v>191</v>
      </c>
      <c r="B379" s="29">
        <v>23</v>
      </c>
      <c r="C379" s="29">
        <v>2</v>
      </c>
      <c r="D379" s="29" t="s">
        <v>213</v>
      </c>
      <c r="E379" s="29"/>
      <c r="F379" s="2" t="s">
        <v>151</v>
      </c>
      <c r="G379" s="2" t="s">
        <v>151</v>
      </c>
      <c r="H379" s="2" t="s">
        <v>151</v>
      </c>
      <c r="I379" s="32">
        <f t="shared" si="9"/>
        <v>0.23334667686588167</v>
      </c>
      <c r="J379" s="59">
        <v>1.5556445124392113</v>
      </c>
      <c r="K379" s="30">
        <v>64.3</v>
      </c>
      <c r="L379" s="12">
        <f>L368</f>
        <v>2.8014442920684814</v>
      </c>
      <c r="M379" s="12">
        <f>M368</f>
        <v>23.669134140014648</v>
      </c>
      <c r="N379" s="12">
        <f>N368</f>
        <v>4.4838500022888184</v>
      </c>
      <c r="O379" s="12">
        <f>O368</f>
        <v>6.0565729141235352</v>
      </c>
      <c r="P379" s="29"/>
      <c r="Q379" s="29"/>
      <c r="R379" s="29"/>
      <c r="S379" s="29"/>
      <c r="T379" s="29"/>
      <c r="U379" s="29" t="s">
        <v>118</v>
      </c>
      <c r="V379" s="29" t="s">
        <v>123</v>
      </c>
      <c r="W379" s="29">
        <v>2</v>
      </c>
      <c r="X379" s="29"/>
      <c r="Y379" s="2" t="s">
        <v>189</v>
      </c>
      <c r="AA379" s="29"/>
      <c r="AB379" s="33"/>
    </row>
    <row r="380" spans="1:28" x14ac:dyDescent="0.35">
      <c r="A380" s="28">
        <v>192</v>
      </c>
      <c r="B380" s="29">
        <v>23</v>
      </c>
      <c r="C380" s="29">
        <v>3</v>
      </c>
      <c r="D380" s="29" t="s">
        <v>213</v>
      </c>
      <c r="E380" s="29"/>
      <c r="F380" s="2" t="s">
        <v>151</v>
      </c>
      <c r="G380" s="2" t="s">
        <v>151</v>
      </c>
      <c r="H380" s="2" t="s">
        <v>151</v>
      </c>
      <c r="I380" s="32">
        <f t="shared" si="9"/>
        <v>0.35002001529882254</v>
      </c>
      <c r="J380" s="59">
        <v>2.3334667686588171</v>
      </c>
      <c r="K380" s="30">
        <v>64.3</v>
      </c>
      <c r="L380" s="12">
        <f>L368</f>
        <v>2.8014442920684814</v>
      </c>
      <c r="M380" s="12">
        <f>M368</f>
        <v>23.669134140014648</v>
      </c>
      <c r="N380" s="12">
        <f>N368</f>
        <v>4.4838500022888184</v>
      </c>
      <c r="O380" s="12">
        <f>O368</f>
        <v>6.0565729141235352</v>
      </c>
      <c r="P380" s="29"/>
      <c r="Q380" s="29"/>
      <c r="R380" s="29"/>
      <c r="S380" s="29"/>
      <c r="T380" s="29"/>
      <c r="U380" s="29" t="s">
        <v>118</v>
      </c>
      <c r="V380" s="29" t="s">
        <v>123</v>
      </c>
      <c r="W380" s="29">
        <v>2</v>
      </c>
      <c r="X380" s="29"/>
      <c r="Y380" s="2" t="s">
        <v>189</v>
      </c>
      <c r="AA380" s="29"/>
      <c r="AB380" s="33" t="s">
        <v>138</v>
      </c>
    </row>
    <row r="381" spans="1:28" x14ac:dyDescent="0.35">
      <c r="A381" s="28">
        <v>193</v>
      </c>
      <c r="B381" s="29">
        <v>23</v>
      </c>
      <c r="C381" s="29">
        <v>4</v>
      </c>
      <c r="D381" s="29" t="s">
        <v>213</v>
      </c>
      <c r="E381" s="29"/>
      <c r="F381" s="2" t="s">
        <v>151</v>
      </c>
      <c r="G381" s="2" t="s">
        <v>151</v>
      </c>
      <c r="H381" s="2" t="s">
        <v>151</v>
      </c>
      <c r="I381" s="32">
        <f t="shared" si="9"/>
        <v>0.46669335373176335</v>
      </c>
      <c r="J381" s="59">
        <v>3.1112890248784226</v>
      </c>
      <c r="K381" s="30">
        <v>64.3</v>
      </c>
      <c r="L381" s="12">
        <f>L368</f>
        <v>2.8014442920684814</v>
      </c>
      <c r="M381" s="12">
        <f>M368</f>
        <v>23.669134140014648</v>
      </c>
      <c r="N381" s="12">
        <f>N368</f>
        <v>4.4838500022888184</v>
      </c>
      <c r="O381" s="12">
        <f>O368</f>
        <v>6.0565729141235352</v>
      </c>
      <c r="P381" s="29"/>
      <c r="Q381" s="29"/>
      <c r="R381" s="29"/>
      <c r="S381" s="29"/>
      <c r="T381" s="29"/>
      <c r="U381" s="29" t="s">
        <v>118</v>
      </c>
      <c r="V381" s="29" t="s">
        <v>123</v>
      </c>
      <c r="W381" s="29">
        <v>2</v>
      </c>
      <c r="X381" s="29"/>
      <c r="Y381" s="2" t="s">
        <v>189</v>
      </c>
      <c r="AA381" s="29"/>
      <c r="AB381" s="33"/>
    </row>
    <row r="382" spans="1:28" x14ac:dyDescent="0.35">
      <c r="A382" s="28">
        <v>194</v>
      </c>
      <c r="B382" s="29">
        <v>23</v>
      </c>
      <c r="C382" s="29">
        <v>5</v>
      </c>
      <c r="D382" s="29" t="s">
        <v>213</v>
      </c>
      <c r="E382" s="29"/>
      <c r="F382" s="2" t="s">
        <v>151</v>
      </c>
      <c r="G382" s="2" t="s">
        <v>151</v>
      </c>
      <c r="H382" s="2" t="s">
        <v>151</v>
      </c>
      <c r="I382" s="32">
        <f t="shared" si="9"/>
        <v>0.35002001529882254</v>
      </c>
      <c r="J382" s="59">
        <v>2.3334667686588171</v>
      </c>
      <c r="K382" s="30">
        <v>64.3</v>
      </c>
      <c r="L382" s="38"/>
      <c r="M382" s="38"/>
      <c r="N382" s="38"/>
      <c r="O382" s="38"/>
      <c r="P382" s="29"/>
      <c r="Q382" s="29"/>
      <c r="R382" s="29"/>
      <c r="S382" s="29"/>
      <c r="T382" s="29"/>
      <c r="U382" s="29" t="s">
        <v>118</v>
      </c>
      <c r="V382" s="2" t="s">
        <v>183</v>
      </c>
      <c r="W382" s="29"/>
      <c r="X382" s="29"/>
      <c r="Y382" s="29"/>
      <c r="Z382" s="29"/>
      <c r="AA382" s="29"/>
      <c r="AB382" s="33"/>
    </row>
    <row r="383" spans="1:28" x14ac:dyDescent="0.35">
      <c r="A383" s="28">
        <v>195</v>
      </c>
      <c r="B383" s="29">
        <v>23</v>
      </c>
      <c r="C383" s="29">
        <v>6</v>
      </c>
      <c r="D383" s="29" t="s">
        <v>213</v>
      </c>
      <c r="E383" s="29"/>
      <c r="F383" s="2" t="s">
        <v>151</v>
      </c>
      <c r="G383" s="2" t="s">
        <v>151</v>
      </c>
      <c r="H383" s="2" t="s">
        <v>151</v>
      </c>
      <c r="I383" s="32">
        <f t="shared" si="9"/>
        <v>0.46669335373176335</v>
      </c>
      <c r="J383" s="59">
        <v>3.1112890248784226</v>
      </c>
      <c r="K383" s="30">
        <v>64.3</v>
      </c>
      <c r="L383" s="38"/>
      <c r="M383" s="38"/>
      <c r="N383" s="38"/>
      <c r="O383" s="38"/>
      <c r="P383" s="29"/>
      <c r="Q383" s="29"/>
      <c r="R383" s="29"/>
      <c r="S383" s="29"/>
      <c r="T383" s="29"/>
      <c r="U383" s="29" t="s">
        <v>118</v>
      </c>
      <c r="V383" s="2" t="s">
        <v>183</v>
      </c>
      <c r="W383" s="29"/>
      <c r="X383" s="29"/>
      <c r="Y383" s="29"/>
      <c r="Z383" s="29"/>
      <c r="AA383" s="29"/>
      <c r="AB383" s="33"/>
    </row>
    <row r="384" spans="1:28" x14ac:dyDescent="0.35">
      <c r="A384" s="28">
        <v>196</v>
      </c>
      <c r="B384" s="29">
        <v>23</v>
      </c>
      <c r="C384" s="29">
        <v>7</v>
      </c>
      <c r="D384" s="29" t="s">
        <v>213</v>
      </c>
      <c r="E384" s="29"/>
      <c r="F384" s="2" t="s">
        <v>151</v>
      </c>
      <c r="G384" s="2" t="s">
        <v>151</v>
      </c>
      <c r="H384" s="2" t="s">
        <v>151</v>
      </c>
      <c r="I384" s="32">
        <f t="shared" si="9"/>
        <v>0.46669335373176335</v>
      </c>
      <c r="J384" s="59">
        <v>3.1112890248784226</v>
      </c>
      <c r="K384" s="30">
        <v>64.3</v>
      </c>
      <c r="L384" s="38"/>
      <c r="M384" s="38"/>
      <c r="N384" s="38"/>
      <c r="O384" s="38"/>
      <c r="P384" s="29"/>
      <c r="Q384" s="29"/>
      <c r="R384" s="29"/>
      <c r="S384" s="29"/>
      <c r="T384" s="29"/>
      <c r="U384" s="29" t="s">
        <v>118</v>
      </c>
      <c r="V384" s="2" t="s">
        <v>183</v>
      </c>
      <c r="W384" s="29"/>
      <c r="X384" s="29"/>
      <c r="Y384" s="29"/>
      <c r="Z384" s="29"/>
      <c r="AA384" s="29"/>
      <c r="AB384" s="33"/>
    </row>
    <row r="385" spans="1:28" x14ac:dyDescent="0.35">
      <c r="A385" s="28">
        <v>197</v>
      </c>
      <c r="B385" s="29">
        <v>23</v>
      </c>
      <c r="C385" s="29">
        <v>8</v>
      </c>
      <c r="D385" s="29" t="s">
        <v>213</v>
      </c>
      <c r="E385" s="29"/>
      <c r="F385" s="2" t="s">
        <v>151</v>
      </c>
      <c r="G385" s="2" t="s">
        <v>151</v>
      </c>
      <c r="H385" s="2" t="s">
        <v>151</v>
      </c>
      <c r="I385" s="32">
        <f t="shared" si="9"/>
        <v>0.58336669216470416</v>
      </c>
      <c r="J385" s="60">
        <v>3.8891112810980282</v>
      </c>
      <c r="K385" s="30">
        <v>64.3</v>
      </c>
      <c r="L385" s="38"/>
      <c r="M385" s="38"/>
      <c r="N385" s="38"/>
      <c r="O385" s="38"/>
      <c r="P385" s="29"/>
      <c r="Q385" s="29"/>
      <c r="R385" s="29"/>
      <c r="S385" s="29"/>
      <c r="T385" s="29"/>
      <c r="U385" s="29" t="s">
        <v>118</v>
      </c>
      <c r="V385" s="2" t="s">
        <v>183</v>
      </c>
      <c r="W385" s="29"/>
      <c r="X385" s="29"/>
      <c r="Y385" s="29"/>
      <c r="Z385" s="29"/>
      <c r="AA385" s="29"/>
      <c r="AB385" s="33"/>
    </row>
    <row r="386" spans="1:28" x14ac:dyDescent="0.35">
      <c r="A386" s="28">
        <v>198</v>
      </c>
      <c r="B386" s="29">
        <v>23</v>
      </c>
      <c r="C386" s="29">
        <v>9</v>
      </c>
      <c r="D386" s="29" t="s">
        <v>213</v>
      </c>
      <c r="E386" s="29"/>
      <c r="F386" s="2" t="s">
        <v>151</v>
      </c>
      <c r="G386" s="2" t="s">
        <v>151</v>
      </c>
      <c r="H386" s="2" t="s">
        <v>151</v>
      </c>
      <c r="I386" s="32">
        <f t="shared" si="9"/>
        <v>0.35002001529882254</v>
      </c>
      <c r="J386" s="60">
        <v>2.3334667686588171</v>
      </c>
      <c r="K386" s="30">
        <v>64.3</v>
      </c>
      <c r="L386" s="38"/>
      <c r="M386" s="38"/>
      <c r="N386" s="38"/>
      <c r="O386" s="38"/>
      <c r="P386" s="29"/>
      <c r="Q386" s="29"/>
      <c r="R386" s="29"/>
      <c r="S386" s="29"/>
      <c r="T386" s="29"/>
      <c r="U386" s="29" t="s">
        <v>118</v>
      </c>
      <c r="V386" s="2" t="s">
        <v>183</v>
      </c>
      <c r="W386" s="29"/>
      <c r="X386" s="29"/>
      <c r="Y386" s="29"/>
      <c r="Z386" s="29"/>
      <c r="AA386" s="29"/>
      <c r="AB386" s="33"/>
    </row>
    <row r="387" spans="1:28" x14ac:dyDescent="0.35">
      <c r="A387" s="28">
        <v>199</v>
      </c>
      <c r="B387" s="29">
        <v>23</v>
      </c>
      <c r="C387" s="29">
        <v>10</v>
      </c>
      <c r="D387" s="29" t="s">
        <v>213</v>
      </c>
      <c r="E387" s="29"/>
      <c r="F387" s="2" t="s">
        <v>151</v>
      </c>
      <c r="G387" s="2" t="s">
        <v>151</v>
      </c>
      <c r="H387" s="2" t="s">
        <v>151</v>
      </c>
      <c r="I387" s="32">
        <f t="shared" si="9"/>
        <v>0.46669335373176335</v>
      </c>
      <c r="J387" s="60">
        <v>3.1112890248784226</v>
      </c>
      <c r="K387" s="30">
        <v>64.3</v>
      </c>
      <c r="L387" s="38"/>
      <c r="M387" s="38"/>
      <c r="N387" s="38"/>
      <c r="O387" s="38"/>
      <c r="P387" s="29"/>
      <c r="Q387" s="29"/>
      <c r="R387" s="29"/>
      <c r="S387" s="29"/>
      <c r="T387" s="29"/>
      <c r="U387" s="29" t="s">
        <v>118</v>
      </c>
      <c r="V387" s="2" t="s">
        <v>183</v>
      </c>
      <c r="W387" s="29"/>
      <c r="X387" s="29"/>
      <c r="Y387" s="29"/>
      <c r="Z387" s="29"/>
      <c r="AA387" s="29"/>
      <c r="AB387" s="33"/>
    </row>
    <row r="388" spans="1:28" x14ac:dyDescent="0.35">
      <c r="A388" s="28">
        <v>200</v>
      </c>
      <c r="B388" s="29">
        <v>23</v>
      </c>
      <c r="C388" s="29">
        <v>11</v>
      </c>
      <c r="D388" s="29" t="s">
        <v>213</v>
      </c>
      <c r="E388" s="29"/>
      <c r="F388" s="2" t="s">
        <v>151</v>
      </c>
      <c r="G388" s="2" t="s">
        <v>151</v>
      </c>
      <c r="H388" s="2" t="s">
        <v>151</v>
      </c>
      <c r="I388" s="32">
        <f t="shared" si="9"/>
        <v>0.58336669216470416</v>
      </c>
      <c r="J388" s="59">
        <v>3.8891112810980282</v>
      </c>
      <c r="K388" s="30">
        <v>64.3</v>
      </c>
      <c r="L388" s="38"/>
      <c r="M388" s="38"/>
      <c r="N388" s="38"/>
      <c r="O388" s="38"/>
      <c r="P388" s="29"/>
      <c r="Q388" s="29"/>
      <c r="R388" s="29"/>
      <c r="S388" s="29"/>
      <c r="T388" s="29"/>
      <c r="U388" s="29" t="s">
        <v>118</v>
      </c>
      <c r="V388" s="2" t="s">
        <v>183</v>
      </c>
      <c r="W388" s="29"/>
      <c r="X388" s="29"/>
      <c r="Y388" s="29"/>
      <c r="Z388" s="29"/>
      <c r="AA388" s="29"/>
      <c r="AB388" s="33"/>
    </row>
    <row r="389" spans="1:28" x14ac:dyDescent="0.35">
      <c r="A389" s="28">
        <v>201</v>
      </c>
      <c r="B389" s="29">
        <v>23</v>
      </c>
      <c r="C389" s="29">
        <v>13</v>
      </c>
      <c r="D389" s="29" t="s">
        <v>213</v>
      </c>
      <c r="E389" s="29"/>
      <c r="F389" s="2" t="s">
        <v>151</v>
      </c>
      <c r="G389" s="2" t="s">
        <v>151</v>
      </c>
      <c r="H389" s="2" t="s">
        <v>151</v>
      </c>
      <c r="I389" s="32">
        <f t="shared" si="9"/>
        <v>0.50402882203030441</v>
      </c>
      <c r="J389" s="59">
        <v>3.3601921468686964</v>
      </c>
      <c r="K389" s="30">
        <v>64.3</v>
      </c>
      <c r="L389" s="38"/>
      <c r="M389" s="38"/>
      <c r="N389" s="38"/>
      <c r="O389" s="38"/>
      <c r="P389" s="29"/>
      <c r="Q389" s="29"/>
      <c r="R389" s="29"/>
      <c r="S389" s="29"/>
      <c r="T389" s="29"/>
      <c r="U389" s="29" t="s">
        <v>118</v>
      </c>
      <c r="V389" s="2" t="s">
        <v>183</v>
      </c>
      <c r="W389" s="29"/>
      <c r="X389" s="29"/>
      <c r="Y389" s="29"/>
      <c r="Z389" s="29"/>
      <c r="AA389" s="29"/>
      <c r="AB389" s="33"/>
    </row>
    <row r="390" spans="1:28" x14ac:dyDescent="0.35">
      <c r="A390" s="28">
        <v>202</v>
      </c>
      <c r="B390" s="29">
        <v>23</v>
      </c>
      <c r="C390" s="29">
        <v>14</v>
      </c>
      <c r="D390" s="29" t="s">
        <v>213</v>
      </c>
      <c r="E390" s="29"/>
      <c r="F390" s="2" t="s">
        <v>151</v>
      </c>
      <c r="G390" s="2" t="s">
        <v>151</v>
      </c>
      <c r="H390" s="2" t="s">
        <v>151</v>
      </c>
      <c r="I390" s="32">
        <f t="shared" si="9"/>
        <v>0.56451228067394099</v>
      </c>
      <c r="J390" s="59">
        <v>3.7634152044929401</v>
      </c>
      <c r="K390" s="30">
        <v>64.3</v>
      </c>
      <c r="L390" s="38"/>
      <c r="M390" s="38"/>
      <c r="N390" s="38"/>
      <c r="O390" s="38"/>
      <c r="P390" s="29"/>
      <c r="Q390" s="29"/>
      <c r="R390" s="29"/>
      <c r="S390" s="29"/>
      <c r="T390" s="29"/>
      <c r="U390" s="29" t="s">
        <v>118</v>
      </c>
      <c r="V390" s="29" t="s">
        <v>184</v>
      </c>
      <c r="W390" s="29"/>
      <c r="X390" s="29"/>
      <c r="Y390" s="29"/>
      <c r="Z390" s="29"/>
      <c r="AA390" s="29"/>
      <c r="AB390" s="33"/>
    </row>
    <row r="391" spans="1:28" x14ac:dyDescent="0.35">
      <c r="A391" s="28">
        <v>203</v>
      </c>
      <c r="B391" s="29">
        <v>23</v>
      </c>
      <c r="C391" s="29">
        <v>15</v>
      </c>
      <c r="D391" s="29" t="s">
        <v>213</v>
      </c>
      <c r="E391" s="29"/>
      <c r="F391" s="2" t="s">
        <v>151</v>
      </c>
      <c r="G391" s="2" t="s">
        <v>151</v>
      </c>
      <c r="H391" s="2" t="s">
        <v>151</v>
      </c>
      <c r="I391" s="32">
        <f t="shared" si="9"/>
        <v>0.37195460292421545</v>
      </c>
      <c r="J391" s="59">
        <v>2.479697352828103</v>
      </c>
      <c r="K391" s="30">
        <v>64.3</v>
      </c>
      <c r="L391" s="38"/>
      <c r="M391" s="38"/>
      <c r="N391" s="38"/>
      <c r="O391" s="38"/>
      <c r="P391" s="29"/>
      <c r="Q391" s="29"/>
      <c r="R391" s="29"/>
      <c r="S391" s="29"/>
      <c r="T391" s="29"/>
      <c r="U391" s="29" t="s">
        <v>118</v>
      </c>
      <c r="V391" s="2" t="s">
        <v>183</v>
      </c>
      <c r="W391" s="29"/>
      <c r="X391" s="29"/>
      <c r="Y391" s="29"/>
      <c r="Z391" s="29"/>
      <c r="AA391" s="29"/>
      <c r="AB391" s="33"/>
    </row>
    <row r="392" spans="1:28" x14ac:dyDescent="0.35">
      <c r="A392" s="34">
        <v>190.14</v>
      </c>
      <c r="B392" s="29">
        <v>23</v>
      </c>
      <c r="C392" s="29">
        <v>1</v>
      </c>
      <c r="D392" s="29" t="s">
        <v>214</v>
      </c>
      <c r="E392" s="29">
        <v>14</v>
      </c>
      <c r="F392" s="2" t="s">
        <v>151</v>
      </c>
      <c r="G392" s="2" t="s">
        <v>151</v>
      </c>
      <c r="H392" s="2" t="s">
        <v>152</v>
      </c>
      <c r="I392" s="32">
        <f t="shared" si="9"/>
        <v>1.5302875068864521</v>
      </c>
      <c r="J392" s="59">
        <v>10.201916712576347</v>
      </c>
      <c r="K392" s="30">
        <v>64.3</v>
      </c>
      <c r="L392" s="12">
        <v>2.9428837299346924</v>
      </c>
      <c r="M392" s="12">
        <v>27.506429672241211</v>
      </c>
      <c r="N392" s="12">
        <v>4.7014017105102539</v>
      </c>
      <c r="O392" s="12">
        <v>5.3194375038146973</v>
      </c>
      <c r="P392" s="29"/>
      <c r="Q392" s="29"/>
      <c r="R392" s="29"/>
      <c r="S392" s="29"/>
      <c r="T392" s="29"/>
      <c r="U392" s="29" t="s">
        <v>118</v>
      </c>
      <c r="V392" s="29" t="s">
        <v>123</v>
      </c>
      <c r="W392" s="29">
        <v>1</v>
      </c>
      <c r="X392" s="29"/>
      <c r="Y392" s="29"/>
      <c r="Z392" s="29"/>
      <c r="AA392" s="29"/>
      <c r="AB392" s="33"/>
    </row>
    <row r="393" spans="1:28" x14ac:dyDescent="0.35">
      <c r="A393" s="34">
        <v>191.14</v>
      </c>
      <c r="B393" s="29">
        <v>23</v>
      </c>
      <c r="C393" s="29">
        <v>2</v>
      </c>
      <c r="D393" s="29" t="s">
        <v>214</v>
      </c>
      <c r="E393" s="29">
        <v>14</v>
      </c>
      <c r="F393" s="2" t="s">
        <v>151</v>
      </c>
      <c r="G393" s="2" t="s">
        <v>151</v>
      </c>
      <c r="H393" s="2" t="s">
        <v>152</v>
      </c>
      <c r="I393" s="32">
        <f t="shared" si="9"/>
        <v>1.0090143654357591</v>
      </c>
      <c r="J393" s="59">
        <v>6.7267624362383938</v>
      </c>
      <c r="K393" s="30">
        <v>64.3</v>
      </c>
      <c r="L393" s="12">
        <v>2.3975152969360352</v>
      </c>
      <c r="M393" s="12">
        <v>26.503023147583008</v>
      </c>
      <c r="N393" s="12">
        <v>4.5689206123352051</v>
      </c>
      <c r="O393" s="12">
        <v>5.6468234062194824</v>
      </c>
      <c r="P393" s="29"/>
      <c r="Q393" s="29"/>
      <c r="R393" s="29"/>
      <c r="S393" s="29"/>
      <c r="T393" s="29"/>
      <c r="U393" s="29" t="s">
        <v>118</v>
      </c>
      <c r="V393" s="29" t="s">
        <v>123</v>
      </c>
      <c r="W393" s="29">
        <v>2</v>
      </c>
      <c r="X393" s="29"/>
      <c r="Y393" s="2" t="s">
        <v>189</v>
      </c>
      <c r="AA393" s="29"/>
      <c r="AB393" s="33"/>
    </row>
    <row r="394" spans="1:28" x14ac:dyDescent="0.35">
      <c r="A394" s="34">
        <v>192.14</v>
      </c>
      <c r="B394" s="29">
        <v>23</v>
      </c>
      <c r="C394" s="29">
        <v>3</v>
      </c>
      <c r="D394" s="29" t="s">
        <v>214</v>
      </c>
      <c r="E394" s="29">
        <v>14</v>
      </c>
      <c r="F394" s="2" t="s">
        <v>151</v>
      </c>
      <c r="G394" s="2" t="s">
        <v>151</v>
      </c>
      <c r="H394" s="2" t="s">
        <v>152</v>
      </c>
      <c r="I394" s="32">
        <f t="shared" ref="I394:I455" si="11">0.15*J394</f>
        <v>1.1720070192265775</v>
      </c>
      <c r="J394" s="59">
        <v>7.8133801281771831</v>
      </c>
      <c r="K394" s="30">
        <v>64.3</v>
      </c>
      <c r="P394" s="29"/>
      <c r="Q394" s="29"/>
      <c r="R394" s="29"/>
      <c r="S394" s="29"/>
      <c r="T394" s="29"/>
      <c r="U394" s="29" t="s">
        <v>118</v>
      </c>
      <c r="V394" s="29" t="s">
        <v>123</v>
      </c>
      <c r="W394" s="29">
        <v>2</v>
      </c>
      <c r="X394" s="29"/>
      <c r="Y394" s="2" t="s">
        <v>189</v>
      </c>
      <c r="AA394" s="29"/>
      <c r="AB394" s="33" t="s">
        <v>138</v>
      </c>
    </row>
    <row r="395" spans="1:28" x14ac:dyDescent="0.35">
      <c r="A395" s="34">
        <v>193.14</v>
      </c>
      <c r="B395" s="29">
        <v>23</v>
      </c>
      <c r="C395" s="29">
        <v>4</v>
      </c>
      <c r="D395" s="29" t="s">
        <v>214</v>
      </c>
      <c r="E395" s="29">
        <v>14</v>
      </c>
      <c r="F395" s="2" t="s">
        <v>151</v>
      </c>
      <c r="G395" s="2" t="s">
        <v>151</v>
      </c>
      <c r="H395" s="2" t="s">
        <v>152</v>
      </c>
      <c r="I395" s="32">
        <f t="shared" si="11"/>
        <v>1.2912705057727296</v>
      </c>
      <c r="J395" s="59">
        <v>8.6084700384848638</v>
      </c>
      <c r="K395" s="30">
        <v>64.3</v>
      </c>
      <c r="P395" s="29"/>
      <c r="Q395" s="29"/>
      <c r="R395" s="29"/>
      <c r="S395" s="29"/>
      <c r="T395" s="29"/>
      <c r="U395" s="29" t="s">
        <v>118</v>
      </c>
      <c r="V395" s="29" t="s">
        <v>123</v>
      </c>
      <c r="W395" s="29">
        <v>2</v>
      </c>
      <c r="X395" s="29"/>
      <c r="Y395" s="2" t="s">
        <v>189</v>
      </c>
      <c r="AA395" s="29"/>
      <c r="AB395" s="33"/>
    </row>
    <row r="396" spans="1:28" x14ac:dyDescent="0.35">
      <c r="A396" s="34">
        <v>194.14</v>
      </c>
      <c r="B396" s="29">
        <v>23</v>
      </c>
      <c r="C396" s="29">
        <v>5</v>
      </c>
      <c r="D396" s="29" t="s">
        <v>214</v>
      </c>
      <c r="E396" s="29">
        <v>14</v>
      </c>
      <c r="F396" s="2" t="s">
        <v>151</v>
      </c>
      <c r="G396" s="2" t="s">
        <v>151</v>
      </c>
      <c r="H396" s="2" t="s">
        <v>152</v>
      </c>
      <c r="I396" s="32">
        <f t="shared" si="11"/>
        <v>0.57986649201171603</v>
      </c>
      <c r="J396" s="59">
        <v>3.8657766134114402</v>
      </c>
      <c r="K396" s="30">
        <v>64.3</v>
      </c>
      <c r="P396" s="29"/>
      <c r="Q396" s="29"/>
      <c r="R396" s="29"/>
      <c r="S396" s="29"/>
      <c r="T396" s="29"/>
      <c r="U396" s="29" t="s">
        <v>118</v>
      </c>
      <c r="V396" s="2" t="s">
        <v>183</v>
      </c>
      <c r="W396" s="29"/>
      <c r="X396" s="29"/>
      <c r="Y396" s="29"/>
      <c r="Z396" s="29"/>
      <c r="AA396" s="29"/>
      <c r="AB396" s="33"/>
    </row>
    <row r="397" spans="1:28" x14ac:dyDescent="0.35">
      <c r="A397" s="34">
        <v>195.14</v>
      </c>
      <c r="B397" s="29">
        <v>23</v>
      </c>
      <c r="C397" s="29">
        <v>6</v>
      </c>
      <c r="D397" s="29" t="s">
        <v>214</v>
      </c>
      <c r="E397" s="29">
        <v>14</v>
      </c>
      <c r="F397" s="2" t="s">
        <v>151</v>
      </c>
      <c r="G397" s="2" t="s">
        <v>151</v>
      </c>
      <c r="H397" s="2" t="s">
        <v>152</v>
      </c>
      <c r="I397" s="32">
        <f t="shared" si="11"/>
        <v>0.63668640782855823</v>
      </c>
      <c r="J397" s="59">
        <v>4.2445760521903884</v>
      </c>
      <c r="K397" s="30">
        <v>64.3</v>
      </c>
      <c r="P397" s="29"/>
      <c r="Q397" s="29"/>
      <c r="R397" s="29"/>
      <c r="S397" s="29"/>
      <c r="T397" s="29"/>
      <c r="U397" s="29" t="s">
        <v>118</v>
      </c>
      <c r="V397" s="2" t="s">
        <v>183</v>
      </c>
      <c r="W397" s="29"/>
      <c r="X397" s="29"/>
      <c r="Y397" s="29"/>
      <c r="Z397" s="29"/>
      <c r="AA397" s="29"/>
      <c r="AB397" s="33"/>
    </row>
    <row r="398" spans="1:28" x14ac:dyDescent="0.35">
      <c r="A398" s="34">
        <v>196.14</v>
      </c>
      <c r="B398" s="29">
        <v>23</v>
      </c>
      <c r="C398" s="29">
        <v>7</v>
      </c>
      <c r="D398" s="29" t="s">
        <v>214</v>
      </c>
      <c r="E398" s="29">
        <v>14</v>
      </c>
      <c r="F398" s="2" t="s">
        <v>151</v>
      </c>
      <c r="G398" s="2" t="s">
        <v>151</v>
      </c>
      <c r="H398" s="2" t="s">
        <v>152</v>
      </c>
      <c r="I398" s="32">
        <f t="shared" si="11"/>
        <v>0.27905929086390791</v>
      </c>
      <c r="J398" s="59">
        <v>1.8603952724260528</v>
      </c>
      <c r="K398" s="30">
        <v>64.3</v>
      </c>
      <c r="P398" s="29"/>
      <c r="Q398" s="29"/>
      <c r="R398" s="29"/>
      <c r="S398" s="29"/>
      <c r="T398" s="29"/>
      <c r="U398" s="29" t="s">
        <v>118</v>
      </c>
      <c r="V398" s="2" t="s">
        <v>183</v>
      </c>
      <c r="W398" s="29"/>
      <c r="X398" s="29"/>
      <c r="Y398" s="29"/>
      <c r="Z398" s="29"/>
      <c r="AA398" s="29"/>
      <c r="AB398" s="33"/>
    </row>
    <row r="399" spans="1:28" x14ac:dyDescent="0.35">
      <c r="A399" s="34">
        <v>197.14</v>
      </c>
      <c r="B399" s="29">
        <v>23</v>
      </c>
      <c r="C399" s="29">
        <v>8</v>
      </c>
      <c r="D399" s="29" t="s">
        <v>214</v>
      </c>
      <c r="E399" s="29">
        <v>14</v>
      </c>
      <c r="F399" s="2" t="s">
        <v>151</v>
      </c>
      <c r="G399" s="2" t="s">
        <v>151</v>
      </c>
      <c r="H399" s="2" t="s">
        <v>152</v>
      </c>
      <c r="I399" s="32">
        <f t="shared" si="11"/>
        <v>0.94225388118443032</v>
      </c>
      <c r="J399" s="59">
        <v>6.2816925412295355</v>
      </c>
      <c r="K399" s="30">
        <v>64.3</v>
      </c>
      <c r="P399" s="29"/>
      <c r="Q399" s="29"/>
      <c r="R399" s="29"/>
      <c r="S399" s="29"/>
      <c r="T399" s="29"/>
      <c r="U399" s="29" t="s">
        <v>118</v>
      </c>
      <c r="V399" s="2" t="s">
        <v>183</v>
      </c>
      <c r="W399" s="29"/>
      <c r="X399" s="29"/>
      <c r="Y399" s="29"/>
      <c r="Z399" s="29"/>
      <c r="AA399" s="29"/>
      <c r="AB399" s="33"/>
    </row>
    <row r="400" spans="1:28" x14ac:dyDescent="0.35">
      <c r="A400" s="34">
        <v>198.14</v>
      </c>
      <c r="B400" s="29">
        <v>23</v>
      </c>
      <c r="C400" s="29">
        <v>9</v>
      </c>
      <c r="D400" s="29" t="s">
        <v>214</v>
      </c>
      <c r="E400" s="29">
        <v>14</v>
      </c>
      <c r="F400" s="2" t="s">
        <v>151</v>
      </c>
      <c r="G400" s="2" t="s">
        <v>151</v>
      </c>
      <c r="H400" s="2" t="s">
        <v>152</v>
      </c>
      <c r="I400" s="32">
        <f t="shared" si="11"/>
        <v>0.6219388978506345</v>
      </c>
      <c r="J400" s="59">
        <v>4.1462593190042298</v>
      </c>
      <c r="K400" s="30">
        <v>64.3</v>
      </c>
      <c r="P400" s="29"/>
      <c r="Q400" s="29"/>
      <c r="R400" s="29"/>
      <c r="S400" s="29"/>
      <c r="T400" s="29"/>
      <c r="U400" s="29" t="s">
        <v>118</v>
      </c>
      <c r="V400" s="2" t="s">
        <v>183</v>
      </c>
      <c r="W400" s="29"/>
      <c r="X400" s="29"/>
      <c r="Y400" s="29"/>
      <c r="Z400" s="29"/>
      <c r="AA400" s="29"/>
      <c r="AB400" s="33"/>
    </row>
    <row r="401" spans="1:28" x14ac:dyDescent="0.35">
      <c r="A401" s="34">
        <v>199.14</v>
      </c>
      <c r="B401" s="29">
        <v>23</v>
      </c>
      <c r="C401" s="29">
        <v>10</v>
      </c>
      <c r="D401" s="29" t="s">
        <v>214</v>
      </c>
      <c r="E401" s="29">
        <v>14</v>
      </c>
      <c r="F401" s="2" t="s">
        <v>151</v>
      </c>
      <c r="G401" s="2" t="s">
        <v>151</v>
      </c>
      <c r="H401" s="2" t="s">
        <v>152</v>
      </c>
      <c r="I401" s="32">
        <f t="shared" si="11"/>
        <v>0.74050234436618889</v>
      </c>
      <c r="J401" s="59">
        <v>4.9366822957745926</v>
      </c>
      <c r="K401" s="30">
        <v>64.3</v>
      </c>
      <c r="P401" s="29"/>
      <c r="Q401" s="29"/>
      <c r="R401" s="29"/>
      <c r="S401" s="29"/>
      <c r="T401" s="29"/>
      <c r="U401" s="29" t="s">
        <v>118</v>
      </c>
      <c r="V401" s="2" t="s">
        <v>183</v>
      </c>
      <c r="W401" s="29"/>
      <c r="X401" s="29"/>
      <c r="Y401" s="29"/>
      <c r="Z401" s="29"/>
      <c r="AA401" s="29"/>
      <c r="AB401" s="33"/>
    </row>
    <row r="402" spans="1:28" x14ac:dyDescent="0.35">
      <c r="A402" s="34">
        <v>200.14</v>
      </c>
      <c r="B402" s="29">
        <v>23</v>
      </c>
      <c r="C402" s="29">
        <v>11</v>
      </c>
      <c r="D402" s="29" t="s">
        <v>214</v>
      </c>
      <c r="E402" s="29">
        <v>14</v>
      </c>
      <c r="F402" s="2" t="s">
        <v>151</v>
      </c>
      <c r="G402" s="2" t="s">
        <v>151</v>
      </c>
      <c r="H402" s="2" t="s">
        <v>152</v>
      </c>
      <c r="I402" s="32">
        <f t="shared" si="11"/>
        <v>0.7734975644750246</v>
      </c>
      <c r="J402" s="59">
        <v>5.1566504298334976</v>
      </c>
      <c r="K402" s="30">
        <v>64.3</v>
      </c>
      <c r="P402" s="29"/>
      <c r="Q402" s="29"/>
      <c r="R402" s="29"/>
      <c r="S402" s="29"/>
      <c r="T402" s="29"/>
      <c r="U402" s="29" t="s">
        <v>118</v>
      </c>
      <c r="V402" s="2" t="s">
        <v>183</v>
      </c>
      <c r="W402" s="29"/>
      <c r="X402" s="29"/>
      <c r="Y402" s="29"/>
      <c r="Z402" s="29"/>
      <c r="AA402" s="29"/>
      <c r="AB402" s="33"/>
    </row>
    <row r="403" spans="1:28" x14ac:dyDescent="0.35">
      <c r="A403" s="34">
        <v>201.14</v>
      </c>
      <c r="B403" s="29">
        <v>23</v>
      </c>
      <c r="C403" s="29">
        <v>13</v>
      </c>
      <c r="D403" s="29" t="s">
        <v>214</v>
      </c>
      <c r="E403" s="29">
        <v>14</v>
      </c>
      <c r="F403" s="2" t="s">
        <v>151</v>
      </c>
      <c r="G403" s="2" t="s">
        <v>151</v>
      </c>
      <c r="H403" s="2" t="s">
        <v>152</v>
      </c>
      <c r="I403" s="32">
        <f t="shared" si="11"/>
        <v>0.86809630727645304</v>
      </c>
      <c r="J403" s="60">
        <v>5.787308715176354</v>
      </c>
      <c r="K403" s="30">
        <v>64.3</v>
      </c>
      <c r="P403" s="29"/>
      <c r="Q403" s="29"/>
      <c r="R403" s="29"/>
      <c r="S403" s="29"/>
      <c r="T403" s="29"/>
      <c r="U403" s="29" t="s">
        <v>118</v>
      </c>
      <c r="V403" s="2" t="s">
        <v>183</v>
      </c>
      <c r="W403" s="29"/>
      <c r="X403" s="29"/>
      <c r="Y403" s="29"/>
      <c r="Z403" s="29"/>
      <c r="AA403" s="29"/>
      <c r="AB403" s="33"/>
    </row>
    <row r="404" spans="1:28" x14ac:dyDescent="0.35">
      <c r="A404" s="34">
        <v>202.14</v>
      </c>
      <c r="B404" s="29">
        <v>23</v>
      </c>
      <c r="C404" s="29">
        <v>14</v>
      </c>
      <c r="D404" s="29" t="s">
        <v>214</v>
      </c>
      <c r="E404" s="29">
        <v>14</v>
      </c>
      <c r="F404" s="2" t="s">
        <v>151</v>
      </c>
      <c r="G404" s="2" t="s">
        <v>151</v>
      </c>
      <c r="H404" s="2" t="s">
        <v>152</v>
      </c>
      <c r="I404" s="32">
        <f t="shared" si="11"/>
        <v>0.56854917818372075</v>
      </c>
      <c r="J404" s="60">
        <v>3.7903278545581385</v>
      </c>
      <c r="K404" s="30">
        <v>64.3</v>
      </c>
      <c r="P404" s="29"/>
      <c r="Q404" s="29"/>
      <c r="R404" s="29"/>
      <c r="S404" s="29"/>
      <c r="T404" s="29"/>
      <c r="U404" s="29" t="s">
        <v>118</v>
      </c>
      <c r="V404" s="29" t="s">
        <v>184</v>
      </c>
      <c r="W404" s="29"/>
      <c r="X404" s="29"/>
      <c r="Y404" s="29"/>
      <c r="Z404" s="29"/>
      <c r="AA404" s="29"/>
      <c r="AB404" s="33"/>
    </row>
    <row r="405" spans="1:28" x14ac:dyDescent="0.35">
      <c r="A405" s="34">
        <v>203.14</v>
      </c>
      <c r="B405" s="29">
        <v>23</v>
      </c>
      <c r="C405" s="29">
        <v>15</v>
      </c>
      <c r="D405" s="29" t="s">
        <v>214</v>
      </c>
      <c r="E405" s="29">
        <v>14</v>
      </c>
      <c r="F405" s="2" t="s">
        <v>151</v>
      </c>
      <c r="G405" s="2" t="s">
        <v>151</v>
      </c>
      <c r="H405" s="2" t="s">
        <v>152</v>
      </c>
      <c r="I405" s="32">
        <f t="shared" si="11"/>
        <v>0.63838983856967912</v>
      </c>
      <c r="J405" s="60">
        <v>4.2559322571311942</v>
      </c>
      <c r="K405" s="30">
        <v>64.3</v>
      </c>
      <c r="P405" s="29"/>
      <c r="Q405" s="29"/>
      <c r="R405" s="29"/>
      <c r="S405" s="29"/>
      <c r="T405" s="29"/>
      <c r="U405" s="29" t="s">
        <v>118</v>
      </c>
      <c r="V405" s="2" t="s">
        <v>183</v>
      </c>
      <c r="W405" s="29"/>
      <c r="X405" s="29"/>
      <c r="Y405" s="29"/>
      <c r="Z405" s="29"/>
      <c r="AA405" s="29"/>
      <c r="AB405" s="33"/>
    </row>
    <row r="406" spans="1:28" x14ac:dyDescent="0.35">
      <c r="A406" s="28">
        <v>204</v>
      </c>
      <c r="B406" s="29">
        <v>24</v>
      </c>
      <c r="C406" s="29">
        <v>1</v>
      </c>
      <c r="D406" s="29" t="s">
        <v>213</v>
      </c>
      <c r="E406" s="29"/>
      <c r="F406" s="2" t="s">
        <v>152</v>
      </c>
      <c r="G406" s="2" t="s">
        <v>152</v>
      </c>
      <c r="H406" s="2" t="s">
        <v>152</v>
      </c>
      <c r="I406" s="32">
        <f t="shared" si="11"/>
        <v>0.46669335373176335</v>
      </c>
      <c r="J406" s="59">
        <v>3.1112890248784226</v>
      </c>
      <c r="K406" s="30">
        <v>64.3</v>
      </c>
      <c r="L406" s="12">
        <f t="shared" ref="L406:O407" si="12">L392</f>
        <v>2.9428837299346924</v>
      </c>
      <c r="M406" s="12">
        <f t="shared" si="12"/>
        <v>27.506429672241211</v>
      </c>
      <c r="N406" s="12">
        <f t="shared" si="12"/>
        <v>4.7014017105102539</v>
      </c>
      <c r="O406" s="12">
        <f t="shared" si="12"/>
        <v>5.3194375038146973</v>
      </c>
      <c r="P406" s="29"/>
      <c r="Q406" s="29"/>
      <c r="R406" s="29"/>
      <c r="S406" s="29"/>
      <c r="T406" s="29"/>
      <c r="U406" s="29" t="s">
        <v>118</v>
      </c>
      <c r="V406" s="29" t="s">
        <v>123</v>
      </c>
      <c r="W406" s="29">
        <v>1</v>
      </c>
      <c r="X406" s="29"/>
      <c r="Y406" s="29"/>
      <c r="Z406" s="29"/>
      <c r="AA406" s="29"/>
      <c r="AB406" s="33"/>
    </row>
    <row r="407" spans="1:28" x14ac:dyDescent="0.35">
      <c r="A407" s="28">
        <v>205</v>
      </c>
      <c r="B407" s="29">
        <v>24</v>
      </c>
      <c r="C407" s="29">
        <v>2</v>
      </c>
      <c r="D407" s="29" t="s">
        <v>213</v>
      </c>
      <c r="E407" s="29"/>
      <c r="F407" s="2" t="s">
        <v>152</v>
      </c>
      <c r="G407" s="2" t="s">
        <v>152</v>
      </c>
      <c r="H407" s="2" t="s">
        <v>152</v>
      </c>
      <c r="I407" s="32">
        <f t="shared" si="11"/>
        <v>0.23334667686588167</v>
      </c>
      <c r="J407" s="59">
        <v>1.5556445124392113</v>
      </c>
      <c r="K407" s="30">
        <v>64.3</v>
      </c>
      <c r="L407" s="12">
        <f t="shared" si="12"/>
        <v>2.3975152969360352</v>
      </c>
      <c r="M407" s="12">
        <f t="shared" si="12"/>
        <v>26.503023147583008</v>
      </c>
      <c r="N407" s="12">
        <f t="shared" si="12"/>
        <v>4.5689206123352051</v>
      </c>
      <c r="O407" s="12">
        <f t="shared" si="12"/>
        <v>5.6468234062194824</v>
      </c>
      <c r="P407" s="29"/>
      <c r="Q407" s="29"/>
      <c r="R407" s="29"/>
      <c r="S407" s="29"/>
      <c r="T407" s="29"/>
      <c r="U407" s="29" t="s">
        <v>118</v>
      </c>
      <c r="V407" s="29" t="s">
        <v>123</v>
      </c>
      <c r="W407" s="29">
        <v>2</v>
      </c>
      <c r="X407" s="29"/>
      <c r="Y407" s="2" t="s">
        <v>189</v>
      </c>
      <c r="AA407" s="29"/>
      <c r="AB407" s="33"/>
    </row>
    <row r="408" spans="1:28" x14ac:dyDescent="0.35">
      <c r="A408" s="28">
        <v>206</v>
      </c>
      <c r="B408" s="29">
        <v>24</v>
      </c>
      <c r="C408" s="29">
        <v>3</v>
      </c>
      <c r="D408" s="29" t="s">
        <v>213</v>
      </c>
      <c r="E408" s="29"/>
      <c r="F408" s="2" t="s">
        <v>152</v>
      </c>
      <c r="G408" s="2" t="s">
        <v>152</v>
      </c>
      <c r="H408" s="2" t="s">
        <v>152</v>
      </c>
      <c r="I408" s="32">
        <f t="shared" si="11"/>
        <v>0.35002001529882254</v>
      </c>
      <c r="J408" s="59">
        <v>2.3334667686588171</v>
      </c>
      <c r="K408" s="30">
        <v>64.3</v>
      </c>
      <c r="L408" s="12">
        <f>L393</f>
        <v>2.3975152969360352</v>
      </c>
      <c r="M408" s="12">
        <f>M393</f>
        <v>26.503023147583008</v>
      </c>
      <c r="N408" s="12">
        <f>N393</f>
        <v>4.5689206123352051</v>
      </c>
      <c r="O408" s="12">
        <f>O393</f>
        <v>5.6468234062194824</v>
      </c>
      <c r="P408" s="29"/>
      <c r="Q408" s="29"/>
      <c r="R408" s="29"/>
      <c r="S408" s="29"/>
      <c r="T408" s="29"/>
      <c r="U408" s="29" t="s">
        <v>118</v>
      </c>
      <c r="V408" s="29" t="s">
        <v>123</v>
      </c>
      <c r="W408" s="29">
        <v>2</v>
      </c>
      <c r="X408" s="29"/>
      <c r="Y408" s="2" t="s">
        <v>189</v>
      </c>
      <c r="AA408" s="29"/>
      <c r="AB408" s="33" t="s">
        <v>138</v>
      </c>
    </row>
    <row r="409" spans="1:28" x14ac:dyDescent="0.35">
      <c r="A409" s="28">
        <v>207</v>
      </c>
      <c r="B409" s="29">
        <v>24</v>
      </c>
      <c r="C409" s="29">
        <v>4</v>
      </c>
      <c r="D409" s="29" t="s">
        <v>213</v>
      </c>
      <c r="E409" s="29"/>
      <c r="F409" s="2" t="s">
        <v>152</v>
      </c>
      <c r="G409" s="2" t="s">
        <v>152</v>
      </c>
      <c r="H409" s="2" t="s">
        <v>152</v>
      </c>
      <c r="I409" s="32">
        <f t="shared" si="11"/>
        <v>0.46669335373176335</v>
      </c>
      <c r="J409" s="59">
        <v>3.1112890248784226</v>
      </c>
      <c r="K409" s="30">
        <v>64.3</v>
      </c>
      <c r="L409" s="38"/>
      <c r="M409" s="38"/>
      <c r="N409" s="38"/>
      <c r="O409" s="38"/>
      <c r="P409" s="29"/>
      <c r="Q409" s="29"/>
      <c r="R409" s="29"/>
      <c r="S409" s="29"/>
      <c r="T409" s="29"/>
      <c r="U409" s="29" t="s">
        <v>118</v>
      </c>
      <c r="V409" s="29" t="s">
        <v>123</v>
      </c>
      <c r="W409" s="29">
        <v>2</v>
      </c>
      <c r="X409" s="29"/>
      <c r="Y409" s="2" t="s">
        <v>189</v>
      </c>
      <c r="AA409" s="29"/>
      <c r="AB409" s="33"/>
    </row>
    <row r="410" spans="1:28" x14ac:dyDescent="0.35">
      <c r="A410" s="28">
        <v>208</v>
      </c>
      <c r="B410" s="29">
        <v>24</v>
      </c>
      <c r="C410" s="29">
        <v>5</v>
      </c>
      <c r="D410" s="29" t="s">
        <v>213</v>
      </c>
      <c r="E410" s="29"/>
      <c r="F410" s="2" t="s">
        <v>152</v>
      </c>
      <c r="G410" s="2" t="s">
        <v>152</v>
      </c>
      <c r="H410" s="2" t="s">
        <v>152</v>
      </c>
      <c r="I410" s="32">
        <f t="shared" si="11"/>
        <v>0.46669335373176335</v>
      </c>
      <c r="J410" s="59">
        <v>3.1112890248784226</v>
      </c>
      <c r="K410" s="30">
        <v>64.3</v>
      </c>
      <c r="L410" s="38"/>
      <c r="M410" s="38"/>
      <c r="N410" s="38"/>
      <c r="O410" s="38"/>
      <c r="P410" s="29"/>
      <c r="Q410" s="29"/>
      <c r="R410" s="29"/>
      <c r="S410" s="29"/>
      <c r="T410" s="29"/>
      <c r="U410" s="29" t="s">
        <v>118</v>
      </c>
      <c r="V410" s="2" t="s">
        <v>183</v>
      </c>
      <c r="W410" s="29"/>
      <c r="X410" s="29"/>
      <c r="Y410" s="29"/>
      <c r="Z410" s="29"/>
      <c r="AA410" s="29"/>
      <c r="AB410" s="33"/>
    </row>
    <row r="411" spans="1:28" x14ac:dyDescent="0.35">
      <c r="A411" s="28">
        <v>209</v>
      </c>
      <c r="B411" s="29">
        <v>24</v>
      </c>
      <c r="C411" s="29">
        <v>6</v>
      </c>
      <c r="D411" s="29" t="s">
        <v>213</v>
      </c>
      <c r="E411" s="29"/>
      <c r="F411" s="2" t="s">
        <v>152</v>
      </c>
      <c r="G411" s="2" t="s">
        <v>152</v>
      </c>
      <c r="H411" s="2" t="s">
        <v>152</v>
      </c>
      <c r="I411" s="32">
        <f t="shared" si="11"/>
        <v>0.25668134455246988</v>
      </c>
      <c r="J411" s="59">
        <v>1.7112089636831325</v>
      </c>
      <c r="K411" s="30">
        <v>64.3</v>
      </c>
      <c r="L411" s="38"/>
      <c r="M411" s="38"/>
      <c r="N411" s="38"/>
      <c r="O411" s="38"/>
      <c r="P411" s="29"/>
      <c r="Q411" s="29"/>
      <c r="R411" s="29"/>
      <c r="S411" s="29"/>
      <c r="T411" s="29"/>
      <c r="U411" s="29" t="s">
        <v>118</v>
      </c>
      <c r="V411" s="29" t="s">
        <v>184</v>
      </c>
      <c r="W411" s="29"/>
      <c r="X411" s="29"/>
      <c r="Y411" s="29"/>
      <c r="Z411" s="29"/>
      <c r="AA411" s="29"/>
      <c r="AB411" s="33"/>
    </row>
    <row r="412" spans="1:28" x14ac:dyDescent="0.35">
      <c r="A412" s="28">
        <v>210</v>
      </c>
      <c r="B412" s="29">
        <v>24</v>
      </c>
      <c r="C412" s="29">
        <v>7</v>
      </c>
      <c r="D412" s="29" t="s">
        <v>213</v>
      </c>
      <c r="E412" s="29"/>
      <c r="F412" s="2" t="s">
        <v>152</v>
      </c>
      <c r="G412" s="2" t="s">
        <v>152</v>
      </c>
      <c r="H412" s="2" t="s">
        <v>152</v>
      </c>
      <c r="I412" s="32">
        <f t="shared" si="11"/>
        <v>0.26519849825807457</v>
      </c>
      <c r="J412" s="59">
        <v>1.7679899883871637</v>
      </c>
      <c r="K412" s="30">
        <v>64.3</v>
      </c>
      <c r="L412" s="38"/>
      <c r="M412" s="38"/>
      <c r="N412" s="38"/>
      <c r="O412" s="38"/>
      <c r="P412" s="29"/>
      <c r="Q412" s="29"/>
      <c r="R412" s="29"/>
      <c r="S412" s="29"/>
      <c r="T412" s="29"/>
      <c r="U412" s="29" t="s">
        <v>118</v>
      </c>
      <c r="V412" s="29" t="s">
        <v>184</v>
      </c>
      <c r="W412" s="29"/>
      <c r="X412" s="29"/>
      <c r="Y412" s="29"/>
      <c r="Z412" s="29"/>
      <c r="AA412" s="29"/>
      <c r="AB412" s="33"/>
    </row>
    <row r="413" spans="1:28" x14ac:dyDescent="0.35">
      <c r="A413" s="28">
        <v>211</v>
      </c>
      <c r="B413" s="29">
        <v>24</v>
      </c>
      <c r="C413" s="29">
        <v>8</v>
      </c>
      <c r="D413" s="29" t="s">
        <v>213</v>
      </c>
      <c r="E413" s="29"/>
      <c r="F413" s="2" t="s">
        <v>152</v>
      </c>
      <c r="G413" s="2" t="s">
        <v>152</v>
      </c>
      <c r="H413" s="2" t="s">
        <v>152</v>
      </c>
      <c r="I413" s="32">
        <f t="shared" si="11"/>
        <v>0.70004003059764508</v>
      </c>
      <c r="J413" s="59">
        <v>4.6669335373176342</v>
      </c>
      <c r="K413" s="30">
        <v>64.3</v>
      </c>
      <c r="L413" s="38"/>
      <c r="M413" s="38"/>
      <c r="N413" s="38"/>
      <c r="O413" s="38"/>
      <c r="P413" s="29"/>
      <c r="Q413" s="29"/>
      <c r="R413" s="29"/>
      <c r="S413" s="29"/>
      <c r="T413" s="29"/>
      <c r="U413" s="29" t="s">
        <v>118</v>
      </c>
      <c r="V413" s="2" t="s">
        <v>183</v>
      </c>
      <c r="W413" s="29"/>
      <c r="X413" s="29"/>
      <c r="Y413" s="29"/>
      <c r="Z413" s="29"/>
      <c r="AA413" s="29"/>
      <c r="AB413" s="33"/>
    </row>
    <row r="414" spans="1:28" x14ac:dyDescent="0.35">
      <c r="A414" s="28">
        <v>212</v>
      </c>
      <c r="B414" s="29">
        <v>24</v>
      </c>
      <c r="C414" s="29">
        <v>9</v>
      </c>
      <c r="D414" s="29" t="s">
        <v>213</v>
      </c>
      <c r="E414" s="29"/>
      <c r="F414" s="2" t="s">
        <v>152</v>
      </c>
      <c r="G414" s="2" t="s">
        <v>152</v>
      </c>
      <c r="H414" s="2" t="s">
        <v>152</v>
      </c>
      <c r="I414" s="32">
        <f t="shared" si="11"/>
        <v>0.46669335373176335</v>
      </c>
      <c r="J414" s="59">
        <v>3.1112890248784226</v>
      </c>
      <c r="K414" s="30">
        <v>64.3</v>
      </c>
      <c r="L414" s="38"/>
      <c r="M414" s="38"/>
      <c r="N414" s="38"/>
      <c r="O414" s="38"/>
      <c r="U414" s="29" t="s">
        <v>118</v>
      </c>
      <c r="V414" s="2" t="s">
        <v>183</v>
      </c>
    </row>
    <row r="415" spans="1:28" x14ac:dyDescent="0.35">
      <c r="A415" s="28">
        <v>213</v>
      </c>
      <c r="B415" s="29">
        <v>24</v>
      </c>
      <c r="C415" s="29">
        <v>10</v>
      </c>
      <c r="D415" s="29" t="s">
        <v>213</v>
      </c>
      <c r="E415" s="29"/>
      <c r="F415" s="2" t="s">
        <v>152</v>
      </c>
      <c r="G415" s="2" t="s">
        <v>152</v>
      </c>
      <c r="H415" s="2" t="s">
        <v>152</v>
      </c>
      <c r="I415" s="32">
        <f t="shared" si="11"/>
        <v>0.70004003059764508</v>
      </c>
      <c r="J415" s="59">
        <v>4.6669335373176342</v>
      </c>
      <c r="K415" s="30">
        <v>64.3</v>
      </c>
      <c r="L415" s="38"/>
      <c r="M415" s="38"/>
      <c r="N415" s="38"/>
      <c r="O415" s="38"/>
      <c r="U415" s="29" t="s">
        <v>118</v>
      </c>
      <c r="V415" s="2" t="s">
        <v>183</v>
      </c>
    </row>
    <row r="416" spans="1:28" x14ac:dyDescent="0.35">
      <c r="A416" s="28">
        <v>214</v>
      </c>
      <c r="B416" s="29">
        <v>24</v>
      </c>
      <c r="C416" s="29">
        <v>11</v>
      </c>
      <c r="D416" s="29" t="s">
        <v>213</v>
      </c>
      <c r="E416" s="29"/>
      <c r="F416" s="2" t="s">
        <v>152</v>
      </c>
      <c r="G416" s="2" t="s">
        <v>152</v>
      </c>
      <c r="H416" s="2" t="s">
        <v>152</v>
      </c>
      <c r="I416" s="32">
        <f t="shared" si="11"/>
        <v>0.46669335373176335</v>
      </c>
      <c r="J416" s="59">
        <v>3.1112890248784226</v>
      </c>
      <c r="K416" s="30">
        <v>64.3</v>
      </c>
      <c r="L416" s="38"/>
      <c r="M416" s="38"/>
      <c r="N416" s="38"/>
      <c r="O416" s="38"/>
      <c r="U416" s="29" t="s">
        <v>118</v>
      </c>
      <c r="V416" s="2" t="s">
        <v>183</v>
      </c>
    </row>
    <row r="417" spans="1:28" x14ac:dyDescent="0.35">
      <c r="A417" s="28">
        <v>215</v>
      </c>
      <c r="B417" s="29">
        <v>24</v>
      </c>
      <c r="C417" s="29">
        <v>13</v>
      </c>
      <c r="D417" s="29" t="s">
        <v>213</v>
      </c>
      <c r="E417" s="29"/>
      <c r="F417" s="2" t="s">
        <v>152</v>
      </c>
      <c r="G417" s="2" t="s">
        <v>152</v>
      </c>
      <c r="H417" s="2" t="s">
        <v>152</v>
      </c>
      <c r="I417" s="32">
        <f t="shared" si="11"/>
        <v>0.23334667686588167</v>
      </c>
      <c r="J417" s="59">
        <v>1.5556445124392113</v>
      </c>
      <c r="K417" s="30">
        <v>64.3</v>
      </c>
      <c r="L417" s="38"/>
      <c r="M417" s="38"/>
      <c r="N417" s="38"/>
      <c r="O417" s="38"/>
      <c r="U417" s="29" t="s">
        <v>118</v>
      </c>
      <c r="V417" s="2" t="s">
        <v>183</v>
      </c>
    </row>
    <row r="418" spans="1:28" x14ac:dyDescent="0.35">
      <c r="A418" s="28">
        <v>216</v>
      </c>
      <c r="B418" s="29">
        <v>24</v>
      </c>
      <c r="C418" s="29">
        <v>14</v>
      </c>
      <c r="D418" s="29" t="s">
        <v>213</v>
      </c>
      <c r="E418" s="29"/>
      <c r="F418" s="2" t="s">
        <v>152</v>
      </c>
      <c r="G418" s="2" t="s">
        <v>152</v>
      </c>
      <c r="H418" s="2" t="s">
        <v>152</v>
      </c>
      <c r="I418" s="32">
        <f t="shared" si="11"/>
        <v>0.35002001529882254</v>
      </c>
      <c r="J418" s="59">
        <v>2.3334667686588171</v>
      </c>
      <c r="K418" s="30">
        <v>64.3</v>
      </c>
      <c r="L418" s="38"/>
      <c r="M418" s="38"/>
      <c r="N418" s="38"/>
      <c r="O418" s="38"/>
      <c r="U418" s="29" t="s">
        <v>118</v>
      </c>
      <c r="V418" s="2" t="s">
        <v>183</v>
      </c>
    </row>
    <row r="419" spans="1:28" x14ac:dyDescent="0.35">
      <c r="A419" s="34">
        <v>204.14</v>
      </c>
      <c r="B419" s="29">
        <v>24</v>
      </c>
      <c r="C419" s="29">
        <v>1</v>
      </c>
      <c r="D419" s="29" t="s">
        <v>214</v>
      </c>
      <c r="E419" s="29">
        <v>14</v>
      </c>
      <c r="F419" s="2" t="s">
        <v>152</v>
      </c>
      <c r="G419" s="2" t="s">
        <v>152</v>
      </c>
      <c r="H419" s="2" t="s">
        <v>153</v>
      </c>
      <c r="I419" s="32">
        <f t="shared" si="11"/>
        <v>1.3307294288307501</v>
      </c>
      <c r="J419" s="59">
        <v>8.8715295255383335</v>
      </c>
      <c r="K419" s="30">
        <v>64.3</v>
      </c>
      <c r="L419" s="12">
        <v>2.7101562023162842</v>
      </c>
      <c r="M419" s="12">
        <v>28.670366287231445</v>
      </c>
      <c r="N419" s="12">
        <v>5.0802416801452637</v>
      </c>
      <c r="O419" s="12">
        <v>4.3572053909301758</v>
      </c>
      <c r="U419" s="29" t="s">
        <v>118</v>
      </c>
      <c r="V419" s="29" t="s">
        <v>123</v>
      </c>
      <c r="W419" s="29">
        <v>1</v>
      </c>
      <c r="X419" s="29"/>
      <c r="Y419" s="29"/>
      <c r="Z419" s="29"/>
      <c r="AA419" s="29"/>
      <c r="AB419" s="33"/>
    </row>
    <row r="420" spans="1:28" x14ac:dyDescent="0.35">
      <c r="A420" s="34">
        <v>205.14</v>
      </c>
      <c r="B420" s="29">
        <v>24</v>
      </c>
      <c r="C420" s="29">
        <v>2</v>
      </c>
      <c r="D420" s="29" t="s">
        <v>214</v>
      </c>
      <c r="E420" s="29">
        <v>14</v>
      </c>
      <c r="F420" s="2" t="s">
        <v>152</v>
      </c>
      <c r="G420" s="2" t="s">
        <v>152</v>
      </c>
      <c r="H420" s="2" t="s">
        <v>153</v>
      </c>
      <c r="I420" s="32">
        <f t="shared" si="11"/>
        <v>0.98560969374611118</v>
      </c>
      <c r="J420" s="59">
        <v>6.5707312916407412</v>
      </c>
      <c r="K420" s="30">
        <v>64.3</v>
      </c>
      <c r="L420" s="12">
        <v>2.387629508972168</v>
      </c>
      <c r="M420" s="12">
        <v>27.646841049194336</v>
      </c>
      <c r="N420" s="12">
        <v>5.1744050979614258</v>
      </c>
      <c r="O420" s="12">
        <v>4.942072868347168</v>
      </c>
      <c r="U420" s="29" t="s">
        <v>118</v>
      </c>
      <c r="V420" s="29" t="s">
        <v>123</v>
      </c>
      <c r="W420" s="29">
        <v>2</v>
      </c>
      <c r="X420" s="29"/>
      <c r="Y420" s="2" t="s">
        <v>189</v>
      </c>
      <c r="AA420" s="29"/>
      <c r="AB420" s="33"/>
    </row>
    <row r="421" spans="1:28" x14ac:dyDescent="0.35">
      <c r="A421" s="34">
        <v>206.14</v>
      </c>
      <c r="B421" s="29">
        <v>24</v>
      </c>
      <c r="C421" s="29">
        <v>3</v>
      </c>
      <c r="D421" s="29" t="s">
        <v>214</v>
      </c>
      <c r="E421" s="29">
        <v>14</v>
      </c>
      <c r="F421" s="2" t="s">
        <v>152</v>
      </c>
      <c r="G421" s="2" t="s">
        <v>152</v>
      </c>
      <c r="H421" s="2" t="s">
        <v>153</v>
      </c>
      <c r="I421" s="32">
        <f t="shared" si="11"/>
        <v>1.0952126278700158</v>
      </c>
      <c r="J421" s="60">
        <v>7.3014175191334392</v>
      </c>
      <c r="K421" s="30">
        <v>64.3</v>
      </c>
      <c r="L421" s="12">
        <v>1.2323578596115112</v>
      </c>
      <c r="M421" s="12">
        <v>19.416725158691406</v>
      </c>
      <c r="N421" s="12">
        <v>3.5379171371459961</v>
      </c>
      <c r="O421" s="12">
        <v>4.1875619888305664</v>
      </c>
      <c r="U421" s="29" t="s">
        <v>118</v>
      </c>
      <c r="V421" s="29" t="s">
        <v>123</v>
      </c>
      <c r="W421" s="29">
        <v>2</v>
      </c>
      <c r="X421" s="29"/>
      <c r="Y421" s="2" t="s">
        <v>189</v>
      </c>
      <c r="AA421" s="29"/>
      <c r="AB421" s="33" t="s">
        <v>138</v>
      </c>
    </row>
    <row r="422" spans="1:28" x14ac:dyDescent="0.35">
      <c r="A422" s="34">
        <v>207.14</v>
      </c>
      <c r="B422" s="29">
        <v>24</v>
      </c>
      <c r="C422" s="29">
        <v>4</v>
      </c>
      <c r="D422" s="29" t="s">
        <v>214</v>
      </c>
      <c r="E422" s="29">
        <v>14</v>
      </c>
      <c r="F422" s="2" t="s">
        <v>152</v>
      </c>
      <c r="G422" s="2" t="s">
        <v>152</v>
      </c>
      <c r="H422" s="2" t="s">
        <v>153</v>
      </c>
      <c r="I422" s="32">
        <f t="shared" si="11"/>
        <v>1.2492447692691842</v>
      </c>
      <c r="J422" s="60">
        <v>8.3282984617945619</v>
      </c>
      <c r="K422" s="30">
        <v>64.3</v>
      </c>
      <c r="L422" s="12">
        <v>3.6102402210235596</v>
      </c>
      <c r="M422" s="12">
        <v>35.104377746582031</v>
      </c>
      <c r="N422" s="12">
        <v>6.058560848236084</v>
      </c>
      <c r="O422" s="12">
        <v>4.9989180564880371</v>
      </c>
      <c r="U422" s="29" t="s">
        <v>118</v>
      </c>
      <c r="V422" s="29" t="s">
        <v>123</v>
      </c>
      <c r="W422" s="29">
        <v>2</v>
      </c>
      <c r="X422" s="29"/>
      <c r="Y422" s="2" t="s">
        <v>189</v>
      </c>
      <c r="AA422" s="29"/>
      <c r="AB422" s="33"/>
    </row>
    <row r="423" spans="1:28" x14ac:dyDescent="0.35">
      <c r="A423" s="34">
        <v>208.14</v>
      </c>
      <c r="B423" s="29">
        <v>24</v>
      </c>
      <c r="C423" s="29">
        <v>5</v>
      </c>
      <c r="D423" s="29" t="s">
        <v>214</v>
      </c>
      <c r="E423" s="29">
        <v>14</v>
      </c>
      <c r="F423" s="2" t="s">
        <v>152</v>
      </c>
      <c r="G423" s="2" t="s">
        <v>152</v>
      </c>
      <c r="H423" s="2" t="s">
        <v>153</v>
      </c>
      <c r="I423" s="32">
        <f t="shared" si="11"/>
        <v>0.7268282291018483</v>
      </c>
      <c r="J423" s="60">
        <v>4.8455215273456558</v>
      </c>
      <c r="K423" s="30">
        <v>64.3</v>
      </c>
      <c r="U423" s="29" t="s">
        <v>118</v>
      </c>
      <c r="V423" s="2" t="s">
        <v>183</v>
      </c>
      <c r="W423" s="29"/>
      <c r="X423" s="29"/>
      <c r="Y423" s="29"/>
      <c r="Z423" s="29"/>
      <c r="AA423" s="29"/>
      <c r="AB423" s="33"/>
    </row>
    <row r="424" spans="1:28" x14ac:dyDescent="0.35">
      <c r="A424" s="34">
        <v>209.14</v>
      </c>
      <c r="B424" s="29">
        <v>24</v>
      </c>
      <c r="C424" s="29">
        <v>6</v>
      </c>
      <c r="D424" s="29" t="s">
        <v>214</v>
      </c>
      <c r="E424" s="29">
        <v>14</v>
      </c>
      <c r="F424" s="2" t="s">
        <v>152</v>
      </c>
      <c r="G424" s="2" t="s">
        <v>152</v>
      </c>
      <c r="H424" s="2" t="s">
        <v>153</v>
      </c>
      <c r="I424" s="32">
        <f t="shared" si="11"/>
        <v>0.83174089502074877</v>
      </c>
      <c r="J424" s="59">
        <v>5.5449393001383251</v>
      </c>
      <c r="K424" s="30">
        <v>64.3</v>
      </c>
      <c r="U424" s="29" t="s">
        <v>118</v>
      </c>
      <c r="V424" s="29" t="s">
        <v>184</v>
      </c>
      <c r="W424" s="29"/>
      <c r="X424" s="29"/>
      <c r="Y424" s="29"/>
      <c r="Z424" s="29"/>
      <c r="AA424" s="29"/>
      <c r="AB424" s="33"/>
    </row>
    <row r="425" spans="1:28" x14ac:dyDescent="0.35">
      <c r="A425" s="34">
        <v>210.14</v>
      </c>
      <c r="B425" s="29">
        <v>24</v>
      </c>
      <c r="C425" s="29">
        <v>7</v>
      </c>
      <c r="D425" s="29" t="s">
        <v>214</v>
      </c>
      <c r="E425" s="29">
        <v>14</v>
      </c>
      <c r="F425" s="2" t="s">
        <v>152</v>
      </c>
      <c r="G425" s="2" t="s">
        <v>152</v>
      </c>
      <c r="H425" s="2" t="s">
        <v>153</v>
      </c>
      <c r="I425" s="32">
        <f t="shared" si="11"/>
        <v>0.76255360533001482</v>
      </c>
      <c r="J425" s="59">
        <v>5.0836907022000988</v>
      </c>
      <c r="K425" s="30">
        <v>64.3</v>
      </c>
      <c r="U425" s="29" t="s">
        <v>118</v>
      </c>
      <c r="V425" s="29" t="s">
        <v>184</v>
      </c>
      <c r="W425" s="29"/>
      <c r="X425" s="29"/>
      <c r="Y425" s="29"/>
      <c r="Z425" s="29"/>
      <c r="AA425" s="29"/>
      <c r="AB425" s="33"/>
    </row>
    <row r="426" spans="1:28" x14ac:dyDescent="0.35">
      <c r="A426" s="34">
        <v>211.14</v>
      </c>
      <c r="B426" s="29">
        <v>24</v>
      </c>
      <c r="C426" s="29">
        <v>8</v>
      </c>
      <c r="D426" s="29" t="s">
        <v>214</v>
      </c>
      <c r="E426" s="29">
        <v>14</v>
      </c>
      <c r="F426" s="2" t="s">
        <v>152</v>
      </c>
      <c r="G426" s="2" t="s">
        <v>152</v>
      </c>
      <c r="H426" s="2" t="s">
        <v>153</v>
      </c>
      <c r="I426" s="32">
        <f t="shared" si="11"/>
        <v>0.76689385351972017</v>
      </c>
      <c r="J426" s="59">
        <v>5.1126256901314679</v>
      </c>
      <c r="K426" s="30">
        <v>64.3</v>
      </c>
      <c r="U426" s="29" t="s">
        <v>118</v>
      </c>
      <c r="V426" s="2" t="s">
        <v>183</v>
      </c>
      <c r="W426" s="29"/>
      <c r="X426" s="29"/>
      <c r="Y426" s="29"/>
      <c r="Z426" s="29"/>
      <c r="AA426" s="29"/>
      <c r="AB426" s="33"/>
    </row>
    <row r="427" spans="1:28" x14ac:dyDescent="0.35">
      <c r="A427" s="34">
        <v>212.14</v>
      </c>
      <c r="B427" s="29">
        <v>24</v>
      </c>
      <c r="C427" s="29">
        <v>9</v>
      </c>
      <c r="D427" s="29" t="s">
        <v>214</v>
      </c>
      <c r="E427" s="29">
        <v>14</v>
      </c>
      <c r="F427" s="2" t="s">
        <v>152</v>
      </c>
      <c r="G427" s="2" t="s">
        <v>152</v>
      </c>
      <c r="H427" s="2" t="s">
        <v>153</v>
      </c>
      <c r="I427" s="32">
        <f t="shared" si="11"/>
        <v>1.1534792930834263</v>
      </c>
      <c r="J427" s="59">
        <v>7.6898619538895092</v>
      </c>
      <c r="K427" s="30">
        <v>64.3</v>
      </c>
      <c r="U427" s="29" t="s">
        <v>118</v>
      </c>
      <c r="V427" s="2" t="s">
        <v>183</v>
      </c>
    </row>
    <row r="428" spans="1:28" x14ac:dyDescent="0.35">
      <c r="A428" s="34">
        <v>213.14</v>
      </c>
      <c r="B428" s="29">
        <v>24</v>
      </c>
      <c r="C428" s="29">
        <v>10</v>
      </c>
      <c r="D428" s="29" t="s">
        <v>214</v>
      </c>
      <c r="E428" s="29">
        <v>14</v>
      </c>
      <c r="F428" s="2" t="s">
        <v>152</v>
      </c>
      <c r="G428" s="2" t="s">
        <v>152</v>
      </c>
      <c r="H428" s="2" t="s">
        <v>153</v>
      </c>
      <c r="I428" s="32">
        <f t="shared" si="11"/>
        <v>1.0372493133365306</v>
      </c>
      <c r="J428" s="59">
        <v>6.9149954222435381</v>
      </c>
      <c r="K428" s="30">
        <v>64.3</v>
      </c>
      <c r="U428" s="29" t="s">
        <v>118</v>
      </c>
      <c r="V428" s="2" t="s">
        <v>183</v>
      </c>
    </row>
    <row r="429" spans="1:28" x14ac:dyDescent="0.35">
      <c r="A429" s="34">
        <v>214.14</v>
      </c>
      <c r="B429" s="29">
        <v>24</v>
      </c>
      <c r="C429" s="29">
        <v>11</v>
      </c>
      <c r="D429" s="29" t="s">
        <v>214</v>
      </c>
      <c r="E429" s="29">
        <v>14</v>
      </c>
      <c r="F429" s="2" t="s">
        <v>152</v>
      </c>
      <c r="G429" s="2" t="s">
        <v>152</v>
      </c>
      <c r="H429" s="2" t="s">
        <v>153</v>
      </c>
      <c r="I429" s="32">
        <f t="shared" si="11"/>
        <v>1.1976751536818244</v>
      </c>
      <c r="J429" s="59">
        <v>7.9845010245454962</v>
      </c>
      <c r="K429" s="30">
        <v>64.3</v>
      </c>
      <c r="U429" s="29" t="s">
        <v>118</v>
      </c>
      <c r="V429" s="2" t="s">
        <v>183</v>
      </c>
    </row>
    <row r="430" spans="1:28" x14ac:dyDescent="0.35">
      <c r="A430" s="34">
        <v>215.14</v>
      </c>
      <c r="B430" s="29">
        <v>24</v>
      </c>
      <c r="C430" s="29">
        <v>13</v>
      </c>
      <c r="D430" s="29" t="s">
        <v>214</v>
      </c>
      <c r="E430" s="29">
        <v>14</v>
      </c>
      <c r="F430" s="2" t="s">
        <v>152</v>
      </c>
      <c r="G430" s="2" t="s">
        <v>152</v>
      </c>
      <c r="H430" s="2" t="s">
        <v>153</v>
      </c>
      <c r="I430" s="32">
        <f t="shared" si="11"/>
        <v>0.51963971471263193</v>
      </c>
      <c r="J430" s="59">
        <v>3.4642647647508795</v>
      </c>
      <c r="K430" s="30">
        <v>64.3</v>
      </c>
      <c r="U430" s="29" t="s">
        <v>118</v>
      </c>
      <c r="V430" s="2" t="s">
        <v>183</v>
      </c>
    </row>
    <row r="431" spans="1:28" x14ac:dyDescent="0.35">
      <c r="A431" s="34">
        <v>216.14</v>
      </c>
      <c r="B431" s="29">
        <v>24</v>
      </c>
      <c r="C431" s="29">
        <v>14</v>
      </c>
      <c r="D431" s="29" t="s">
        <v>214</v>
      </c>
      <c r="E431" s="29">
        <v>14</v>
      </c>
      <c r="F431" s="2" t="s">
        <v>152</v>
      </c>
      <c r="G431" s="2" t="s">
        <v>152</v>
      </c>
      <c r="H431" s="2" t="s">
        <v>153</v>
      </c>
      <c r="I431" s="32">
        <f t="shared" si="11"/>
        <v>0.58173326542664305</v>
      </c>
      <c r="J431" s="59">
        <v>3.878221769510954</v>
      </c>
      <c r="K431" s="30">
        <v>64.3</v>
      </c>
      <c r="U431" s="29" t="s">
        <v>118</v>
      </c>
      <c r="V431" s="2" t="s">
        <v>183</v>
      </c>
    </row>
    <row r="432" spans="1:28" x14ac:dyDescent="0.35">
      <c r="A432" s="10">
        <v>217</v>
      </c>
      <c r="B432" s="2">
        <v>25</v>
      </c>
      <c r="C432" s="29">
        <v>1</v>
      </c>
      <c r="D432" s="29" t="s">
        <v>213</v>
      </c>
      <c r="E432" s="29"/>
      <c r="F432" s="2" t="s">
        <v>153</v>
      </c>
      <c r="G432" s="2" t="s">
        <v>153</v>
      </c>
      <c r="H432" s="2" t="s">
        <v>153</v>
      </c>
      <c r="I432" s="32">
        <f t="shared" si="11"/>
        <v>0.46669335373176335</v>
      </c>
      <c r="J432" s="59">
        <v>3.1112890248784226</v>
      </c>
      <c r="K432" s="30">
        <v>64.3</v>
      </c>
      <c r="L432" s="12">
        <f t="shared" ref="L432:O433" si="13">L419</f>
        <v>2.7101562023162842</v>
      </c>
      <c r="M432" s="12">
        <f t="shared" si="13"/>
        <v>28.670366287231445</v>
      </c>
      <c r="N432" s="12">
        <f t="shared" si="13"/>
        <v>5.0802416801452637</v>
      </c>
      <c r="O432" s="12">
        <f t="shared" si="13"/>
        <v>4.3572053909301758</v>
      </c>
      <c r="U432" s="29" t="s">
        <v>118</v>
      </c>
      <c r="V432" s="29" t="s">
        <v>123</v>
      </c>
      <c r="W432" s="29">
        <v>1</v>
      </c>
      <c r="X432" s="29"/>
      <c r="Y432" s="29"/>
      <c r="Z432" s="29"/>
      <c r="AA432" s="29"/>
      <c r="AB432" s="33"/>
    </row>
    <row r="433" spans="1:28" x14ac:dyDescent="0.35">
      <c r="A433" s="10">
        <v>218</v>
      </c>
      <c r="B433" s="2">
        <v>25</v>
      </c>
      <c r="C433" s="29">
        <v>2</v>
      </c>
      <c r="D433" s="29" t="s">
        <v>213</v>
      </c>
      <c r="E433" s="29"/>
      <c r="F433" s="2" t="s">
        <v>153</v>
      </c>
      <c r="G433" s="2" t="s">
        <v>153</v>
      </c>
      <c r="H433" s="2" t="s">
        <v>153</v>
      </c>
      <c r="I433" s="32">
        <f t="shared" si="11"/>
        <v>0.23334667686588167</v>
      </c>
      <c r="J433" s="59">
        <v>1.5556445124392113</v>
      </c>
      <c r="K433" s="30">
        <v>64.3</v>
      </c>
      <c r="L433" s="12">
        <f t="shared" si="13"/>
        <v>2.387629508972168</v>
      </c>
      <c r="M433" s="12">
        <f t="shared" si="13"/>
        <v>27.646841049194336</v>
      </c>
      <c r="N433" s="12">
        <f t="shared" si="13"/>
        <v>5.1744050979614258</v>
      </c>
      <c r="O433" s="12">
        <f t="shared" si="13"/>
        <v>4.942072868347168</v>
      </c>
      <c r="U433" s="29" t="s">
        <v>118</v>
      </c>
      <c r="V433" s="29" t="s">
        <v>123</v>
      </c>
      <c r="W433" s="29">
        <v>2</v>
      </c>
      <c r="X433" s="29"/>
      <c r="Y433" s="2" t="s">
        <v>189</v>
      </c>
      <c r="AA433" s="29"/>
      <c r="AB433" s="33"/>
    </row>
    <row r="434" spans="1:28" x14ac:dyDescent="0.35">
      <c r="A434" s="10">
        <v>219</v>
      </c>
      <c r="B434" s="2">
        <v>25</v>
      </c>
      <c r="C434" s="29">
        <v>3</v>
      </c>
      <c r="D434" s="29" t="s">
        <v>213</v>
      </c>
      <c r="E434" s="29"/>
      <c r="F434" s="2" t="s">
        <v>153</v>
      </c>
      <c r="G434" s="2" t="s">
        <v>153</v>
      </c>
      <c r="H434" s="2" t="s">
        <v>153</v>
      </c>
      <c r="I434" s="32">
        <f t="shared" si="11"/>
        <v>0.35002001529882254</v>
      </c>
      <c r="J434" s="59">
        <v>2.3334667686588171</v>
      </c>
      <c r="K434" s="30">
        <v>64.3</v>
      </c>
      <c r="L434" s="12">
        <f>L420</f>
        <v>2.387629508972168</v>
      </c>
      <c r="M434" s="12">
        <f>M420</f>
        <v>27.646841049194336</v>
      </c>
      <c r="N434" s="12">
        <f>N420</f>
        <v>5.1744050979614258</v>
      </c>
      <c r="O434" s="12">
        <f>O420</f>
        <v>4.942072868347168</v>
      </c>
      <c r="U434" s="29" t="s">
        <v>118</v>
      </c>
      <c r="V434" s="29" t="s">
        <v>123</v>
      </c>
      <c r="W434" s="29">
        <v>2</v>
      </c>
      <c r="X434" s="29"/>
      <c r="Y434" s="2" t="s">
        <v>189</v>
      </c>
      <c r="AA434" s="29"/>
      <c r="AB434" s="33" t="s">
        <v>138</v>
      </c>
    </row>
    <row r="435" spans="1:28" x14ac:dyDescent="0.35">
      <c r="A435" s="10">
        <v>220</v>
      </c>
      <c r="B435" s="2">
        <v>25</v>
      </c>
      <c r="C435" s="29">
        <v>4</v>
      </c>
      <c r="D435" s="29" t="s">
        <v>213</v>
      </c>
      <c r="E435" s="29"/>
      <c r="F435" s="2" t="s">
        <v>153</v>
      </c>
      <c r="G435" s="2" t="s">
        <v>153</v>
      </c>
      <c r="H435" s="2" t="s">
        <v>153</v>
      </c>
      <c r="I435" s="32">
        <f t="shared" si="11"/>
        <v>0.46669335373176335</v>
      </c>
      <c r="J435" s="59">
        <v>3.1112890248784226</v>
      </c>
      <c r="K435" s="30">
        <v>64.3</v>
      </c>
      <c r="L435" s="12">
        <f>L422</f>
        <v>3.6102402210235596</v>
      </c>
      <c r="M435" s="12">
        <f>M422</f>
        <v>35.104377746582031</v>
      </c>
      <c r="N435" s="12">
        <f>N422</f>
        <v>6.058560848236084</v>
      </c>
      <c r="O435" s="12">
        <f>O422</f>
        <v>4.9989180564880371</v>
      </c>
      <c r="U435" s="29" t="s">
        <v>118</v>
      </c>
      <c r="V435" s="29" t="s">
        <v>123</v>
      </c>
      <c r="W435" s="29">
        <v>2</v>
      </c>
      <c r="X435" s="29"/>
      <c r="Y435" s="2" t="s">
        <v>189</v>
      </c>
      <c r="AA435" s="29"/>
      <c r="AB435" s="33"/>
    </row>
    <row r="436" spans="1:28" x14ac:dyDescent="0.35">
      <c r="A436" s="10">
        <v>221</v>
      </c>
      <c r="B436" s="2">
        <v>25</v>
      </c>
      <c r="C436" s="29">
        <v>5</v>
      </c>
      <c r="D436" s="29" t="s">
        <v>213</v>
      </c>
      <c r="E436" s="29"/>
      <c r="F436" s="2" t="s">
        <v>153</v>
      </c>
      <c r="G436" s="2" t="s">
        <v>153</v>
      </c>
      <c r="H436" s="2" t="s">
        <v>153</v>
      </c>
      <c r="I436" s="32">
        <f t="shared" si="11"/>
        <v>0.35002001529882254</v>
      </c>
      <c r="J436" s="59">
        <v>2.3334667686588171</v>
      </c>
      <c r="K436" s="30">
        <v>64.3</v>
      </c>
      <c r="L436" s="38"/>
      <c r="M436" s="38"/>
      <c r="N436" s="38"/>
      <c r="O436" s="38"/>
      <c r="U436" s="29" t="s">
        <v>118</v>
      </c>
      <c r="V436" s="2" t="s">
        <v>183</v>
      </c>
      <c r="W436" s="29"/>
      <c r="X436" s="29"/>
      <c r="Y436" s="29"/>
      <c r="Z436" s="29"/>
      <c r="AA436" s="29"/>
      <c r="AB436" s="33"/>
    </row>
    <row r="437" spans="1:28" x14ac:dyDescent="0.35">
      <c r="A437" s="10">
        <v>222</v>
      </c>
      <c r="B437" s="2">
        <v>25</v>
      </c>
      <c r="C437" s="29">
        <v>6</v>
      </c>
      <c r="D437" s="29" t="s">
        <v>213</v>
      </c>
      <c r="E437" s="29"/>
      <c r="F437" s="2" t="s">
        <v>153</v>
      </c>
      <c r="G437" s="2" t="s">
        <v>153</v>
      </c>
      <c r="H437" s="2" t="s">
        <v>153</v>
      </c>
      <c r="I437" s="32">
        <f t="shared" si="11"/>
        <v>0.23334667686588167</v>
      </c>
      <c r="J437" s="59">
        <v>1.5556445124392113</v>
      </c>
      <c r="K437" s="30">
        <v>64.3</v>
      </c>
      <c r="L437" s="38"/>
      <c r="M437" s="38"/>
      <c r="N437" s="38"/>
      <c r="O437" s="38"/>
      <c r="U437" s="29" t="s">
        <v>118</v>
      </c>
      <c r="V437" s="2" t="s">
        <v>183</v>
      </c>
      <c r="W437" s="29"/>
      <c r="X437" s="29"/>
      <c r="Y437" s="29"/>
      <c r="Z437" s="29"/>
      <c r="AA437" s="29"/>
      <c r="AB437" s="33"/>
    </row>
    <row r="438" spans="1:28" x14ac:dyDescent="0.35">
      <c r="A438" s="10">
        <v>223</v>
      </c>
      <c r="B438" s="2">
        <v>25</v>
      </c>
      <c r="C438" s="29">
        <v>7</v>
      </c>
      <c r="D438" s="29" t="s">
        <v>213</v>
      </c>
      <c r="E438" s="29"/>
      <c r="F438" s="2" t="s">
        <v>153</v>
      </c>
      <c r="G438" s="2" t="s">
        <v>153</v>
      </c>
      <c r="H438" s="2" t="s">
        <v>153</v>
      </c>
      <c r="I438" s="32">
        <f t="shared" si="11"/>
        <v>0.35002001529882254</v>
      </c>
      <c r="J438" s="59">
        <v>2.3334667686588171</v>
      </c>
      <c r="K438" s="30">
        <v>64.3</v>
      </c>
      <c r="L438" s="38"/>
      <c r="M438" s="38"/>
      <c r="N438" s="38"/>
      <c r="O438" s="38"/>
      <c r="U438" s="29" t="s">
        <v>118</v>
      </c>
      <c r="V438" s="2" t="s">
        <v>183</v>
      </c>
      <c r="W438" s="29"/>
      <c r="X438" s="29"/>
      <c r="Y438" s="29"/>
      <c r="Z438" s="29"/>
      <c r="AA438" s="29"/>
      <c r="AB438" s="33"/>
    </row>
    <row r="439" spans="1:28" x14ac:dyDescent="0.35">
      <c r="A439" s="10">
        <v>224</v>
      </c>
      <c r="B439" s="2">
        <v>25</v>
      </c>
      <c r="C439" s="29">
        <v>8</v>
      </c>
      <c r="D439" s="29" t="s">
        <v>213</v>
      </c>
      <c r="E439" s="29"/>
      <c r="F439" s="2" t="s">
        <v>153</v>
      </c>
      <c r="G439" s="2" t="s">
        <v>153</v>
      </c>
      <c r="H439" s="2" t="s">
        <v>153</v>
      </c>
      <c r="I439" s="32">
        <f t="shared" si="11"/>
        <v>0.35002001529882254</v>
      </c>
      <c r="J439" s="60">
        <v>2.3334667686588171</v>
      </c>
      <c r="K439" s="30">
        <v>64.3</v>
      </c>
      <c r="L439" s="38"/>
      <c r="M439" s="38"/>
      <c r="N439" s="38"/>
      <c r="O439" s="38"/>
      <c r="U439" s="29" t="s">
        <v>118</v>
      </c>
      <c r="V439" s="2" t="s">
        <v>183</v>
      </c>
      <c r="W439" s="29"/>
      <c r="X439" s="29"/>
      <c r="Y439" s="29"/>
      <c r="Z439" s="29"/>
      <c r="AA439" s="29"/>
      <c r="AB439" s="33"/>
    </row>
    <row r="440" spans="1:28" x14ac:dyDescent="0.35">
      <c r="A440" s="10">
        <v>225</v>
      </c>
      <c r="B440" s="2">
        <v>25</v>
      </c>
      <c r="C440" s="29">
        <v>9</v>
      </c>
      <c r="D440" s="29" t="s">
        <v>213</v>
      </c>
      <c r="E440" s="29"/>
      <c r="F440" s="2" t="s">
        <v>153</v>
      </c>
      <c r="G440" s="2" t="s">
        <v>153</v>
      </c>
      <c r="H440" s="2" t="s">
        <v>153</v>
      </c>
      <c r="I440" s="32">
        <f t="shared" si="11"/>
        <v>0.35002001529882254</v>
      </c>
      <c r="J440" s="60">
        <v>2.3334667686588171</v>
      </c>
      <c r="K440" s="30">
        <v>64.3</v>
      </c>
      <c r="L440" s="38"/>
      <c r="M440" s="38"/>
      <c r="N440" s="38"/>
      <c r="O440" s="38"/>
      <c r="U440" s="29" t="s">
        <v>118</v>
      </c>
      <c r="V440" s="2" t="s">
        <v>183</v>
      </c>
    </row>
    <row r="441" spans="1:28" x14ac:dyDescent="0.35">
      <c r="A441" s="10">
        <v>226</v>
      </c>
      <c r="B441" s="2">
        <v>25</v>
      </c>
      <c r="C441" s="29">
        <v>10</v>
      </c>
      <c r="D441" s="29" t="s">
        <v>213</v>
      </c>
      <c r="E441" s="29"/>
      <c r="F441" s="2" t="s">
        <v>153</v>
      </c>
      <c r="G441" s="2" t="s">
        <v>153</v>
      </c>
      <c r="H441" s="2" t="s">
        <v>153</v>
      </c>
      <c r="I441" s="32">
        <f t="shared" si="11"/>
        <v>0.35002001529882254</v>
      </c>
      <c r="J441" s="60">
        <v>2.3334667686588171</v>
      </c>
      <c r="K441" s="30">
        <v>64.3</v>
      </c>
      <c r="L441" s="38"/>
      <c r="M441" s="38"/>
      <c r="N441" s="38"/>
      <c r="O441" s="38"/>
      <c r="U441" s="29" t="s">
        <v>118</v>
      </c>
      <c r="V441" s="2" t="s">
        <v>183</v>
      </c>
    </row>
    <row r="442" spans="1:28" x14ac:dyDescent="0.35">
      <c r="A442" s="10">
        <v>227</v>
      </c>
      <c r="B442" s="2">
        <v>25</v>
      </c>
      <c r="C442" s="29">
        <v>11</v>
      </c>
      <c r="D442" s="29" t="s">
        <v>213</v>
      </c>
      <c r="E442" s="29"/>
      <c r="F442" s="2" t="s">
        <v>153</v>
      </c>
      <c r="G442" s="2" t="s">
        <v>153</v>
      </c>
      <c r="H442" s="2" t="s">
        <v>153</v>
      </c>
      <c r="I442" s="32">
        <f t="shared" si="11"/>
        <v>0.35002001529882254</v>
      </c>
      <c r="J442" s="59">
        <v>2.3334667686588171</v>
      </c>
      <c r="K442" s="30">
        <v>64.3</v>
      </c>
      <c r="L442" s="38"/>
      <c r="M442" s="38"/>
      <c r="N442" s="38"/>
      <c r="O442" s="38"/>
      <c r="U442" s="29" t="s">
        <v>118</v>
      </c>
      <c r="V442" s="2" t="s">
        <v>183</v>
      </c>
    </row>
    <row r="443" spans="1:28" x14ac:dyDescent="0.35">
      <c r="A443" s="10">
        <v>228</v>
      </c>
      <c r="B443" s="2">
        <v>25</v>
      </c>
      <c r="C443" s="29">
        <v>13</v>
      </c>
      <c r="D443" s="29" t="s">
        <v>213</v>
      </c>
      <c r="E443" s="29"/>
      <c r="F443" s="2" t="s">
        <v>153</v>
      </c>
      <c r="G443" s="2" t="s">
        <v>153</v>
      </c>
      <c r="H443" s="2" t="s">
        <v>153</v>
      </c>
      <c r="I443" s="32">
        <f t="shared" si="11"/>
        <v>0.35002001529882254</v>
      </c>
      <c r="J443" s="59">
        <v>2.3334667686588171</v>
      </c>
      <c r="K443" s="30">
        <v>64.3</v>
      </c>
      <c r="L443" s="38"/>
      <c r="M443" s="38"/>
      <c r="N443" s="38"/>
      <c r="O443" s="38"/>
      <c r="U443" s="29" t="s">
        <v>118</v>
      </c>
      <c r="V443" s="2" t="s">
        <v>183</v>
      </c>
    </row>
    <row r="444" spans="1:28" x14ac:dyDescent="0.35">
      <c r="A444" s="10">
        <v>229</v>
      </c>
      <c r="B444" s="2">
        <v>25</v>
      </c>
      <c r="C444" s="29">
        <v>14</v>
      </c>
      <c r="D444" s="29" t="s">
        <v>213</v>
      </c>
      <c r="E444" s="29"/>
      <c r="F444" s="2" t="s">
        <v>153</v>
      </c>
      <c r="G444" s="2" t="s">
        <v>153</v>
      </c>
      <c r="H444" s="2" t="s">
        <v>153</v>
      </c>
      <c r="I444" s="32">
        <f t="shared" si="11"/>
        <v>0.35002001529882254</v>
      </c>
      <c r="J444" s="59">
        <v>2.3334667686588171</v>
      </c>
      <c r="K444" s="30">
        <v>64.3</v>
      </c>
      <c r="L444" s="38"/>
      <c r="M444" s="38"/>
      <c r="N444" s="38"/>
      <c r="O444" s="38"/>
      <c r="U444" s="29" t="s">
        <v>118</v>
      </c>
      <c r="V444" s="2" t="s">
        <v>183</v>
      </c>
    </row>
    <row r="445" spans="1:28" x14ac:dyDescent="0.35">
      <c r="A445" s="6">
        <v>217.14</v>
      </c>
      <c r="B445" s="2">
        <v>25</v>
      </c>
      <c r="C445" s="29">
        <v>1</v>
      </c>
      <c r="D445" s="29" t="s">
        <v>214</v>
      </c>
      <c r="E445" s="29">
        <v>14</v>
      </c>
      <c r="F445" s="2" t="s">
        <v>153</v>
      </c>
      <c r="G445" s="2" t="s">
        <v>153</v>
      </c>
      <c r="H445" s="2" t="s">
        <v>154</v>
      </c>
      <c r="I445" s="32">
        <f t="shared" si="11"/>
        <v>1.2281035603451351</v>
      </c>
      <c r="J445" s="59">
        <v>8.1873570689675681</v>
      </c>
      <c r="K445" s="30">
        <v>64.3</v>
      </c>
      <c r="L445" s="12">
        <v>1.7823307514190674</v>
      </c>
      <c r="M445" s="12">
        <v>22.142726898193359</v>
      </c>
      <c r="N445" s="12">
        <v>3.7399463653564453</v>
      </c>
      <c r="O445" s="12">
        <v>3.6867797374725342</v>
      </c>
      <c r="U445" s="29" t="s">
        <v>118</v>
      </c>
      <c r="V445" s="29" t="s">
        <v>123</v>
      </c>
      <c r="W445" s="29">
        <v>1</v>
      </c>
      <c r="X445" s="29"/>
      <c r="Y445" s="29"/>
      <c r="Z445" s="29"/>
      <c r="AA445" s="29"/>
      <c r="AB445" s="33"/>
    </row>
    <row r="446" spans="1:28" x14ac:dyDescent="0.35">
      <c r="A446" s="6">
        <v>218.14</v>
      </c>
      <c r="B446" s="2">
        <v>25</v>
      </c>
      <c r="C446" s="29">
        <v>2</v>
      </c>
      <c r="D446" s="29" t="s">
        <v>214</v>
      </c>
      <c r="E446" s="29">
        <v>14</v>
      </c>
      <c r="F446" s="2" t="s">
        <v>153</v>
      </c>
      <c r="G446" s="2" t="s">
        <v>153</v>
      </c>
      <c r="H446" s="2" t="s">
        <v>154</v>
      </c>
      <c r="I446" s="32">
        <f t="shared" si="11"/>
        <v>1.0673977039876026</v>
      </c>
      <c r="J446" s="59">
        <v>7.1159846932506845</v>
      </c>
      <c r="K446" s="30">
        <v>64.3</v>
      </c>
      <c r="L446" s="12">
        <v>2.7225878238677979</v>
      </c>
      <c r="M446" s="12">
        <v>30.828310012817383</v>
      </c>
      <c r="N446" s="12">
        <v>5.4334659576416016</v>
      </c>
      <c r="O446" s="12">
        <v>5.6095871925354004</v>
      </c>
      <c r="U446" s="29" t="s">
        <v>118</v>
      </c>
      <c r="V446" s="29" t="s">
        <v>123</v>
      </c>
      <c r="W446" s="29">
        <v>2</v>
      </c>
      <c r="X446" s="29"/>
      <c r="Y446" s="2" t="s">
        <v>189</v>
      </c>
      <c r="AA446" s="29"/>
      <c r="AB446" s="33"/>
    </row>
    <row r="447" spans="1:28" x14ac:dyDescent="0.35">
      <c r="A447" s="6">
        <v>219.14</v>
      </c>
      <c r="B447" s="2">
        <v>25</v>
      </c>
      <c r="C447" s="29">
        <v>3</v>
      </c>
      <c r="D447" s="29" t="s">
        <v>214</v>
      </c>
      <c r="E447" s="29">
        <v>14</v>
      </c>
      <c r="F447" s="2" t="s">
        <v>153</v>
      </c>
      <c r="G447" s="2" t="s">
        <v>153</v>
      </c>
      <c r="H447" s="2" t="s">
        <v>154</v>
      </c>
      <c r="I447" s="32">
        <f t="shared" si="11"/>
        <v>1.1759972474009841</v>
      </c>
      <c r="J447" s="59">
        <v>7.8399816493398937</v>
      </c>
      <c r="K447" s="30">
        <v>64.3</v>
      </c>
      <c r="L447" s="12">
        <v>2.1490914821624756</v>
      </c>
      <c r="M447" s="12">
        <v>25.601476669311523</v>
      </c>
      <c r="N447" s="12">
        <v>4.3063859939575195</v>
      </c>
      <c r="O447" s="12">
        <v>3.8543658256530762</v>
      </c>
      <c r="U447" s="29" t="s">
        <v>118</v>
      </c>
      <c r="V447" s="29" t="s">
        <v>123</v>
      </c>
      <c r="W447" s="29">
        <v>2</v>
      </c>
      <c r="X447" s="29"/>
      <c r="Y447" s="2" t="s">
        <v>189</v>
      </c>
      <c r="AA447" s="29"/>
      <c r="AB447" s="33" t="s">
        <v>138</v>
      </c>
    </row>
    <row r="448" spans="1:28" x14ac:dyDescent="0.35">
      <c r="A448" s="6">
        <v>220.14</v>
      </c>
      <c r="B448" s="2">
        <v>25</v>
      </c>
      <c r="C448" s="29">
        <v>4</v>
      </c>
      <c r="D448" s="29" t="s">
        <v>214</v>
      </c>
      <c r="E448" s="29">
        <v>14</v>
      </c>
      <c r="F448" s="2" t="s">
        <v>153</v>
      </c>
      <c r="G448" s="2" t="s">
        <v>153</v>
      </c>
      <c r="H448" s="2" t="s">
        <v>154</v>
      </c>
      <c r="I448" s="32">
        <f t="shared" si="11"/>
        <v>1.245231206427091</v>
      </c>
      <c r="J448" s="59">
        <v>8.3015413761806069</v>
      </c>
      <c r="K448" s="30">
        <v>64.3</v>
      </c>
      <c r="L448" s="12">
        <v>1.6597064733505249</v>
      </c>
      <c r="M448" s="12">
        <v>26.773458480834961</v>
      </c>
      <c r="N448" s="12">
        <v>5.0314846038818359</v>
      </c>
      <c r="O448" s="12">
        <v>6.7662067413330078</v>
      </c>
      <c r="U448" s="29" t="s">
        <v>118</v>
      </c>
      <c r="V448" s="29" t="s">
        <v>123</v>
      </c>
      <c r="W448" s="29">
        <v>2</v>
      </c>
      <c r="X448" s="29"/>
      <c r="Y448" s="2" t="s">
        <v>189</v>
      </c>
      <c r="AA448" s="29"/>
      <c r="AB448" s="33"/>
    </row>
    <row r="449" spans="1:28" x14ac:dyDescent="0.35">
      <c r="A449" s="6">
        <v>221.14</v>
      </c>
      <c r="B449" s="2">
        <v>25</v>
      </c>
      <c r="C449" s="29">
        <v>5</v>
      </c>
      <c r="D449" s="29" t="s">
        <v>214</v>
      </c>
      <c r="E449" s="29">
        <v>14</v>
      </c>
      <c r="F449" s="2" t="s">
        <v>153</v>
      </c>
      <c r="G449" s="2" t="s">
        <v>153</v>
      </c>
      <c r="H449" s="2" t="s">
        <v>154</v>
      </c>
      <c r="I449" s="32">
        <f t="shared" si="11"/>
        <v>0.59573406603859602</v>
      </c>
      <c r="J449" s="59">
        <v>3.9715604402573068</v>
      </c>
      <c r="K449" s="30">
        <v>64.3</v>
      </c>
      <c r="U449" s="29" t="s">
        <v>118</v>
      </c>
      <c r="V449" s="2" t="s">
        <v>183</v>
      </c>
      <c r="W449" s="29"/>
      <c r="X449" s="29"/>
      <c r="Y449" s="29"/>
      <c r="Z449" s="29"/>
      <c r="AA449" s="29"/>
      <c r="AB449" s="33"/>
    </row>
    <row r="450" spans="1:28" x14ac:dyDescent="0.35">
      <c r="A450" s="6">
        <v>222.14</v>
      </c>
      <c r="B450" s="2">
        <v>25</v>
      </c>
      <c r="C450" s="29">
        <v>6</v>
      </c>
      <c r="D450" s="29" t="s">
        <v>214</v>
      </c>
      <c r="E450" s="29">
        <v>14</v>
      </c>
      <c r="F450" s="2" t="s">
        <v>153</v>
      </c>
      <c r="G450" s="2" t="s">
        <v>153</v>
      </c>
      <c r="H450" s="2" t="s">
        <v>154</v>
      </c>
      <c r="I450" s="32">
        <f t="shared" si="11"/>
        <v>0.73672212820096172</v>
      </c>
      <c r="J450" s="59">
        <v>4.9114808546730782</v>
      </c>
      <c r="K450" s="30">
        <v>64.3</v>
      </c>
      <c r="U450" s="29" t="s">
        <v>118</v>
      </c>
      <c r="V450" s="2" t="s">
        <v>183</v>
      </c>
      <c r="W450" s="29"/>
      <c r="X450" s="29"/>
      <c r="Y450" s="29"/>
      <c r="Z450" s="29"/>
      <c r="AA450" s="29"/>
      <c r="AB450" s="33"/>
    </row>
    <row r="451" spans="1:28" x14ac:dyDescent="0.35">
      <c r="A451" s="6">
        <v>223.14</v>
      </c>
      <c r="B451" s="2">
        <v>25</v>
      </c>
      <c r="C451" s="29">
        <v>7</v>
      </c>
      <c r="D451" s="29" t="s">
        <v>214</v>
      </c>
      <c r="E451" s="29">
        <v>14</v>
      </c>
      <c r="F451" s="2" t="s">
        <v>153</v>
      </c>
      <c r="G451" s="2" t="s">
        <v>153</v>
      </c>
      <c r="H451" s="2" t="s">
        <v>154</v>
      </c>
      <c r="I451" s="32">
        <f t="shared" si="11"/>
        <v>0.65915769281074266</v>
      </c>
      <c r="J451" s="59">
        <v>4.3943846187382842</v>
      </c>
      <c r="K451" s="30">
        <v>64.3</v>
      </c>
      <c r="U451" s="29" t="s">
        <v>118</v>
      </c>
      <c r="V451" s="2" t="s">
        <v>183</v>
      </c>
      <c r="W451" s="29"/>
      <c r="X451" s="29"/>
      <c r="Y451" s="29"/>
      <c r="Z451" s="29"/>
      <c r="AA451" s="29"/>
      <c r="AB451" s="33"/>
    </row>
    <row r="452" spans="1:28" x14ac:dyDescent="0.35">
      <c r="A452" s="6">
        <v>224.14</v>
      </c>
      <c r="B452" s="2">
        <v>25</v>
      </c>
      <c r="C452" s="29">
        <v>8</v>
      </c>
      <c r="D452" s="29" t="s">
        <v>214</v>
      </c>
      <c r="E452" s="29">
        <v>14</v>
      </c>
      <c r="F452" s="2" t="s">
        <v>153</v>
      </c>
      <c r="G452" s="2" t="s">
        <v>153</v>
      </c>
      <c r="H452" s="2" t="s">
        <v>154</v>
      </c>
      <c r="I452" s="32">
        <f t="shared" si="11"/>
        <v>0.88443057465706476</v>
      </c>
      <c r="J452" s="59">
        <v>5.8962038310470986</v>
      </c>
      <c r="K452" s="30">
        <v>64.3</v>
      </c>
      <c r="U452" s="29" t="s">
        <v>118</v>
      </c>
      <c r="V452" s="2" t="s">
        <v>183</v>
      </c>
      <c r="W452" s="29"/>
      <c r="X452" s="29"/>
      <c r="Y452" s="29"/>
      <c r="Z452" s="29"/>
      <c r="AA452" s="29"/>
      <c r="AB452" s="33"/>
    </row>
    <row r="453" spans="1:28" x14ac:dyDescent="0.35">
      <c r="A453" s="6">
        <v>225.14</v>
      </c>
      <c r="B453" s="2">
        <v>25</v>
      </c>
      <c r="C453" s="29">
        <v>9</v>
      </c>
      <c r="D453" s="29" t="s">
        <v>214</v>
      </c>
      <c r="E453" s="29">
        <v>14</v>
      </c>
      <c r="F453" s="2" t="s">
        <v>153</v>
      </c>
      <c r="G453" s="2" t="s">
        <v>153</v>
      </c>
      <c r="H453" s="2" t="s">
        <v>154</v>
      </c>
      <c r="I453" s="32">
        <f t="shared" si="11"/>
        <v>0.79914236426258511</v>
      </c>
      <c r="J453" s="59">
        <v>5.3276157617505673</v>
      </c>
      <c r="K453" s="30">
        <v>64.3</v>
      </c>
      <c r="U453" s="29" t="s">
        <v>118</v>
      </c>
      <c r="V453" s="2" t="s">
        <v>183</v>
      </c>
    </row>
    <row r="454" spans="1:28" x14ac:dyDescent="0.35">
      <c r="A454" s="6">
        <v>226.14</v>
      </c>
      <c r="B454" s="2">
        <v>25</v>
      </c>
      <c r="C454" s="29">
        <v>10</v>
      </c>
      <c r="D454" s="29" t="s">
        <v>214</v>
      </c>
      <c r="E454" s="29">
        <v>14</v>
      </c>
      <c r="F454" s="2" t="s">
        <v>153</v>
      </c>
      <c r="G454" s="2" t="s">
        <v>153</v>
      </c>
      <c r="H454" s="2" t="s">
        <v>154</v>
      </c>
      <c r="I454" s="32">
        <f t="shared" si="11"/>
        <v>0.8562189614239798</v>
      </c>
      <c r="J454" s="59">
        <v>5.7081264094931985</v>
      </c>
      <c r="K454" s="30">
        <v>64.3</v>
      </c>
      <c r="U454" s="29" t="s">
        <v>118</v>
      </c>
      <c r="V454" s="2" t="s">
        <v>183</v>
      </c>
    </row>
    <row r="455" spans="1:28" x14ac:dyDescent="0.35">
      <c r="A455" s="6">
        <v>227.14</v>
      </c>
      <c r="B455" s="2">
        <v>25</v>
      </c>
      <c r="C455" s="29">
        <v>11</v>
      </c>
      <c r="D455" s="29" t="s">
        <v>214</v>
      </c>
      <c r="E455" s="29">
        <v>14</v>
      </c>
      <c r="F455" s="2" t="s">
        <v>153</v>
      </c>
      <c r="G455" s="2" t="s">
        <v>153</v>
      </c>
      <c r="H455" s="2" t="s">
        <v>154</v>
      </c>
      <c r="I455" s="32">
        <f t="shared" si="11"/>
        <v>1.312131698684539</v>
      </c>
      <c r="J455" s="59">
        <v>8.7475446578969276</v>
      </c>
      <c r="K455" s="30">
        <v>64.3</v>
      </c>
      <c r="U455" s="29" t="s">
        <v>118</v>
      </c>
      <c r="V455" s="2" t="s">
        <v>183</v>
      </c>
    </row>
    <row r="456" spans="1:28" x14ac:dyDescent="0.35">
      <c r="A456" s="6">
        <v>228.14</v>
      </c>
      <c r="B456" s="2">
        <v>25</v>
      </c>
      <c r="C456" s="29">
        <v>13</v>
      </c>
      <c r="D456" s="29" t="s">
        <v>214</v>
      </c>
      <c r="E456" s="29">
        <v>14</v>
      </c>
      <c r="F456" s="2" t="s">
        <v>153</v>
      </c>
      <c r="G456" s="2" t="s">
        <v>153</v>
      </c>
      <c r="H456" s="2" t="s">
        <v>154</v>
      </c>
      <c r="I456" s="32">
        <f t="shared" ref="I456:I518" si="14">0.15*J456</f>
        <v>0.40240634425521293</v>
      </c>
      <c r="J456" s="59">
        <v>2.6827089617014197</v>
      </c>
      <c r="K456" s="30">
        <v>64.3</v>
      </c>
      <c r="U456" s="29" t="s">
        <v>118</v>
      </c>
      <c r="V456" s="2" t="s">
        <v>183</v>
      </c>
    </row>
    <row r="457" spans="1:28" x14ac:dyDescent="0.35">
      <c r="A457" s="6">
        <v>229.14</v>
      </c>
      <c r="B457" s="2">
        <v>25</v>
      </c>
      <c r="C457" s="29">
        <v>14</v>
      </c>
      <c r="D457" s="29" t="s">
        <v>214</v>
      </c>
      <c r="E457" s="29">
        <v>14</v>
      </c>
      <c r="F457" s="2" t="s">
        <v>153</v>
      </c>
      <c r="G457" s="2" t="s">
        <v>153</v>
      </c>
      <c r="H457" s="2" t="s">
        <v>154</v>
      </c>
      <c r="I457" s="32">
        <f t="shared" si="14"/>
        <v>0.40039956283416639</v>
      </c>
      <c r="J457" s="60">
        <v>2.6693304188944427</v>
      </c>
      <c r="K457" s="30">
        <v>64.3</v>
      </c>
      <c r="U457" s="29" t="s">
        <v>118</v>
      </c>
      <c r="V457" s="2" t="s">
        <v>183</v>
      </c>
    </row>
    <row r="458" spans="1:28" x14ac:dyDescent="0.35">
      <c r="A458" s="10">
        <v>230</v>
      </c>
      <c r="B458" s="2">
        <v>26</v>
      </c>
      <c r="C458" s="29">
        <v>1</v>
      </c>
      <c r="D458" s="29" t="s">
        <v>213</v>
      </c>
      <c r="E458" s="29"/>
      <c r="F458" s="2" t="s">
        <v>154</v>
      </c>
      <c r="G458" s="2" t="s">
        <v>154</v>
      </c>
      <c r="H458" s="2" t="s">
        <v>154</v>
      </c>
      <c r="I458" s="32">
        <f t="shared" si="14"/>
        <v>0.46669335373176335</v>
      </c>
      <c r="J458" s="60">
        <v>3.1112890248784226</v>
      </c>
      <c r="K458" s="30">
        <v>64.3</v>
      </c>
      <c r="L458" s="12">
        <f>L445</f>
        <v>1.7823307514190674</v>
      </c>
      <c r="M458" s="12">
        <f>M445</f>
        <v>22.142726898193359</v>
      </c>
      <c r="N458" s="12">
        <f>N445</f>
        <v>3.7399463653564453</v>
      </c>
      <c r="O458" s="12">
        <f>O445</f>
        <v>3.6867797374725342</v>
      </c>
      <c r="U458" s="29" t="s">
        <v>118</v>
      </c>
      <c r="V458" s="2" t="s">
        <v>123</v>
      </c>
      <c r="W458" s="2">
        <v>1</v>
      </c>
      <c r="AA458" s="29"/>
      <c r="AB458" s="33"/>
    </row>
    <row r="459" spans="1:28" x14ac:dyDescent="0.35">
      <c r="A459" s="10">
        <v>231</v>
      </c>
      <c r="B459" s="2">
        <v>26</v>
      </c>
      <c r="C459" s="29">
        <v>2</v>
      </c>
      <c r="D459" s="29" t="s">
        <v>213</v>
      </c>
      <c r="E459" s="29"/>
      <c r="F459" s="2" t="s">
        <v>154</v>
      </c>
      <c r="G459" s="2" t="s">
        <v>154</v>
      </c>
      <c r="H459" s="2" t="s">
        <v>154</v>
      </c>
      <c r="I459" s="32">
        <f t="shared" si="14"/>
        <v>0.23334667686588167</v>
      </c>
      <c r="J459" s="60">
        <v>1.5556445124392113</v>
      </c>
      <c r="K459" s="30">
        <v>64.3</v>
      </c>
      <c r="L459" s="12">
        <f t="shared" ref="L459:O461" si="15">L446</f>
        <v>2.7225878238677979</v>
      </c>
      <c r="M459" s="12">
        <f t="shared" si="15"/>
        <v>30.828310012817383</v>
      </c>
      <c r="N459" s="12">
        <f t="shared" si="15"/>
        <v>5.4334659576416016</v>
      </c>
      <c r="O459" s="12">
        <f t="shared" si="15"/>
        <v>5.6095871925354004</v>
      </c>
      <c r="U459" s="29" t="s">
        <v>118</v>
      </c>
      <c r="V459" s="29" t="s">
        <v>123</v>
      </c>
      <c r="W459" s="29">
        <v>2</v>
      </c>
      <c r="X459" s="29"/>
      <c r="Y459" s="2" t="s">
        <v>189</v>
      </c>
      <c r="AA459" s="29"/>
      <c r="AB459" s="33"/>
    </row>
    <row r="460" spans="1:28" x14ac:dyDescent="0.35">
      <c r="A460" s="10">
        <v>232</v>
      </c>
      <c r="B460" s="2">
        <v>26</v>
      </c>
      <c r="C460" s="29">
        <v>3</v>
      </c>
      <c r="D460" s="29" t="s">
        <v>213</v>
      </c>
      <c r="E460" s="29"/>
      <c r="F460" s="2" t="s">
        <v>154</v>
      </c>
      <c r="G460" s="2" t="s">
        <v>154</v>
      </c>
      <c r="H460" s="2" t="s">
        <v>154</v>
      </c>
      <c r="I460" s="32">
        <f t="shared" si="14"/>
        <v>0.35002001529882254</v>
      </c>
      <c r="J460" s="59">
        <v>2.3334667686588171</v>
      </c>
      <c r="K460" s="30">
        <v>64.3</v>
      </c>
      <c r="L460" s="12">
        <f t="shared" si="15"/>
        <v>2.1490914821624756</v>
      </c>
      <c r="M460" s="12">
        <f t="shared" si="15"/>
        <v>25.601476669311523</v>
      </c>
      <c r="N460" s="12">
        <f t="shared" si="15"/>
        <v>4.3063859939575195</v>
      </c>
      <c r="O460" s="12">
        <f t="shared" si="15"/>
        <v>3.8543658256530762</v>
      </c>
      <c r="U460" s="29" t="s">
        <v>118</v>
      </c>
      <c r="V460" s="29" t="s">
        <v>123</v>
      </c>
      <c r="W460" s="29">
        <v>2</v>
      </c>
      <c r="X460" s="29"/>
      <c r="Y460" s="2" t="s">
        <v>189</v>
      </c>
      <c r="AA460" s="29"/>
      <c r="AB460" s="33" t="s">
        <v>138</v>
      </c>
    </row>
    <row r="461" spans="1:28" x14ac:dyDescent="0.35">
      <c r="A461" s="10">
        <v>233</v>
      </c>
      <c r="B461" s="2">
        <v>26</v>
      </c>
      <c r="C461" s="29">
        <v>4</v>
      </c>
      <c r="D461" s="29" t="s">
        <v>213</v>
      </c>
      <c r="E461" s="29"/>
      <c r="F461" s="2" t="s">
        <v>154</v>
      </c>
      <c r="G461" s="2" t="s">
        <v>154</v>
      </c>
      <c r="H461" s="2" t="s">
        <v>154</v>
      </c>
      <c r="I461" s="32">
        <f t="shared" si="14"/>
        <v>0.46669335373176335</v>
      </c>
      <c r="J461" s="59">
        <v>3.1112890248784226</v>
      </c>
      <c r="K461" s="30">
        <v>64.3</v>
      </c>
      <c r="L461" s="12">
        <f t="shared" si="15"/>
        <v>1.6597064733505249</v>
      </c>
      <c r="M461" s="12">
        <f t="shared" si="15"/>
        <v>26.773458480834961</v>
      </c>
      <c r="N461" s="12">
        <f t="shared" si="15"/>
        <v>5.0314846038818359</v>
      </c>
      <c r="O461" s="12">
        <f t="shared" si="15"/>
        <v>6.7662067413330078</v>
      </c>
      <c r="U461" s="29" t="s">
        <v>118</v>
      </c>
      <c r="V461" s="29" t="s">
        <v>123</v>
      </c>
      <c r="W461" s="29">
        <v>2</v>
      </c>
      <c r="X461" s="29"/>
      <c r="Y461" s="2" t="s">
        <v>189</v>
      </c>
      <c r="AA461" s="29"/>
      <c r="AB461" s="33"/>
    </row>
    <row r="462" spans="1:28" x14ac:dyDescent="0.35">
      <c r="A462" s="10">
        <v>234</v>
      </c>
      <c r="B462" s="2">
        <v>26</v>
      </c>
      <c r="C462" s="29">
        <v>5</v>
      </c>
      <c r="D462" s="29" t="s">
        <v>213</v>
      </c>
      <c r="E462" s="29"/>
      <c r="F462" s="2" t="s">
        <v>154</v>
      </c>
      <c r="G462" s="2" t="s">
        <v>154</v>
      </c>
      <c r="H462" s="2" t="s">
        <v>154</v>
      </c>
      <c r="I462" s="32">
        <f t="shared" si="14"/>
        <v>0.35002001529882254</v>
      </c>
      <c r="J462" s="59">
        <v>2.3334667686588171</v>
      </c>
      <c r="K462" s="30">
        <v>64.3</v>
      </c>
      <c r="L462" s="38"/>
      <c r="M462" s="38"/>
      <c r="N462" s="38"/>
      <c r="O462" s="38"/>
      <c r="U462" s="29" t="s">
        <v>118</v>
      </c>
      <c r="V462" s="2" t="s">
        <v>183</v>
      </c>
      <c r="W462" s="29"/>
      <c r="X462" s="29"/>
      <c r="Y462" s="29"/>
      <c r="Z462" s="29"/>
      <c r="AA462" s="29"/>
      <c r="AB462" s="33"/>
    </row>
    <row r="463" spans="1:28" x14ac:dyDescent="0.35">
      <c r="A463" s="10">
        <v>235</v>
      </c>
      <c r="B463" s="2">
        <v>26</v>
      </c>
      <c r="C463" s="29">
        <v>6</v>
      </c>
      <c r="D463" s="29" t="s">
        <v>213</v>
      </c>
      <c r="E463" s="29"/>
      <c r="F463" s="2" t="s">
        <v>154</v>
      </c>
      <c r="G463" s="2" t="s">
        <v>154</v>
      </c>
      <c r="H463" s="2" t="s">
        <v>154</v>
      </c>
      <c r="I463" s="32">
        <f t="shared" si="14"/>
        <v>0.35002001529882254</v>
      </c>
      <c r="J463" s="59">
        <v>2.3334667686588171</v>
      </c>
      <c r="K463" s="30">
        <v>64.3</v>
      </c>
      <c r="L463" s="38"/>
      <c r="M463" s="38"/>
      <c r="N463" s="38"/>
      <c r="O463" s="38"/>
      <c r="U463" s="29" t="s">
        <v>118</v>
      </c>
      <c r="V463" s="2" t="s">
        <v>183</v>
      </c>
      <c r="W463" s="29"/>
      <c r="X463" s="29"/>
      <c r="Y463" s="29"/>
      <c r="Z463" s="29"/>
      <c r="AA463" s="29"/>
      <c r="AB463" s="33"/>
    </row>
    <row r="464" spans="1:28" x14ac:dyDescent="0.35">
      <c r="A464" s="10">
        <v>236</v>
      </c>
      <c r="B464" s="2">
        <v>26</v>
      </c>
      <c r="C464" s="29">
        <v>7</v>
      </c>
      <c r="D464" s="29" t="s">
        <v>213</v>
      </c>
      <c r="E464" s="29"/>
      <c r="F464" s="2" t="s">
        <v>154</v>
      </c>
      <c r="G464" s="2" t="s">
        <v>154</v>
      </c>
      <c r="H464" s="2" t="s">
        <v>154</v>
      </c>
      <c r="I464" s="32">
        <f t="shared" si="14"/>
        <v>0.35002001529882254</v>
      </c>
      <c r="J464" s="59">
        <v>2.3334667686588171</v>
      </c>
      <c r="K464" s="30">
        <v>64.3</v>
      </c>
      <c r="L464" s="38"/>
      <c r="M464" s="38"/>
      <c r="N464" s="38"/>
      <c r="O464" s="38"/>
      <c r="U464" s="29" t="s">
        <v>118</v>
      </c>
      <c r="V464" s="2" t="s">
        <v>183</v>
      </c>
      <c r="W464" s="29"/>
      <c r="X464" s="29"/>
      <c r="Y464" s="29"/>
      <c r="Z464" s="29"/>
      <c r="AA464" s="29"/>
      <c r="AB464" s="33"/>
    </row>
    <row r="465" spans="1:28" x14ac:dyDescent="0.35">
      <c r="A465" s="10">
        <v>237</v>
      </c>
      <c r="B465" s="2">
        <v>26</v>
      </c>
      <c r="C465" s="29">
        <v>8</v>
      </c>
      <c r="D465" s="29" t="s">
        <v>213</v>
      </c>
      <c r="E465" s="29"/>
      <c r="F465" s="2" t="s">
        <v>154</v>
      </c>
      <c r="G465" s="2" t="s">
        <v>154</v>
      </c>
      <c r="H465" s="2" t="s">
        <v>154</v>
      </c>
      <c r="I465" s="32">
        <f t="shared" si="14"/>
        <v>0.35002001529882254</v>
      </c>
      <c r="J465" s="59">
        <v>2.3334667686588171</v>
      </c>
      <c r="K465" s="30">
        <v>64.3</v>
      </c>
      <c r="L465" s="38"/>
      <c r="M465" s="38"/>
      <c r="N465" s="38"/>
      <c r="O465" s="38"/>
      <c r="U465" s="29" t="s">
        <v>118</v>
      </c>
      <c r="V465" s="2" t="s">
        <v>183</v>
      </c>
      <c r="W465" s="29"/>
      <c r="X465" s="29"/>
      <c r="Y465" s="29"/>
      <c r="Z465" s="29"/>
      <c r="AA465" s="29"/>
      <c r="AB465" s="33"/>
    </row>
    <row r="466" spans="1:28" x14ac:dyDescent="0.35">
      <c r="A466" s="10">
        <v>238</v>
      </c>
      <c r="B466" s="2">
        <v>26</v>
      </c>
      <c r="C466" s="29">
        <v>9</v>
      </c>
      <c r="D466" s="29" t="s">
        <v>213</v>
      </c>
      <c r="E466" s="29"/>
      <c r="F466" s="2" t="s">
        <v>154</v>
      </c>
      <c r="G466" s="2" t="s">
        <v>154</v>
      </c>
      <c r="H466" s="2" t="s">
        <v>154</v>
      </c>
      <c r="I466" s="32">
        <f t="shared" si="14"/>
        <v>0.35002001529882254</v>
      </c>
      <c r="J466" s="59">
        <v>2.3334667686588171</v>
      </c>
      <c r="K466" s="30">
        <v>64.3</v>
      </c>
      <c r="L466" s="38"/>
      <c r="M466" s="38"/>
      <c r="N466" s="38"/>
      <c r="O466" s="38"/>
      <c r="U466" s="29" t="s">
        <v>118</v>
      </c>
      <c r="V466" s="2" t="s">
        <v>183</v>
      </c>
    </row>
    <row r="467" spans="1:28" x14ac:dyDescent="0.35">
      <c r="A467" s="10">
        <v>239</v>
      </c>
      <c r="B467" s="2">
        <v>26</v>
      </c>
      <c r="C467" s="29">
        <v>10</v>
      </c>
      <c r="D467" s="29" t="s">
        <v>213</v>
      </c>
      <c r="E467" s="29"/>
      <c r="F467" s="2" t="s">
        <v>154</v>
      </c>
      <c r="G467" s="2" t="s">
        <v>154</v>
      </c>
      <c r="H467" s="2" t="s">
        <v>154</v>
      </c>
      <c r="I467" s="32">
        <f t="shared" si="14"/>
        <v>0.35002001529882254</v>
      </c>
      <c r="J467" s="59">
        <v>2.3334667686588171</v>
      </c>
      <c r="K467" s="30">
        <v>64.3</v>
      </c>
      <c r="L467" s="38"/>
      <c r="M467" s="38"/>
      <c r="N467" s="38"/>
      <c r="O467" s="38"/>
      <c r="U467" s="29" t="s">
        <v>118</v>
      </c>
      <c r="V467" s="2" t="s">
        <v>183</v>
      </c>
    </row>
    <row r="468" spans="1:28" x14ac:dyDescent="0.35">
      <c r="A468" s="10">
        <v>240</v>
      </c>
      <c r="B468" s="2">
        <v>26</v>
      </c>
      <c r="C468" s="29">
        <v>11</v>
      </c>
      <c r="D468" s="29" t="s">
        <v>213</v>
      </c>
      <c r="E468" s="29"/>
      <c r="F468" s="2" t="s">
        <v>154</v>
      </c>
      <c r="G468" s="2" t="s">
        <v>154</v>
      </c>
      <c r="H468" s="2" t="s">
        <v>154</v>
      </c>
      <c r="I468" s="32">
        <f t="shared" si="14"/>
        <v>0.35002001529882254</v>
      </c>
      <c r="J468" s="59">
        <v>2.3334667686588171</v>
      </c>
      <c r="K468" s="30">
        <v>64.3</v>
      </c>
      <c r="L468" s="38"/>
      <c r="M468" s="38"/>
      <c r="N468" s="38"/>
      <c r="O468" s="38"/>
      <c r="U468" s="29" t="s">
        <v>118</v>
      </c>
      <c r="V468" s="2" t="s">
        <v>183</v>
      </c>
    </row>
    <row r="469" spans="1:28" x14ac:dyDescent="0.35">
      <c r="A469" s="10">
        <v>241</v>
      </c>
      <c r="B469" s="2">
        <v>26</v>
      </c>
      <c r="C469" s="29">
        <v>13</v>
      </c>
      <c r="D469" s="29" t="s">
        <v>213</v>
      </c>
      <c r="E469" s="29"/>
      <c r="F469" s="2" t="s">
        <v>154</v>
      </c>
      <c r="G469" s="2" t="s">
        <v>154</v>
      </c>
      <c r="H469" s="2" t="s">
        <v>154</v>
      </c>
      <c r="I469" s="32">
        <f t="shared" si="14"/>
        <v>0.35002001529882254</v>
      </c>
      <c r="J469" s="59">
        <v>2.3334667686588171</v>
      </c>
      <c r="K469" s="30">
        <v>64.3</v>
      </c>
      <c r="L469" s="38"/>
      <c r="M469" s="38"/>
      <c r="N469" s="38"/>
      <c r="O469" s="38"/>
      <c r="U469" s="29" t="s">
        <v>118</v>
      </c>
      <c r="V469" s="2" t="s">
        <v>183</v>
      </c>
    </row>
    <row r="470" spans="1:28" x14ac:dyDescent="0.35">
      <c r="A470" s="6">
        <v>230.14</v>
      </c>
      <c r="B470" s="2">
        <v>26</v>
      </c>
      <c r="C470" s="29">
        <v>1</v>
      </c>
      <c r="D470" s="29" t="s">
        <v>214</v>
      </c>
      <c r="E470" s="29">
        <v>14</v>
      </c>
      <c r="F470" s="2" t="s">
        <v>154</v>
      </c>
      <c r="G470" s="2" t="s">
        <v>154</v>
      </c>
      <c r="H470" s="2" t="s">
        <v>155</v>
      </c>
      <c r="I470" s="32">
        <f t="shared" si="14"/>
        <v>0.7911852425814585</v>
      </c>
      <c r="J470" s="59">
        <v>5.2745682838763903</v>
      </c>
      <c r="K470" s="30">
        <v>64.3</v>
      </c>
      <c r="L470" s="12">
        <v>1.566250205039978</v>
      </c>
      <c r="M470" s="12">
        <v>29.323274612426758</v>
      </c>
      <c r="N470" s="12">
        <v>5.367091178894043</v>
      </c>
      <c r="O470" s="12">
        <v>6.5206489562988281</v>
      </c>
      <c r="U470" s="29" t="s">
        <v>118</v>
      </c>
      <c r="V470" s="29" t="s">
        <v>123</v>
      </c>
      <c r="W470" s="29">
        <v>1</v>
      </c>
      <c r="X470" s="29"/>
      <c r="Y470" s="29"/>
      <c r="Z470" s="29"/>
      <c r="AA470" s="29"/>
      <c r="AB470" s="33"/>
    </row>
    <row r="471" spans="1:28" x14ac:dyDescent="0.35">
      <c r="A471" s="6">
        <v>231.14</v>
      </c>
      <c r="B471" s="2">
        <v>26</v>
      </c>
      <c r="C471" s="29">
        <v>2</v>
      </c>
      <c r="D471" s="29" t="s">
        <v>214</v>
      </c>
      <c r="E471" s="29">
        <v>14</v>
      </c>
      <c r="F471" s="2" t="s">
        <v>154</v>
      </c>
      <c r="G471" s="2" t="s">
        <v>154</v>
      </c>
      <c r="H471" s="2" t="s">
        <v>155</v>
      </c>
      <c r="I471" s="32">
        <f t="shared" si="14"/>
        <v>0.95814478987899687</v>
      </c>
      <c r="J471" s="59">
        <v>6.387631932526646</v>
      </c>
      <c r="K471" s="30">
        <v>64.3</v>
      </c>
      <c r="L471" s="12">
        <v>1.1680572032928467</v>
      </c>
      <c r="M471" s="12">
        <v>21.344583511352539</v>
      </c>
      <c r="N471" s="12">
        <v>4.0274477005004883</v>
      </c>
      <c r="O471" s="12">
        <v>5.7758369445800781</v>
      </c>
      <c r="U471" s="29" t="s">
        <v>118</v>
      </c>
      <c r="V471" s="29" t="s">
        <v>123</v>
      </c>
      <c r="W471" s="29">
        <v>2</v>
      </c>
      <c r="X471" s="29"/>
      <c r="Y471" s="2" t="s">
        <v>189</v>
      </c>
      <c r="AA471" s="29"/>
      <c r="AB471" s="33"/>
    </row>
    <row r="472" spans="1:28" x14ac:dyDescent="0.35">
      <c r="A472" s="6">
        <v>232.14</v>
      </c>
      <c r="B472" s="2">
        <v>26</v>
      </c>
      <c r="C472" s="29">
        <v>3</v>
      </c>
      <c r="D472" s="29" t="s">
        <v>214</v>
      </c>
      <c r="E472" s="29">
        <v>14</v>
      </c>
      <c r="F472" s="2" t="s">
        <v>154</v>
      </c>
      <c r="G472" s="2" t="s">
        <v>154</v>
      </c>
      <c r="H472" s="2" t="s">
        <v>155</v>
      </c>
      <c r="I472" s="32">
        <f t="shared" si="14"/>
        <v>1.0311589650703312</v>
      </c>
      <c r="J472" s="59">
        <v>6.8743931004688745</v>
      </c>
      <c r="K472" s="30">
        <v>64.3</v>
      </c>
      <c r="L472" s="12">
        <v>1.2706152200698853</v>
      </c>
      <c r="M472" s="12">
        <v>21.618234634399414</v>
      </c>
      <c r="N472" s="12">
        <v>4.4034790992736816</v>
      </c>
      <c r="O472" s="12">
        <v>6.3244647979736328</v>
      </c>
      <c r="U472" s="29" t="s">
        <v>118</v>
      </c>
      <c r="V472" s="29" t="s">
        <v>123</v>
      </c>
      <c r="W472" s="29">
        <v>2</v>
      </c>
      <c r="X472" s="29"/>
      <c r="Y472" s="2" t="s">
        <v>189</v>
      </c>
      <c r="AA472" s="29"/>
      <c r="AB472" s="33" t="s">
        <v>138</v>
      </c>
    </row>
    <row r="473" spans="1:28" x14ac:dyDescent="0.35">
      <c r="A473" s="6">
        <v>233.14</v>
      </c>
      <c r="B473" s="2">
        <v>26</v>
      </c>
      <c r="C473" s="29">
        <v>4</v>
      </c>
      <c r="D473" s="29" t="s">
        <v>214</v>
      </c>
      <c r="E473" s="29">
        <v>14</v>
      </c>
      <c r="F473" s="2" t="s">
        <v>154</v>
      </c>
      <c r="G473" s="2" t="s">
        <v>154</v>
      </c>
      <c r="H473" s="2" t="s">
        <v>155</v>
      </c>
      <c r="I473" s="32">
        <f t="shared" si="14"/>
        <v>1.052416847332813</v>
      </c>
      <c r="J473" s="59">
        <v>7.0161123155520873</v>
      </c>
      <c r="K473" s="30">
        <v>64.3</v>
      </c>
      <c r="L473" s="12">
        <v>2.3635337352752686</v>
      </c>
      <c r="M473" s="12">
        <v>21.453659057617188</v>
      </c>
      <c r="N473" s="12">
        <v>3.9342052936553955</v>
      </c>
      <c r="O473" s="12">
        <v>5.6107072830200195</v>
      </c>
      <c r="U473" s="29" t="s">
        <v>118</v>
      </c>
      <c r="V473" s="29" t="s">
        <v>123</v>
      </c>
      <c r="W473" s="29">
        <v>2</v>
      </c>
      <c r="X473" s="29"/>
      <c r="Y473" s="2" t="s">
        <v>189</v>
      </c>
      <c r="AA473" s="29"/>
      <c r="AB473" s="33"/>
    </row>
    <row r="474" spans="1:28" x14ac:dyDescent="0.35">
      <c r="A474" s="6">
        <v>234.14</v>
      </c>
      <c r="B474" s="2">
        <v>26</v>
      </c>
      <c r="C474" s="29">
        <v>5</v>
      </c>
      <c r="D474" s="29" t="s">
        <v>214</v>
      </c>
      <c r="E474" s="29">
        <v>14</v>
      </c>
      <c r="F474" s="2" t="s">
        <v>154</v>
      </c>
      <c r="G474" s="2" t="s">
        <v>154</v>
      </c>
      <c r="H474" s="2" t="s">
        <v>155</v>
      </c>
      <c r="I474" s="32">
        <f t="shared" si="14"/>
        <v>1.0414495535201165</v>
      </c>
      <c r="J474" s="59">
        <v>6.9429970234674441</v>
      </c>
      <c r="K474" s="30">
        <v>64.3</v>
      </c>
      <c r="U474" s="29" t="s">
        <v>118</v>
      </c>
      <c r="V474" s="2" t="s">
        <v>183</v>
      </c>
      <c r="W474" s="29"/>
      <c r="X474" s="29"/>
      <c r="Y474" s="29"/>
      <c r="Z474" s="29"/>
      <c r="AA474" s="29"/>
      <c r="AB474" s="33"/>
    </row>
    <row r="475" spans="1:28" x14ac:dyDescent="0.35">
      <c r="A475" s="6">
        <v>235.14</v>
      </c>
      <c r="B475" s="2">
        <v>26</v>
      </c>
      <c r="C475" s="29">
        <v>6</v>
      </c>
      <c r="D475" s="29" t="s">
        <v>214</v>
      </c>
      <c r="E475" s="29">
        <v>14</v>
      </c>
      <c r="F475" s="2" t="s">
        <v>154</v>
      </c>
      <c r="G475" s="2" t="s">
        <v>154</v>
      </c>
      <c r="H475" s="2" t="s">
        <v>155</v>
      </c>
      <c r="I475" s="32">
        <f t="shared" si="14"/>
        <v>0.62732920608623632</v>
      </c>
      <c r="J475" s="60">
        <v>4.1821947072415755</v>
      </c>
      <c r="K475" s="30">
        <v>64.3</v>
      </c>
      <c r="U475" s="29" t="s">
        <v>118</v>
      </c>
      <c r="V475" s="2" t="s">
        <v>183</v>
      </c>
      <c r="W475" s="29"/>
      <c r="X475" s="29"/>
      <c r="Y475" s="29"/>
      <c r="Z475" s="29"/>
      <c r="AA475" s="29"/>
      <c r="AB475" s="33"/>
    </row>
    <row r="476" spans="1:28" x14ac:dyDescent="0.35">
      <c r="A476" s="6">
        <v>236.14</v>
      </c>
      <c r="B476" s="2">
        <v>26</v>
      </c>
      <c r="C476" s="29">
        <v>7</v>
      </c>
      <c r="D476" s="29" t="s">
        <v>214</v>
      </c>
      <c r="E476" s="29">
        <v>14</v>
      </c>
      <c r="F476" s="2" t="s">
        <v>154</v>
      </c>
      <c r="G476" s="2" t="s">
        <v>154</v>
      </c>
      <c r="H476" s="2" t="s">
        <v>155</v>
      </c>
      <c r="I476" s="32">
        <f t="shared" si="14"/>
        <v>1.1074166590701013</v>
      </c>
      <c r="J476" s="60">
        <v>7.3827777271340089</v>
      </c>
      <c r="K476" s="30">
        <v>64.3</v>
      </c>
      <c r="U476" s="29" t="s">
        <v>118</v>
      </c>
      <c r="V476" s="2" t="s">
        <v>183</v>
      </c>
      <c r="W476" s="29"/>
      <c r="X476" s="29"/>
      <c r="Y476" s="29"/>
      <c r="Z476" s="29"/>
      <c r="AA476" s="29"/>
      <c r="AB476" s="33"/>
    </row>
    <row r="477" spans="1:28" x14ac:dyDescent="0.35">
      <c r="A477" s="6">
        <v>237.14</v>
      </c>
      <c r="B477" s="2">
        <v>26</v>
      </c>
      <c r="C477" s="29">
        <v>8</v>
      </c>
      <c r="D477" s="29" t="s">
        <v>214</v>
      </c>
      <c r="E477" s="29">
        <v>14</v>
      </c>
      <c r="F477" s="2" t="s">
        <v>154</v>
      </c>
      <c r="G477" s="2" t="s">
        <v>154</v>
      </c>
      <c r="H477" s="2" t="s">
        <v>155</v>
      </c>
      <c r="I477" s="32">
        <f t="shared" si="14"/>
        <v>1.2227132521095334</v>
      </c>
      <c r="J477" s="60">
        <v>8.1514216807302233</v>
      </c>
      <c r="K477" s="30">
        <v>64.3</v>
      </c>
      <c r="U477" s="29" t="s">
        <v>118</v>
      </c>
      <c r="V477" s="2" t="s">
        <v>183</v>
      </c>
      <c r="W477" s="29"/>
      <c r="X477" s="29"/>
      <c r="Y477" s="29"/>
      <c r="Z477" s="29"/>
      <c r="AA477" s="29"/>
      <c r="AB477" s="33"/>
    </row>
    <row r="478" spans="1:28" x14ac:dyDescent="0.35">
      <c r="A478" s="6">
        <v>238.14</v>
      </c>
      <c r="B478" s="2">
        <v>26</v>
      </c>
      <c r="C478" s="29">
        <v>9</v>
      </c>
      <c r="D478" s="29" t="s">
        <v>214</v>
      </c>
      <c r="E478" s="29">
        <v>14</v>
      </c>
      <c r="F478" s="2" t="s">
        <v>154</v>
      </c>
      <c r="G478" s="2" t="s">
        <v>154</v>
      </c>
      <c r="H478" s="2" t="s">
        <v>155</v>
      </c>
      <c r="I478" s="32">
        <f t="shared" si="14"/>
        <v>1.3237290285247736</v>
      </c>
      <c r="J478" s="59">
        <v>8.8248601901651575</v>
      </c>
      <c r="K478" s="30">
        <v>64.3</v>
      </c>
      <c r="U478" s="29" t="s">
        <v>118</v>
      </c>
      <c r="V478" s="2" t="s">
        <v>183</v>
      </c>
    </row>
    <row r="479" spans="1:28" x14ac:dyDescent="0.35">
      <c r="A479" s="6">
        <v>239.14</v>
      </c>
      <c r="B479" s="2">
        <v>26</v>
      </c>
      <c r="C479" s="29">
        <v>10</v>
      </c>
      <c r="D479" s="29" t="s">
        <v>214</v>
      </c>
      <c r="E479" s="29">
        <v>14</v>
      </c>
      <c r="F479" s="2" t="s">
        <v>154</v>
      </c>
      <c r="G479" s="2" t="s">
        <v>154</v>
      </c>
      <c r="H479" s="2" t="s">
        <v>155</v>
      </c>
      <c r="I479" s="32">
        <f t="shared" si="14"/>
        <v>1.4170910339388127</v>
      </c>
      <c r="J479" s="59">
        <v>9.4472735595920856</v>
      </c>
      <c r="K479" s="30">
        <v>64.3</v>
      </c>
      <c r="U479" s="29" t="s">
        <v>118</v>
      </c>
      <c r="V479" s="2" t="s">
        <v>183</v>
      </c>
    </row>
    <row r="480" spans="1:28" x14ac:dyDescent="0.35">
      <c r="A480" s="6">
        <v>240.14</v>
      </c>
      <c r="B480" s="2">
        <v>26</v>
      </c>
      <c r="C480" s="29">
        <v>11</v>
      </c>
      <c r="D480" s="29" t="s">
        <v>214</v>
      </c>
      <c r="E480" s="29">
        <v>14</v>
      </c>
      <c r="F480" s="2" t="s">
        <v>154</v>
      </c>
      <c r="G480" s="2" t="s">
        <v>154</v>
      </c>
      <c r="H480" s="2" t="s">
        <v>155</v>
      </c>
      <c r="I480" s="32">
        <f t="shared" si="14"/>
        <v>0.60884814927845854</v>
      </c>
      <c r="J480" s="59">
        <v>4.0589876618563903</v>
      </c>
      <c r="K480" s="30">
        <v>64.3</v>
      </c>
      <c r="U480" s="29" t="s">
        <v>118</v>
      </c>
      <c r="V480" s="2" t="s">
        <v>183</v>
      </c>
    </row>
    <row r="481" spans="1:28" x14ac:dyDescent="0.35">
      <c r="A481" s="6">
        <v>241.14</v>
      </c>
      <c r="B481" s="2">
        <v>26</v>
      </c>
      <c r="C481" s="29">
        <v>13</v>
      </c>
      <c r="D481" s="29" t="s">
        <v>214</v>
      </c>
      <c r="E481" s="29">
        <v>14</v>
      </c>
      <c r="F481" s="2" t="s">
        <v>154</v>
      </c>
      <c r="G481" s="2" t="s">
        <v>154</v>
      </c>
      <c r="H481" s="2" t="s">
        <v>155</v>
      </c>
      <c r="I481" s="32">
        <f t="shared" si="14"/>
        <v>0.76682384951666049</v>
      </c>
      <c r="J481" s="59">
        <v>5.1121589967777368</v>
      </c>
      <c r="K481" s="30">
        <v>64.3</v>
      </c>
      <c r="U481" s="29" t="s">
        <v>118</v>
      </c>
      <c r="V481" s="2" t="s">
        <v>183</v>
      </c>
    </row>
    <row r="482" spans="1:28" x14ac:dyDescent="0.35">
      <c r="A482" s="10">
        <v>242</v>
      </c>
      <c r="B482" s="2">
        <v>27</v>
      </c>
      <c r="C482" s="2">
        <v>1</v>
      </c>
      <c r="D482" s="2" t="s">
        <v>213</v>
      </c>
      <c r="F482" s="2" t="s">
        <v>155</v>
      </c>
      <c r="G482" s="2" t="s">
        <v>155</v>
      </c>
      <c r="H482" s="2" t="s">
        <v>155</v>
      </c>
      <c r="I482" s="32">
        <f t="shared" si="14"/>
        <v>0.46669335373176335</v>
      </c>
      <c r="J482" s="59">
        <v>3.1112890248784226</v>
      </c>
      <c r="K482" s="30">
        <v>64.3</v>
      </c>
      <c r="L482" s="12">
        <f>L471</f>
        <v>1.1680572032928467</v>
      </c>
      <c r="M482" s="12">
        <f>M471</f>
        <v>21.344583511352539</v>
      </c>
      <c r="N482" s="12">
        <f>N471</f>
        <v>4.0274477005004883</v>
      </c>
      <c r="O482" s="12">
        <f>O471</f>
        <v>5.7758369445800781</v>
      </c>
      <c r="U482" s="29" t="s">
        <v>118</v>
      </c>
      <c r="V482" s="29" t="s">
        <v>123</v>
      </c>
      <c r="W482" s="29">
        <v>2</v>
      </c>
      <c r="X482" s="29"/>
      <c r="Y482" s="2" t="s">
        <v>189</v>
      </c>
    </row>
    <row r="483" spans="1:28" x14ac:dyDescent="0.35">
      <c r="A483" s="10">
        <v>243</v>
      </c>
      <c r="B483" s="2">
        <v>27</v>
      </c>
      <c r="C483" s="2">
        <v>2</v>
      </c>
      <c r="D483" s="2" t="s">
        <v>213</v>
      </c>
      <c r="F483" s="2" t="s">
        <v>155</v>
      </c>
      <c r="G483" s="2" t="s">
        <v>155</v>
      </c>
      <c r="H483" s="2" t="s">
        <v>155</v>
      </c>
      <c r="I483" s="32">
        <f t="shared" si="14"/>
        <v>0.23334667686588167</v>
      </c>
      <c r="J483" s="59">
        <v>1.5556445124392113</v>
      </c>
      <c r="K483" s="30">
        <v>64.3</v>
      </c>
      <c r="L483" s="12">
        <f t="shared" ref="L483:O485" si="16">L471</f>
        <v>1.1680572032928467</v>
      </c>
      <c r="M483" s="12">
        <f t="shared" si="16"/>
        <v>21.344583511352539</v>
      </c>
      <c r="N483" s="12">
        <f t="shared" si="16"/>
        <v>4.0274477005004883</v>
      </c>
      <c r="O483" s="12">
        <f t="shared" si="16"/>
        <v>5.7758369445800781</v>
      </c>
      <c r="U483" s="29" t="s">
        <v>118</v>
      </c>
      <c r="V483" s="29" t="s">
        <v>123</v>
      </c>
      <c r="W483" s="29">
        <v>2</v>
      </c>
      <c r="X483" s="29"/>
      <c r="Y483" s="2" t="s">
        <v>189</v>
      </c>
    </row>
    <row r="484" spans="1:28" x14ac:dyDescent="0.35">
      <c r="A484" s="10">
        <v>244</v>
      </c>
      <c r="B484" s="2">
        <v>27</v>
      </c>
      <c r="C484" s="2">
        <v>3</v>
      </c>
      <c r="D484" s="2" t="s">
        <v>213</v>
      </c>
      <c r="F484" s="2" t="s">
        <v>155</v>
      </c>
      <c r="G484" s="2" t="s">
        <v>155</v>
      </c>
      <c r="H484" s="2" t="s">
        <v>155</v>
      </c>
      <c r="I484" s="32">
        <f t="shared" si="14"/>
        <v>0.35002001529882254</v>
      </c>
      <c r="J484" s="59">
        <v>2.3334667686588171</v>
      </c>
      <c r="K484" s="30">
        <v>64.3</v>
      </c>
      <c r="L484" s="12">
        <f t="shared" si="16"/>
        <v>1.2706152200698853</v>
      </c>
      <c r="M484" s="12">
        <f t="shared" si="16"/>
        <v>21.618234634399414</v>
      </c>
      <c r="N484" s="12">
        <f t="shared" si="16"/>
        <v>4.4034790992736816</v>
      </c>
      <c r="O484" s="12">
        <f t="shared" si="16"/>
        <v>6.3244647979736328</v>
      </c>
      <c r="U484" s="29" t="s">
        <v>118</v>
      </c>
      <c r="V484" s="29" t="s">
        <v>123</v>
      </c>
      <c r="W484" s="29">
        <v>2</v>
      </c>
      <c r="X484" s="29"/>
      <c r="Y484" s="2" t="s">
        <v>189</v>
      </c>
      <c r="AB484" s="4" t="s">
        <v>138</v>
      </c>
    </row>
    <row r="485" spans="1:28" x14ac:dyDescent="0.35">
      <c r="A485" s="10">
        <v>245</v>
      </c>
      <c r="B485" s="2">
        <v>27</v>
      </c>
      <c r="C485" s="2">
        <v>4</v>
      </c>
      <c r="D485" s="2" t="s">
        <v>213</v>
      </c>
      <c r="F485" s="2" t="s">
        <v>155</v>
      </c>
      <c r="G485" s="2" t="s">
        <v>155</v>
      </c>
      <c r="H485" s="2" t="s">
        <v>155</v>
      </c>
      <c r="I485" s="32">
        <f t="shared" si="14"/>
        <v>0.46669335373176335</v>
      </c>
      <c r="J485" s="59">
        <v>3.1112890248784226</v>
      </c>
      <c r="K485" s="30">
        <v>64.3</v>
      </c>
      <c r="L485" s="12">
        <f t="shared" si="16"/>
        <v>2.3635337352752686</v>
      </c>
      <c r="M485" s="12">
        <f t="shared" si="16"/>
        <v>21.453659057617188</v>
      </c>
      <c r="N485" s="12">
        <f t="shared" si="16"/>
        <v>3.9342052936553955</v>
      </c>
      <c r="O485" s="12">
        <f t="shared" si="16"/>
        <v>5.6107072830200195</v>
      </c>
      <c r="U485" s="29" t="s">
        <v>118</v>
      </c>
      <c r="V485" s="29" t="s">
        <v>123</v>
      </c>
      <c r="W485" s="29">
        <v>2</v>
      </c>
      <c r="X485" s="29"/>
      <c r="Y485" s="2" t="s">
        <v>189</v>
      </c>
    </row>
    <row r="486" spans="1:28" x14ac:dyDescent="0.35">
      <c r="A486" s="10">
        <v>246</v>
      </c>
      <c r="B486" s="2">
        <v>27</v>
      </c>
      <c r="C486" s="2">
        <v>5</v>
      </c>
      <c r="D486" s="2" t="s">
        <v>213</v>
      </c>
      <c r="F486" s="2" t="s">
        <v>155</v>
      </c>
      <c r="G486" s="2" t="s">
        <v>155</v>
      </c>
      <c r="H486" s="2" t="s">
        <v>155</v>
      </c>
      <c r="I486" s="32">
        <f t="shared" si="14"/>
        <v>0.35002001529882254</v>
      </c>
      <c r="J486" s="59">
        <v>2.3334667686588171</v>
      </c>
      <c r="K486" s="30">
        <v>64.3</v>
      </c>
      <c r="L486" s="38"/>
      <c r="M486" s="38"/>
      <c r="N486" s="38"/>
      <c r="O486" s="38"/>
      <c r="U486" s="29" t="s">
        <v>118</v>
      </c>
      <c r="V486" s="2" t="s">
        <v>183</v>
      </c>
    </row>
    <row r="487" spans="1:28" x14ac:dyDescent="0.35">
      <c r="A487" s="10">
        <v>247</v>
      </c>
      <c r="B487" s="2">
        <v>27</v>
      </c>
      <c r="C487" s="2">
        <v>6</v>
      </c>
      <c r="D487" s="2" t="s">
        <v>213</v>
      </c>
      <c r="F487" s="2" t="s">
        <v>155</v>
      </c>
      <c r="G487" s="2" t="s">
        <v>155</v>
      </c>
      <c r="H487" s="2" t="s">
        <v>155</v>
      </c>
      <c r="I487" s="32">
        <f t="shared" si="14"/>
        <v>0.46669335373176335</v>
      </c>
      <c r="J487" s="59">
        <v>3.1112890248784226</v>
      </c>
      <c r="K487" s="30">
        <v>64.3</v>
      </c>
      <c r="L487" s="38"/>
      <c r="M487" s="38"/>
      <c r="N487" s="38"/>
      <c r="O487" s="38"/>
      <c r="U487" s="29" t="s">
        <v>118</v>
      </c>
      <c r="V487" s="2" t="s">
        <v>183</v>
      </c>
    </row>
    <row r="488" spans="1:28" x14ac:dyDescent="0.35">
      <c r="A488" s="10">
        <v>248</v>
      </c>
      <c r="B488" s="2">
        <v>27</v>
      </c>
      <c r="C488" s="2">
        <v>7</v>
      </c>
      <c r="D488" s="2" t="s">
        <v>213</v>
      </c>
      <c r="F488" s="2" t="s">
        <v>155</v>
      </c>
      <c r="G488" s="2" t="s">
        <v>155</v>
      </c>
      <c r="H488" s="2" t="s">
        <v>155</v>
      </c>
      <c r="I488" s="32">
        <f t="shared" si="14"/>
        <v>0.35002001529882254</v>
      </c>
      <c r="J488" s="59">
        <v>2.3334667686588171</v>
      </c>
      <c r="K488" s="30">
        <v>64.3</v>
      </c>
      <c r="L488" s="38"/>
      <c r="M488" s="38"/>
      <c r="N488" s="38"/>
      <c r="O488" s="38"/>
      <c r="U488" s="29" t="s">
        <v>118</v>
      </c>
      <c r="V488" s="2" t="s">
        <v>183</v>
      </c>
    </row>
    <row r="489" spans="1:28" x14ac:dyDescent="0.35">
      <c r="A489" s="10">
        <v>249</v>
      </c>
      <c r="B489" s="2">
        <v>27</v>
      </c>
      <c r="C489" s="2">
        <v>8</v>
      </c>
      <c r="D489" s="2" t="s">
        <v>213</v>
      </c>
      <c r="F489" s="2" t="s">
        <v>155</v>
      </c>
      <c r="G489" s="2" t="s">
        <v>155</v>
      </c>
      <c r="H489" s="2" t="s">
        <v>155</v>
      </c>
      <c r="I489" s="32">
        <f t="shared" si="14"/>
        <v>0.46669335373176335</v>
      </c>
      <c r="J489" s="59">
        <v>3.1112890248784226</v>
      </c>
      <c r="K489" s="30">
        <v>64.3</v>
      </c>
      <c r="L489" s="38"/>
      <c r="M489" s="38"/>
      <c r="N489" s="38"/>
      <c r="O489" s="38"/>
      <c r="U489" s="29" t="s">
        <v>118</v>
      </c>
      <c r="V489" s="2" t="s">
        <v>183</v>
      </c>
    </row>
    <row r="490" spans="1:28" x14ac:dyDescent="0.35">
      <c r="A490" s="10">
        <v>250</v>
      </c>
      <c r="B490" s="2">
        <v>27</v>
      </c>
      <c r="C490" s="2">
        <v>9</v>
      </c>
      <c r="D490" s="2" t="s">
        <v>213</v>
      </c>
      <c r="F490" s="2" t="s">
        <v>155</v>
      </c>
      <c r="G490" s="2" t="s">
        <v>155</v>
      </c>
      <c r="H490" s="2" t="s">
        <v>155</v>
      </c>
      <c r="I490" s="32">
        <f t="shared" si="14"/>
        <v>0.35002001529882254</v>
      </c>
      <c r="J490" s="59">
        <v>2.3334667686588171</v>
      </c>
      <c r="K490" s="30">
        <v>64.3</v>
      </c>
      <c r="L490" s="38"/>
      <c r="M490" s="38"/>
      <c r="N490" s="38"/>
      <c r="O490" s="38"/>
      <c r="U490" s="29" t="s">
        <v>118</v>
      </c>
      <c r="V490" s="2" t="s">
        <v>183</v>
      </c>
    </row>
    <row r="491" spans="1:28" x14ac:dyDescent="0.35">
      <c r="A491" s="10">
        <v>251</v>
      </c>
      <c r="B491" s="2">
        <v>27</v>
      </c>
      <c r="C491" s="2">
        <v>10</v>
      </c>
      <c r="D491" s="2" t="s">
        <v>213</v>
      </c>
      <c r="F491" s="2" t="s">
        <v>155</v>
      </c>
      <c r="G491" s="2" t="s">
        <v>155</v>
      </c>
      <c r="H491" s="2" t="s">
        <v>155</v>
      </c>
      <c r="I491" s="32">
        <f t="shared" si="14"/>
        <v>0.46669335373176335</v>
      </c>
      <c r="J491" s="59">
        <v>3.1112890248784226</v>
      </c>
      <c r="K491" s="30">
        <v>64.3</v>
      </c>
      <c r="L491" s="38"/>
      <c r="M491" s="38"/>
      <c r="N491" s="38"/>
      <c r="O491" s="38"/>
      <c r="U491" s="29" t="s">
        <v>118</v>
      </c>
      <c r="V491" s="2" t="s">
        <v>183</v>
      </c>
    </row>
    <row r="492" spans="1:28" x14ac:dyDescent="0.35">
      <c r="A492" s="10">
        <v>252</v>
      </c>
      <c r="B492" s="2">
        <v>27</v>
      </c>
      <c r="C492" s="2">
        <v>11</v>
      </c>
      <c r="D492" s="2" t="s">
        <v>213</v>
      </c>
      <c r="F492" s="2" t="s">
        <v>155</v>
      </c>
      <c r="G492" s="2" t="s">
        <v>155</v>
      </c>
      <c r="H492" s="2" t="s">
        <v>155</v>
      </c>
      <c r="I492" s="32">
        <f t="shared" si="14"/>
        <v>0.35002001529882254</v>
      </c>
      <c r="J492" s="59">
        <v>2.3334667686588171</v>
      </c>
      <c r="K492" s="30">
        <v>64.3</v>
      </c>
      <c r="L492" s="38"/>
      <c r="M492" s="38"/>
      <c r="N492" s="38"/>
      <c r="O492" s="38"/>
      <c r="U492" s="29" t="s">
        <v>118</v>
      </c>
      <c r="V492" s="29" t="s">
        <v>184</v>
      </c>
    </row>
    <row r="493" spans="1:28" x14ac:dyDescent="0.35">
      <c r="A493" s="10">
        <v>253</v>
      </c>
      <c r="B493" s="2">
        <v>27</v>
      </c>
      <c r="C493" s="2">
        <v>13</v>
      </c>
      <c r="D493" s="2" t="s">
        <v>213</v>
      </c>
      <c r="F493" s="2" t="s">
        <v>155</v>
      </c>
      <c r="G493" s="2" t="s">
        <v>155</v>
      </c>
      <c r="H493" s="2" t="s">
        <v>155</v>
      </c>
      <c r="I493" s="32">
        <f t="shared" si="14"/>
        <v>0.23334667686588167</v>
      </c>
      <c r="J493" s="60">
        <v>1.5556445124392113</v>
      </c>
      <c r="K493" s="30">
        <v>64.3</v>
      </c>
      <c r="L493" s="38"/>
      <c r="M493" s="38"/>
      <c r="N493" s="38"/>
      <c r="O493" s="38"/>
      <c r="U493" s="29" t="s">
        <v>118</v>
      </c>
      <c r="V493" s="2" t="s">
        <v>119</v>
      </c>
    </row>
    <row r="494" spans="1:28" x14ac:dyDescent="0.35">
      <c r="A494" s="10">
        <v>254</v>
      </c>
      <c r="B494" s="2">
        <v>27</v>
      </c>
      <c r="C494" s="2">
        <v>14</v>
      </c>
      <c r="D494" s="2" t="s">
        <v>213</v>
      </c>
      <c r="F494" s="2" t="s">
        <v>155</v>
      </c>
      <c r="G494" s="2" t="s">
        <v>155</v>
      </c>
      <c r="H494" s="2" t="s">
        <v>155</v>
      </c>
      <c r="I494" s="32">
        <f t="shared" si="14"/>
        <v>0.11667333843294084</v>
      </c>
      <c r="J494" s="60">
        <v>0.77782225621960566</v>
      </c>
      <c r="K494" s="30">
        <v>64.3</v>
      </c>
      <c r="L494" s="38"/>
      <c r="M494" s="38"/>
      <c r="N494" s="38"/>
      <c r="O494" s="38"/>
      <c r="U494" s="29" t="s">
        <v>118</v>
      </c>
      <c r="V494" s="2" t="s">
        <v>119</v>
      </c>
    </row>
    <row r="495" spans="1:28" x14ac:dyDescent="0.35">
      <c r="A495" s="6">
        <v>242.14</v>
      </c>
      <c r="B495" s="2">
        <v>27</v>
      </c>
      <c r="C495" s="2">
        <v>1</v>
      </c>
      <c r="D495" s="2" t="s">
        <v>214</v>
      </c>
      <c r="E495" s="29">
        <v>14</v>
      </c>
      <c r="F495" s="2" t="s">
        <v>155</v>
      </c>
      <c r="G495" s="2" t="s">
        <v>155</v>
      </c>
      <c r="H495" s="2" t="s">
        <v>156</v>
      </c>
      <c r="I495" s="32">
        <f t="shared" si="14"/>
        <v>0.86261266037010487</v>
      </c>
      <c r="J495" s="60">
        <v>5.7507510691340329</v>
      </c>
      <c r="K495" s="30">
        <v>64.3</v>
      </c>
      <c r="L495" s="12">
        <v>1.7503117322921753</v>
      </c>
      <c r="M495" s="12">
        <v>20.303163528442383</v>
      </c>
      <c r="N495" s="12">
        <v>3.8803031444549561</v>
      </c>
      <c r="O495" s="12">
        <v>5.9412884712219238</v>
      </c>
      <c r="U495" s="29" t="s">
        <v>118</v>
      </c>
      <c r="V495" s="29" t="s">
        <v>123</v>
      </c>
      <c r="W495" s="29">
        <v>2</v>
      </c>
      <c r="X495" s="29"/>
      <c r="Y495" s="2" t="s">
        <v>189</v>
      </c>
    </row>
    <row r="496" spans="1:28" x14ac:dyDescent="0.35">
      <c r="A496" s="6">
        <v>243.14</v>
      </c>
      <c r="B496" s="2">
        <v>27</v>
      </c>
      <c r="C496" s="2">
        <v>2</v>
      </c>
      <c r="D496" s="2" t="s">
        <v>214</v>
      </c>
      <c r="E496" s="29">
        <v>14</v>
      </c>
      <c r="F496" s="2" t="s">
        <v>155</v>
      </c>
      <c r="G496" s="2" t="s">
        <v>155</v>
      </c>
      <c r="H496" s="2" t="s">
        <v>156</v>
      </c>
      <c r="I496" s="32">
        <f t="shared" si="14"/>
        <v>0.80889625535557885</v>
      </c>
      <c r="J496" s="59">
        <v>5.3926417023705255</v>
      </c>
      <c r="K496" s="30">
        <v>64.3</v>
      </c>
      <c r="L496" s="12">
        <v>1.2893639802932739</v>
      </c>
      <c r="M496" s="12">
        <v>22.242853164672852</v>
      </c>
      <c r="N496" s="12">
        <v>4.2474303245544434</v>
      </c>
      <c r="O496" s="12">
        <v>6.4914803504943848</v>
      </c>
      <c r="U496" s="29" t="s">
        <v>118</v>
      </c>
      <c r="V496" s="29" t="s">
        <v>123</v>
      </c>
      <c r="W496" s="29">
        <v>2</v>
      </c>
      <c r="X496" s="29"/>
      <c r="Y496" s="2" t="s">
        <v>189</v>
      </c>
    </row>
    <row r="497" spans="1:28" x14ac:dyDescent="0.35">
      <c r="A497" s="6">
        <v>244.14</v>
      </c>
      <c r="B497" s="2">
        <v>27</v>
      </c>
      <c r="C497" s="2">
        <v>3</v>
      </c>
      <c r="D497" s="2" t="s">
        <v>214</v>
      </c>
      <c r="E497" s="29">
        <v>14</v>
      </c>
      <c r="F497" s="2" t="s">
        <v>155</v>
      </c>
      <c r="G497" s="2" t="s">
        <v>155</v>
      </c>
      <c r="H497" s="2" t="s">
        <v>156</v>
      </c>
      <c r="I497" s="32">
        <f t="shared" si="14"/>
        <v>1.1409952458711017</v>
      </c>
      <c r="J497" s="59">
        <v>7.6066349724740121</v>
      </c>
      <c r="K497" s="30">
        <v>64.3</v>
      </c>
      <c r="L497" s="12">
        <v>2.1525018215179443</v>
      </c>
      <c r="M497" s="12">
        <v>26.910490036010742</v>
      </c>
      <c r="N497" s="12">
        <v>4.8891139030456543</v>
      </c>
      <c r="O497" s="12">
        <v>6.7340250015258789</v>
      </c>
      <c r="U497" s="29" t="s">
        <v>118</v>
      </c>
      <c r="V497" s="29" t="s">
        <v>123</v>
      </c>
      <c r="W497" s="29">
        <v>2</v>
      </c>
      <c r="X497" s="29"/>
      <c r="Y497" s="2" t="s">
        <v>189</v>
      </c>
      <c r="AB497" s="4" t="s">
        <v>138</v>
      </c>
    </row>
    <row r="498" spans="1:28" x14ac:dyDescent="0.35">
      <c r="A498" s="6">
        <v>245.14</v>
      </c>
      <c r="B498" s="2">
        <v>27</v>
      </c>
      <c r="C498" s="2">
        <v>4</v>
      </c>
      <c r="D498" s="2" t="s">
        <v>214</v>
      </c>
      <c r="E498" s="29">
        <v>14</v>
      </c>
      <c r="F498" s="2" t="s">
        <v>155</v>
      </c>
      <c r="G498" s="2" t="s">
        <v>155</v>
      </c>
      <c r="H498" s="2" t="s">
        <v>156</v>
      </c>
      <c r="I498" s="32">
        <f t="shared" si="14"/>
        <v>1.1573761825870865</v>
      </c>
      <c r="J498" s="59">
        <v>7.7158412172472444</v>
      </c>
      <c r="K498" s="30">
        <v>64.3</v>
      </c>
      <c r="L498" s="12">
        <v>2.2802109718322754</v>
      </c>
      <c r="M498" s="12">
        <v>18.468029022216797</v>
      </c>
      <c r="N498" s="12">
        <v>3.5676052570343018</v>
      </c>
      <c r="O498" s="12">
        <v>5.733396053314209</v>
      </c>
      <c r="U498" s="29" t="s">
        <v>118</v>
      </c>
      <c r="V498" s="29" t="s">
        <v>123</v>
      </c>
      <c r="W498" s="29">
        <v>2</v>
      </c>
      <c r="X498" s="29"/>
      <c r="Y498" s="2" t="s">
        <v>189</v>
      </c>
    </row>
    <row r="499" spans="1:28" x14ac:dyDescent="0.35">
      <c r="A499" s="6">
        <v>246.14</v>
      </c>
      <c r="B499" s="2">
        <v>27</v>
      </c>
      <c r="C499" s="2">
        <v>5</v>
      </c>
      <c r="D499" s="2" t="s">
        <v>214</v>
      </c>
      <c r="E499" s="29">
        <v>14</v>
      </c>
      <c r="F499" s="2" t="s">
        <v>155</v>
      </c>
      <c r="G499" s="2" t="s">
        <v>155</v>
      </c>
      <c r="H499" s="2" t="s">
        <v>156</v>
      </c>
      <c r="I499" s="32">
        <f t="shared" si="14"/>
        <v>0.44604217282913283</v>
      </c>
      <c r="J499" s="59">
        <v>2.9736144855275524</v>
      </c>
      <c r="K499" s="30">
        <v>64.3</v>
      </c>
      <c r="U499" s="29" t="s">
        <v>118</v>
      </c>
      <c r="V499" s="2" t="s">
        <v>183</v>
      </c>
    </row>
    <row r="500" spans="1:28" x14ac:dyDescent="0.35">
      <c r="A500" s="6">
        <v>247.14</v>
      </c>
      <c r="B500" s="2">
        <v>27</v>
      </c>
      <c r="C500" s="2">
        <v>6</v>
      </c>
      <c r="D500" s="2" t="s">
        <v>214</v>
      </c>
      <c r="E500" s="29">
        <v>14</v>
      </c>
      <c r="F500" s="2" t="s">
        <v>155</v>
      </c>
      <c r="G500" s="2" t="s">
        <v>155</v>
      </c>
      <c r="H500" s="2" t="s">
        <v>156</v>
      </c>
      <c r="I500" s="32">
        <f t="shared" si="14"/>
        <v>0.51247597173284942</v>
      </c>
      <c r="J500" s="59">
        <v>3.416506478218996</v>
      </c>
      <c r="K500" s="30">
        <v>64.3</v>
      </c>
      <c r="U500" s="29" t="s">
        <v>118</v>
      </c>
      <c r="V500" s="2" t="s">
        <v>183</v>
      </c>
    </row>
    <row r="501" spans="1:28" x14ac:dyDescent="0.35">
      <c r="A501" s="6">
        <v>248.14</v>
      </c>
      <c r="B501" s="2">
        <v>27</v>
      </c>
      <c r="C501" s="2">
        <v>7</v>
      </c>
      <c r="D501" s="2" t="s">
        <v>214</v>
      </c>
      <c r="E501" s="29">
        <v>14</v>
      </c>
      <c r="F501" s="2" t="s">
        <v>155</v>
      </c>
      <c r="G501" s="2" t="s">
        <v>155</v>
      </c>
      <c r="H501" s="2" t="s">
        <v>156</v>
      </c>
      <c r="I501" s="32">
        <f t="shared" si="14"/>
        <v>0.62291895389347107</v>
      </c>
      <c r="J501" s="59">
        <v>4.1527930259564743</v>
      </c>
      <c r="K501" s="30">
        <v>64.3</v>
      </c>
      <c r="U501" s="29" t="s">
        <v>118</v>
      </c>
      <c r="V501" s="2" t="s">
        <v>183</v>
      </c>
    </row>
    <row r="502" spans="1:28" x14ac:dyDescent="0.35">
      <c r="A502" s="6">
        <v>249.14</v>
      </c>
      <c r="B502" s="2">
        <v>27</v>
      </c>
      <c r="C502" s="2">
        <v>8</v>
      </c>
      <c r="D502" s="2" t="s">
        <v>214</v>
      </c>
      <c r="E502" s="29">
        <v>14</v>
      </c>
      <c r="F502" s="2" t="s">
        <v>155</v>
      </c>
      <c r="G502" s="2" t="s">
        <v>155</v>
      </c>
      <c r="H502" s="2" t="s">
        <v>156</v>
      </c>
      <c r="I502" s="32">
        <f t="shared" si="14"/>
        <v>0.98402293634342308</v>
      </c>
      <c r="J502" s="59">
        <v>6.5601529089561543</v>
      </c>
      <c r="K502" s="30">
        <v>64.3</v>
      </c>
      <c r="U502" s="29" t="s">
        <v>118</v>
      </c>
      <c r="V502" s="2" t="s">
        <v>183</v>
      </c>
    </row>
    <row r="503" spans="1:28" x14ac:dyDescent="0.35">
      <c r="A503" s="6">
        <v>250.14</v>
      </c>
      <c r="B503" s="2">
        <v>27</v>
      </c>
      <c r="C503" s="2">
        <v>9</v>
      </c>
      <c r="D503" s="2" t="s">
        <v>214</v>
      </c>
      <c r="E503" s="29">
        <v>14</v>
      </c>
      <c r="F503" s="2" t="s">
        <v>155</v>
      </c>
      <c r="G503" s="2" t="s">
        <v>155</v>
      </c>
      <c r="H503" s="2" t="s">
        <v>156</v>
      </c>
      <c r="I503" s="32">
        <f t="shared" si="14"/>
        <v>0.73646544685640924</v>
      </c>
      <c r="J503" s="59">
        <v>4.9097696457093951</v>
      </c>
      <c r="K503" s="30">
        <v>64.3</v>
      </c>
      <c r="U503" s="29" t="s">
        <v>118</v>
      </c>
      <c r="V503" s="2" t="s">
        <v>183</v>
      </c>
    </row>
    <row r="504" spans="1:28" x14ac:dyDescent="0.35">
      <c r="A504" s="6">
        <v>251.14</v>
      </c>
      <c r="B504" s="2">
        <v>27</v>
      </c>
      <c r="C504" s="2">
        <v>10</v>
      </c>
      <c r="D504" s="2" t="s">
        <v>214</v>
      </c>
      <c r="E504" s="29">
        <v>14</v>
      </c>
      <c r="F504" s="2" t="s">
        <v>155</v>
      </c>
      <c r="G504" s="2" t="s">
        <v>155</v>
      </c>
      <c r="H504" s="2" t="s">
        <v>156</v>
      </c>
      <c r="I504" s="32">
        <f t="shared" si="14"/>
        <v>0.74647601929395546</v>
      </c>
      <c r="J504" s="59">
        <v>4.9765067952930364</v>
      </c>
      <c r="K504" s="30">
        <v>64.3</v>
      </c>
      <c r="U504" s="29" t="s">
        <v>118</v>
      </c>
      <c r="V504" s="2" t="s">
        <v>183</v>
      </c>
    </row>
    <row r="505" spans="1:28" x14ac:dyDescent="0.35">
      <c r="A505" s="6">
        <v>252.14</v>
      </c>
      <c r="B505" s="2">
        <v>27</v>
      </c>
      <c r="C505" s="2">
        <v>11</v>
      </c>
      <c r="D505" s="2" t="s">
        <v>214</v>
      </c>
      <c r="E505" s="29">
        <v>14</v>
      </c>
      <c r="F505" s="2" t="s">
        <v>155</v>
      </c>
      <c r="G505" s="2" t="s">
        <v>155</v>
      </c>
      <c r="H505" s="2" t="s">
        <v>156</v>
      </c>
      <c r="I505" s="32">
        <f t="shared" si="14"/>
        <v>0.50542890209149971</v>
      </c>
      <c r="J505" s="59">
        <v>3.3695260139433318</v>
      </c>
      <c r="K505" s="30">
        <v>64.3</v>
      </c>
      <c r="U505" s="29" t="s">
        <v>118</v>
      </c>
      <c r="V505" s="29" t="s">
        <v>184</v>
      </c>
    </row>
    <row r="506" spans="1:28" x14ac:dyDescent="0.35">
      <c r="A506" s="6">
        <v>253.14</v>
      </c>
      <c r="B506" s="2">
        <v>27</v>
      </c>
      <c r="C506" s="2">
        <v>13</v>
      </c>
      <c r="D506" s="2" t="s">
        <v>214</v>
      </c>
      <c r="E506" s="29">
        <v>14</v>
      </c>
      <c r="F506" s="2" t="s">
        <v>155</v>
      </c>
      <c r="G506" s="2" t="s">
        <v>155</v>
      </c>
      <c r="H506" s="2" t="s">
        <v>156</v>
      </c>
      <c r="I506" s="32">
        <f t="shared" si="14"/>
        <v>0.89381111106707334</v>
      </c>
      <c r="J506" s="59">
        <v>5.9587407404471557</v>
      </c>
      <c r="K506" s="30">
        <v>64.3</v>
      </c>
      <c r="U506" s="29" t="s">
        <v>118</v>
      </c>
      <c r="V506" s="2" t="s">
        <v>119</v>
      </c>
    </row>
    <row r="507" spans="1:28" x14ac:dyDescent="0.35">
      <c r="A507" s="6">
        <v>254.14</v>
      </c>
      <c r="B507" s="2">
        <v>27</v>
      </c>
      <c r="C507" s="2">
        <v>14</v>
      </c>
      <c r="D507" s="2" t="s">
        <v>214</v>
      </c>
      <c r="E507" s="29">
        <v>14</v>
      </c>
      <c r="F507" s="2" t="s">
        <v>155</v>
      </c>
      <c r="G507" s="2" t="s">
        <v>155</v>
      </c>
      <c r="H507" s="2" t="s">
        <v>156</v>
      </c>
      <c r="I507" s="32">
        <f t="shared" si="14"/>
        <v>1.0661843012679002</v>
      </c>
      <c r="J507" s="59">
        <v>7.1078953417860014</v>
      </c>
      <c r="K507" s="30">
        <v>64.3</v>
      </c>
      <c r="U507" s="29" t="s">
        <v>118</v>
      </c>
      <c r="V507" s="2" t="s">
        <v>119</v>
      </c>
    </row>
    <row r="508" spans="1:28" x14ac:dyDescent="0.35">
      <c r="A508" s="10">
        <v>256</v>
      </c>
      <c r="B508" s="2">
        <v>28</v>
      </c>
      <c r="C508" s="2">
        <v>2</v>
      </c>
      <c r="D508" s="2" t="s">
        <v>213</v>
      </c>
      <c r="F508" s="2" t="s">
        <v>156</v>
      </c>
      <c r="G508" s="2" t="s">
        <v>156</v>
      </c>
      <c r="H508" s="2" t="s">
        <v>156</v>
      </c>
      <c r="I508" s="32">
        <f t="shared" si="14"/>
        <v>0.23334667686588167</v>
      </c>
      <c r="J508" s="59">
        <v>1.5556445124392113</v>
      </c>
      <c r="K508" s="30">
        <v>64.3</v>
      </c>
      <c r="L508" s="12">
        <f t="shared" ref="L508:O510" si="17">L496</f>
        <v>1.2893639802932739</v>
      </c>
      <c r="M508" s="12">
        <f t="shared" si="17"/>
        <v>22.242853164672852</v>
      </c>
      <c r="N508" s="12">
        <f t="shared" si="17"/>
        <v>4.2474303245544434</v>
      </c>
      <c r="O508" s="12">
        <f t="shared" si="17"/>
        <v>6.4914803504943848</v>
      </c>
      <c r="U508" s="29" t="s">
        <v>118</v>
      </c>
      <c r="V508" s="29" t="s">
        <v>123</v>
      </c>
      <c r="W508" s="29">
        <v>2</v>
      </c>
      <c r="X508" s="29"/>
      <c r="Y508" s="2" t="s">
        <v>189</v>
      </c>
    </row>
    <row r="509" spans="1:28" x14ac:dyDescent="0.35">
      <c r="A509" s="10">
        <v>257</v>
      </c>
      <c r="B509" s="2">
        <v>28</v>
      </c>
      <c r="C509" s="2">
        <v>3</v>
      </c>
      <c r="D509" s="2" t="s">
        <v>213</v>
      </c>
      <c r="F509" s="2" t="s">
        <v>156</v>
      </c>
      <c r="G509" s="2" t="s">
        <v>156</v>
      </c>
      <c r="H509" s="2" t="s">
        <v>156</v>
      </c>
      <c r="I509" s="32">
        <f t="shared" si="14"/>
        <v>0.35002001529882254</v>
      </c>
      <c r="J509" s="59">
        <v>2.3334667686588171</v>
      </c>
      <c r="K509" s="30">
        <v>64.3</v>
      </c>
      <c r="L509" s="12">
        <f t="shared" si="17"/>
        <v>2.1525018215179443</v>
      </c>
      <c r="M509" s="12">
        <f t="shared" si="17"/>
        <v>26.910490036010742</v>
      </c>
      <c r="N509" s="12">
        <f t="shared" si="17"/>
        <v>4.8891139030456543</v>
      </c>
      <c r="O509" s="12">
        <f t="shared" si="17"/>
        <v>6.7340250015258789</v>
      </c>
      <c r="U509" s="29" t="s">
        <v>118</v>
      </c>
      <c r="V509" s="29" t="s">
        <v>123</v>
      </c>
      <c r="W509" s="29">
        <v>2</v>
      </c>
      <c r="X509" s="29"/>
      <c r="Y509" s="2" t="s">
        <v>189</v>
      </c>
      <c r="AB509" s="4" t="s">
        <v>138</v>
      </c>
    </row>
    <row r="510" spans="1:28" x14ac:dyDescent="0.35">
      <c r="A510" s="10">
        <v>258</v>
      </c>
      <c r="B510" s="2">
        <v>28</v>
      </c>
      <c r="C510" s="2">
        <v>4</v>
      </c>
      <c r="D510" s="2" t="s">
        <v>213</v>
      </c>
      <c r="F510" s="2" t="s">
        <v>156</v>
      </c>
      <c r="G510" s="2" t="s">
        <v>156</v>
      </c>
      <c r="H510" s="2" t="s">
        <v>156</v>
      </c>
      <c r="I510" s="32">
        <f t="shared" si="14"/>
        <v>0.46669335373176335</v>
      </c>
      <c r="J510" s="60">
        <v>3.1112890248784226</v>
      </c>
      <c r="K510" s="30">
        <v>64.3</v>
      </c>
      <c r="L510" s="12">
        <f t="shared" si="17"/>
        <v>2.2802109718322754</v>
      </c>
      <c r="M510" s="12">
        <f t="shared" si="17"/>
        <v>18.468029022216797</v>
      </c>
      <c r="N510" s="12">
        <f t="shared" si="17"/>
        <v>3.5676052570343018</v>
      </c>
      <c r="O510" s="12">
        <f t="shared" si="17"/>
        <v>5.733396053314209</v>
      </c>
      <c r="U510" s="29" t="s">
        <v>118</v>
      </c>
      <c r="V510" s="29" t="s">
        <v>123</v>
      </c>
      <c r="W510" s="29">
        <v>2</v>
      </c>
      <c r="X510" s="29"/>
      <c r="Y510" s="2" t="s">
        <v>189</v>
      </c>
    </row>
    <row r="511" spans="1:28" x14ac:dyDescent="0.35">
      <c r="A511" s="10">
        <v>259</v>
      </c>
      <c r="B511" s="2">
        <v>28</v>
      </c>
      <c r="C511" s="2">
        <v>5</v>
      </c>
      <c r="D511" s="2" t="s">
        <v>213</v>
      </c>
      <c r="F511" s="2" t="s">
        <v>156</v>
      </c>
      <c r="G511" s="2" t="s">
        <v>156</v>
      </c>
      <c r="H511" s="2" t="s">
        <v>156</v>
      </c>
      <c r="I511" s="32">
        <f t="shared" si="14"/>
        <v>0.23334667686588167</v>
      </c>
      <c r="J511" s="60">
        <v>1.5556445124392113</v>
      </c>
      <c r="K511" s="30">
        <v>64.3</v>
      </c>
      <c r="L511" s="38"/>
      <c r="M511" s="38"/>
      <c r="N511" s="38"/>
      <c r="O511" s="38"/>
      <c r="U511" s="29" t="s">
        <v>118</v>
      </c>
      <c r="V511" s="2" t="s">
        <v>119</v>
      </c>
    </row>
    <row r="512" spans="1:28" x14ac:dyDescent="0.35">
      <c r="A512" s="10">
        <v>260</v>
      </c>
      <c r="B512" s="2">
        <v>28</v>
      </c>
      <c r="C512" s="2">
        <v>6</v>
      </c>
      <c r="D512" s="2" t="s">
        <v>213</v>
      </c>
      <c r="F512" s="2" t="s">
        <v>156</v>
      </c>
      <c r="G512" s="2" t="s">
        <v>156</v>
      </c>
      <c r="H512" s="2" t="s">
        <v>156</v>
      </c>
      <c r="I512" s="32">
        <f t="shared" si="14"/>
        <v>0.35002001529882254</v>
      </c>
      <c r="J512" s="60">
        <v>2.3334667686588171</v>
      </c>
      <c r="K512" s="30">
        <v>64.3</v>
      </c>
      <c r="L512" s="38"/>
      <c r="M512" s="38"/>
      <c r="N512" s="38"/>
      <c r="O512" s="38"/>
      <c r="U512" s="29" t="s">
        <v>118</v>
      </c>
      <c r="V512" s="2" t="s">
        <v>119</v>
      </c>
    </row>
    <row r="513" spans="1:28" x14ac:dyDescent="0.35">
      <c r="A513" s="10">
        <v>261</v>
      </c>
      <c r="B513" s="2">
        <v>28</v>
      </c>
      <c r="C513" s="2">
        <v>7</v>
      </c>
      <c r="D513" s="2" t="s">
        <v>213</v>
      </c>
      <c r="F513" s="2" t="s">
        <v>156</v>
      </c>
      <c r="G513" s="2" t="s">
        <v>156</v>
      </c>
      <c r="H513" s="2" t="s">
        <v>156</v>
      </c>
      <c r="I513" s="32">
        <f t="shared" si="14"/>
        <v>0.11667333843294084</v>
      </c>
      <c r="J513" s="59">
        <v>0.77782225621960566</v>
      </c>
      <c r="K513" s="30">
        <v>64.3</v>
      </c>
      <c r="L513" s="38"/>
      <c r="M513" s="38"/>
      <c r="N513" s="38"/>
      <c r="O513" s="38"/>
      <c r="U513" s="29" t="s">
        <v>118</v>
      </c>
      <c r="V513" s="2" t="s">
        <v>119</v>
      </c>
      <c r="AB513" s="4" t="s">
        <v>138</v>
      </c>
    </row>
    <row r="514" spans="1:28" x14ac:dyDescent="0.35">
      <c r="A514" s="10">
        <v>262</v>
      </c>
      <c r="B514" s="2">
        <v>28</v>
      </c>
      <c r="C514" s="2">
        <v>8</v>
      </c>
      <c r="D514" s="2" t="s">
        <v>213</v>
      </c>
      <c r="F514" s="2" t="s">
        <v>156</v>
      </c>
      <c r="G514" s="2" t="s">
        <v>156</v>
      </c>
      <c r="H514" s="2" t="s">
        <v>156</v>
      </c>
      <c r="I514" s="32">
        <f t="shared" si="14"/>
        <v>6.697049626050805E-2</v>
      </c>
      <c r="J514" s="59">
        <v>0.44646997507005365</v>
      </c>
      <c r="K514" s="30">
        <v>64.3</v>
      </c>
      <c r="L514" s="38"/>
      <c r="M514" s="38"/>
      <c r="N514" s="38"/>
      <c r="O514" s="38"/>
      <c r="U514" s="29" t="s">
        <v>118</v>
      </c>
      <c r="V514" s="2" t="s">
        <v>183</v>
      </c>
    </row>
    <row r="515" spans="1:28" x14ac:dyDescent="0.35">
      <c r="A515" s="10">
        <v>263</v>
      </c>
      <c r="B515" s="2">
        <v>28</v>
      </c>
      <c r="C515" s="2">
        <v>9</v>
      </c>
      <c r="D515" s="2" t="s">
        <v>213</v>
      </c>
      <c r="F515" s="2" t="s">
        <v>156</v>
      </c>
      <c r="G515" s="2" t="s">
        <v>156</v>
      </c>
      <c r="H515" s="2" t="s">
        <v>156</v>
      </c>
      <c r="I515" s="32">
        <f t="shared" si="14"/>
        <v>0.35002001529882254</v>
      </c>
      <c r="J515" s="59">
        <v>2.3334667686588171</v>
      </c>
      <c r="K515" s="30">
        <v>64.3</v>
      </c>
      <c r="L515" s="38"/>
      <c r="M515" s="38"/>
      <c r="N515" s="38"/>
      <c r="O515" s="38"/>
      <c r="U515" s="29" t="s">
        <v>118</v>
      </c>
      <c r="V515" s="29" t="s">
        <v>184</v>
      </c>
    </row>
    <row r="516" spans="1:28" x14ac:dyDescent="0.35">
      <c r="A516" s="10">
        <v>264</v>
      </c>
      <c r="B516" s="2">
        <v>28</v>
      </c>
      <c r="C516" s="2">
        <v>10</v>
      </c>
      <c r="D516" s="2" t="s">
        <v>213</v>
      </c>
      <c r="F516" s="2" t="s">
        <v>156</v>
      </c>
      <c r="G516" s="2" t="s">
        <v>156</v>
      </c>
      <c r="H516" s="2" t="s">
        <v>156</v>
      </c>
      <c r="I516" s="32">
        <f t="shared" si="14"/>
        <v>0.35002001529882254</v>
      </c>
      <c r="J516" s="59">
        <v>2.3334667686588171</v>
      </c>
      <c r="K516" s="30">
        <v>64.3</v>
      </c>
      <c r="L516" s="38"/>
      <c r="M516" s="38"/>
      <c r="N516" s="38"/>
      <c r="O516" s="38"/>
      <c r="U516" s="29" t="s">
        <v>118</v>
      </c>
      <c r="V516" s="2" t="s">
        <v>183</v>
      </c>
    </row>
    <row r="517" spans="1:28" x14ac:dyDescent="0.35">
      <c r="A517" s="10">
        <v>265</v>
      </c>
      <c r="B517" s="2">
        <v>28</v>
      </c>
      <c r="C517" s="2">
        <v>11</v>
      </c>
      <c r="D517" s="2" t="s">
        <v>213</v>
      </c>
      <c r="F517" s="2" t="s">
        <v>156</v>
      </c>
      <c r="G517" s="2" t="s">
        <v>156</v>
      </c>
      <c r="H517" s="2" t="s">
        <v>156</v>
      </c>
      <c r="I517" s="32">
        <f t="shared" si="14"/>
        <v>0.35002001529882254</v>
      </c>
      <c r="J517" s="59">
        <v>2.3334667686588171</v>
      </c>
      <c r="K517" s="30">
        <v>64.3</v>
      </c>
      <c r="L517" s="38"/>
      <c r="M517" s="38"/>
      <c r="N517" s="38"/>
      <c r="O517" s="38"/>
      <c r="U517" s="29" t="s">
        <v>118</v>
      </c>
      <c r="V517" s="2" t="s">
        <v>119</v>
      </c>
    </row>
    <row r="518" spans="1:28" x14ac:dyDescent="0.35">
      <c r="A518" s="10">
        <v>266</v>
      </c>
      <c r="B518" s="2">
        <v>28</v>
      </c>
      <c r="C518" s="2">
        <v>13</v>
      </c>
      <c r="D518" s="2" t="s">
        <v>213</v>
      </c>
      <c r="F518" s="2" t="s">
        <v>156</v>
      </c>
      <c r="G518" s="2" t="s">
        <v>156</v>
      </c>
      <c r="H518" s="2" t="s">
        <v>156</v>
      </c>
      <c r="I518" s="32">
        <f t="shared" si="14"/>
        <v>0.23334667686588167</v>
      </c>
      <c r="J518" s="59">
        <v>1.5556445124392113</v>
      </c>
      <c r="K518" s="30">
        <v>64.3</v>
      </c>
      <c r="L518" s="38"/>
      <c r="M518" s="38"/>
      <c r="N518" s="38"/>
      <c r="O518" s="38"/>
      <c r="U518" s="29" t="s">
        <v>118</v>
      </c>
      <c r="V518" s="2" t="s">
        <v>119</v>
      </c>
    </row>
    <row r="519" spans="1:28" x14ac:dyDescent="0.35">
      <c r="A519" s="10">
        <v>267</v>
      </c>
      <c r="B519" s="2">
        <v>28</v>
      </c>
      <c r="C519" s="2">
        <v>14</v>
      </c>
      <c r="D519" s="2" t="s">
        <v>213</v>
      </c>
      <c r="F519" s="2" t="s">
        <v>156</v>
      </c>
      <c r="G519" s="2" t="s">
        <v>156</v>
      </c>
      <c r="H519" s="2" t="s">
        <v>156</v>
      </c>
      <c r="I519" s="32">
        <f t="shared" ref="I519:I581" si="18">0.15*J519</f>
        <v>0.11667333843294084</v>
      </c>
      <c r="J519" s="59">
        <v>0.77782225621960566</v>
      </c>
      <c r="K519" s="30">
        <v>64.3</v>
      </c>
      <c r="L519" s="38"/>
      <c r="M519" s="38"/>
      <c r="N519" s="38"/>
      <c r="O519" s="38"/>
      <c r="U519" s="29" t="s">
        <v>118</v>
      </c>
      <c r="V519" s="2" t="s">
        <v>119</v>
      </c>
    </row>
    <row r="520" spans="1:28" x14ac:dyDescent="0.35">
      <c r="A520" s="6">
        <v>256.20999999999998</v>
      </c>
      <c r="B520" s="2">
        <v>28</v>
      </c>
      <c r="C520" s="2">
        <v>2</v>
      </c>
      <c r="D520" s="2" t="s">
        <v>214</v>
      </c>
      <c r="E520" s="2">
        <v>21</v>
      </c>
      <c r="F520" s="2" t="s">
        <v>156</v>
      </c>
      <c r="G520" s="2" t="s">
        <v>156</v>
      </c>
      <c r="H520" s="2" t="s">
        <v>157</v>
      </c>
      <c r="I520" s="32">
        <f t="shared" si="18"/>
        <v>0.7378888615852911</v>
      </c>
      <c r="J520" s="59">
        <v>4.9192590772352744</v>
      </c>
      <c r="K520" s="30">
        <v>64.3</v>
      </c>
      <c r="L520" s="12">
        <v>3.2278132438659668</v>
      </c>
      <c r="M520" s="12">
        <v>27.163888931274414</v>
      </c>
      <c r="N520" s="12">
        <v>4.9139423370361328</v>
      </c>
      <c r="O520" s="12">
        <v>6.1265702247619629</v>
      </c>
      <c r="U520" s="29" t="s">
        <v>118</v>
      </c>
      <c r="V520" s="29" t="s">
        <v>123</v>
      </c>
      <c r="W520" s="29">
        <v>2</v>
      </c>
      <c r="X520" s="29"/>
      <c r="Y520" s="2" t="s">
        <v>189</v>
      </c>
    </row>
    <row r="521" spans="1:28" x14ac:dyDescent="0.35">
      <c r="A521" s="6">
        <v>257.20999999999998</v>
      </c>
      <c r="B521" s="2">
        <v>28</v>
      </c>
      <c r="C521" s="2">
        <v>3</v>
      </c>
      <c r="D521" s="2" t="s">
        <v>214</v>
      </c>
      <c r="E521" s="2">
        <v>21</v>
      </c>
      <c r="F521" s="2" t="s">
        <v>156</v>
      </c>
      <c r="G521" s="2" t="s">
        <v>156</v>
      </c>
      <c r="H521" s="2" t="s">
        <v>157</v>
      </c>
      <c r="I521" s="32">
        <f t="shared" si="18"/>
        <v>0.71999117146967795</v>
      </c>
      <c r="J521" s="59">
        <v>4.7999411431311865</v>
      </c>
      <c r="K521" s="30">
        <v>64.3</v>
      </c>
      <c r="L521" s="12">
        <v>2.3952195644378662</v>
      </c>
      <c r="M521" s="12">
        <v>19.581132888793945</v>
      </c>
      <c r="N521" s="12">
        <v>3.4998502731323242</v>
      </c>
      <c r="O521" s="12">
        <v>4.417205810546875</v>
      </c>
      <c r="U521" s="29" t="s">
        <v>118</v>
      </c>
      <c r="V521" s="29" t="s">
        <v>123</v>
      </c>
      <c r="W521" s="29">
        <v>2</v>
      </c>
      <c r="X521" s="29"/>
      <c r="Y521" s="2" t="s">
        <v>189</v>
      </c>
      <c r="AB521" s="4" t="s">
        <v>138</v>
      </c>
    </row>
    <row r="522" spans="1:28" x14ac:dyDescent="0.35">
      <c r="A522" s="6">
        <v>258.20999999999998</v>
      </c>
      <c r="B522" s="2">
        <v>28</v>
      </c>
      <c r="C522" s="2">
        <v>4</v>
      </c>
      <c r="D522" s="2" t="s">
        <v>214</v>
      </c>
      <c r="E522" s="2">
        <v>21</v>
      </c>
      <c r="F522" s="2" t="s">
        <v>156</v>
      </c>
      <c r="G522" s="2" t="s">
        <v>156</v>
      </c>
      <c r="H522" s="2" t="s">
        <v>157</v>
      </c>
      <c r="I522" s="32">
        <f t="shared" si="18"/>
        <v>0.72304801293662102</v>
      </c>
      <c r="J522" s="59">
        <v>4.8203200862441404</v>
      </c>
      <c r="K522" s="30">
        <v>64.3</v>
      </c>
      <c r="L522" s="12">
        <v>2.4138870239257813</v>
      </c>
      <c r="M522" s="12">
        <v>24.080965042114258</v>
      </c>
      <c r="N522" s="12">
        <v>4.7316327095031738</v>
      </c>
      <c r="O522" s="12">
        <v>6.9763798713684082</v>
      </c>
      <c r="U522" s="29" t="s">
        <v>118</v>
      </c>
      <c r="V522" s="29" t="s">
        <v>123</v>
      </c>
      <c r="W522" s="29">
        <v>2</v>
      </c>
      <c r="X522" s="29"/>
      <c r="Y522" s="2" t="s">
        <v>189</v>
      </c>
    </row>
    <row r="523" spans="1:28" x14ac:dyDescent="0.35">
      <c r="A523" s="6">
        <v>259.20999999999998</v>
      </c>
      <c r="B523" s="2">
        <v>28</v>
      </c>
      <c r="C523" s="2">
        <v>5</v>
      </c>
      <c r="D523" s="2" t="s">
        <v>214</v>
      </c>
      <c r="E523" s="2">
        <v>21</v>
      </c>
      <c r="F523" s="2" t="s">
        <v>156</v>
      </c>
      <c r="G523" s="2" t="s">
        <v>156</v>
      </c>
      <c r="H523" s="2" t="s">
        <v>157</v>
      </c>
      <c r="I523" s="32">
        <f t="shared" si="18"/>
        <v>1.0718779601834276</v>
      </c>
      <c r="J523" s="59">
        <v>7.1458530678895178</v>
      </c>
      <c r="K523" s="30">
        <v>64.3</v>
      </c>
      <c r="U523" s="29" t="s">
        <v>118</v>
      </c>
      <c r="V523" s="2" t="s">
        <v>119</v>
      </c>
    </row>
    <row r="524" spans="1:28" x14ac:dyDescent="0.35">
      <c r="A524" s="6">
        <v>260.20999999999998</v>
      </c>
      <c r="B524" s="2">
        <v>28</v>
      </c>
      <c r="C524" s="2">
        <v>6</v>
      </c>
      <c r="D524" s="2" t="s">
        <v>214</v>
      </c>
      <c r="E524" s="2">
        <v>21</v>
      </c>
      <c r="F524" s="2" t="s">
        <v>156</v>
      </c>
      <c r="G524" s="2" t="s">
        <v>156</v>
      </c>
      <c r="H524" s="2" t="s">
        <v>157</v>
      </c>
      <c r="I524" s="32">
        <f t="shared" si="18"/>
        <v>1.2693125834796501</v>
      </c>
      <c r="J524" s="59">
        <v>8.4620838898643349</v>
      </c>
      <c r="K524" s="30">
        <v>64.3</v>
      </c>
      <c r="U524" s="29" t="s">
        <v>118</v>
      </c>
      <c r="V524" s="2" t="s">
        <v>119</v>
      </c>
    </row>
    <row r="525" spans="1:28" x14ac:dyDescent="0.35">
      <c r="A525" s="6">
        <v>261.20999999999998</v>
      </c>
      <c r="B525" s="2">
        <v>28</v>
      </c>
      <c r="C525" s="2">
        <v>7</v>
      </c>
      <c r="D525" s="2" t="s">
        <v>214</v>
      </c>
      <c r="E525" s="2">
        <v>21</v>
      </c>
      <c r="F525" s="2" t="s">
        <v>156</v>
      </c>
      <c r="G525" s="2" t="s">
        <v>156</v>
      </c>
      <c r="H525" s="2" t="s">
        <v>157</v>
      </c>
      <c r="I525" s="32">
        <f t="shared" si="18"/>
        <v>0.71093732040728175</v>
      </c>
      <c r="J525" s="59">
        <v>4.7395821360485453</v>
      </c>
      <c r="K525" s="30">
        <v>64.3</v>
      </c>
      <c r="U525" s="29" t="s">
        <v>118</v>
      </c>
      <c r="V525" s="2" t="s">
        <v>119</v>
      </c>
      <c r="AB525" s="4" t="s">
        <v>138</v>
      </c>
    </row>
    <row r="526" spans="1:28" x14ac:dyDescent="0.35">
      <c r="A526" s="6">
        <v>262.20999999999998</v>
      </c>
      <c r="B526" s="2">
        <v>28</v>
      </c>
      <c r="C526" s="2">
        <v>8</v>
      </c>
      <c r="D526" s="2" t="s">
        <v>214</v>
      </c>
      <c r="E526" s="2">
        <v>21</v>
      </c>
      <c r="F526" s="2" t="s">
        <v>156</v>
      </c>
      <c r="G526" s="2" t="s">
        <v>156</v>
      </c>
      <c r="H526" s="2" t="s">
        <v>157</v>
      </c>
      <c r="I526" s="32">
        <f t="shared" si="18"/>
        <v>0.86898302464854338</v>
      </c>
      <c r="J526" s="59">
        <v>5.793220164323623</v>
      </c>
      <c r="K526" s="30">
        <v>64.3</v>
      </c>
      <c r="U526" s="29" t="s">
        <v>118</v>
      </c>
      <c r="V526" s="2" t="s">
        <v>183</v>
      </c>
    </row>
    <row r="527" spans="1:28" x14ac:dyDescent="0.35">
      <c r="A527" s="6">
        <v>263.20999999999998</v>
      </c>
      <c r="B527" s="2">
        <v>28</v>
      </c>
      <c r="C527" s="2">
        <v>9</v>
      </c>
      <c r="D527" s="2" t="s">
        <v>214</v>
      </c>
      <c r="E527" s="2">
        <v>21</v>
      </c>
      <c r="F527" s="2" t="s">
        <v>156</v>
      </c>
      <c r="G527" s="2" t="s">
        <v>156</v>
      </c>
      <c r="H527" s="2" t="s">
        <v>157</v>
      </c>
      <c r="I527" s="32">
        <f t="shared" si="18"/>
        <v>1.3500271990075585</v>
      </c>
      <c r="J527" s="60">
        <v>9.0001813267170565</v>
      </c>
      <c r="K527" s="30">
        <v>64.3</v>
      </c>
      <c r="U527" s="29" t="s">
        <v>118</v>
      </c>
      <c r="V527" s="29" t="s">
        <v>184</v>
      </c>
    </row>
    <row r="528" spans="1:28" x14ac:dyDescent="0.35">
      <c r="A528" s="6">
        <v>264.20999999999998</v>
      </c>
      <c r="B528" s="2">
        <v>28</v>
      </c>
      <c r="C528" s="2">
        <v>10</v>
      </c>
      <c r="D528" s="2" t="s">
        <v>214</v>
      </c>
      <c r="E528" s="2">
        <v>21</v>
      </c>
      <c r="F528" s="2" t="s">
        <v>156</v>
      </c>
      <c r="G528" s="2" t="s">
        <v>156</v>
      </c>
      <c r="H528" s="2" t="s">
        <v>157</v>
      </c>
      <c r="I528" s="32">
        <f t="shared" si="18"/>
        <v>0.43936845787076867</v>
      </c>
      <c r="J528" s="60">
        <v>2.9291230524717911</v>
      </c>
      <c r="K528" s="30">
        <v>64.3</v>
      </c>
      <c r="U528" s="29" t="s">
        <v>118</v>
      </c>
      <c r="V528" s="2" t="s">
        <v>183</v>
      </c>
    </row>
    <row r="529" spans="1:28" x14ac:dyDescent="0.35">
      <c r="A529" s="6">
        <v>265.20999999999998</v>
      </c>
      <c r="B529" s="2">
        <v>28</v>
      </c>
      <c r="C529" s="2">
        <v>11</v>
      </c>
      <c r="D529" s="2" t="s">
        <v>214</v>
      </c>
      <c r="E529" s="2">
        <v>21</v>
      </c>
      <c r="F529" s="2" t="s">
        <v>156</v>
      </c>
      <c r="G529" s="2" t="s">
        <v>156</v>
      </c>
      <c r="H529" s="2" t="s">
        <v>157</v>
      </c>
      <c r="I529" s="32">
        <f t="shared" si="18"/>
        <v>0.67122171600470859</v>
      </c>
      <c r="J529" s="60">
        <v>4.4748114400313908</v>
      </c>
      <c r="K529" s="30">
        <v>64.3</v>
      </c>
      <c r="U529" s="29" t="s">
        <v>118</v>
      </c>
      <c r="V529" s="2" t="s">
        <v>119</v>
      </c>
    </row>
    <row r="530" spans="1:28" x14ac:dyDescent="0.35">
      <c r="A530" s="6">
        <v>266.20999999999998</v>
      </c>
      <c r="B530" s="2">
        <v>28</v>
      </c>
      <c r="C530" s="2">
        <v>13</v>
      </c>
      <c r="D530" s="2" t="s">
        <v>214</v>
      </c>
      <c r="E530" s="2">
        <v>21</v>
      </c>
      <c r="F530" s="2" t="s">
        <v>156</v>
      </c>
      <c r="G530" s="2" t="s">
        <v>156</v>
      </c>
      <c r="H530" s="2" t="s">
        <v>157</v>
      </c>
      <c r="I530" s="32">
        <f t="shared" si="18"/>
        <v>0.55877195242304034</v>
      </c>
      <c r="J530" s="59">
        <v>3.7251463494869355</v>
      </c>
      <c r="K530" s="30">
        <v>64.3</v>
      </c>
      <c r="U530" s="29" t="s">
        <v>118</v>
      </c>
      <c r="V530" s="2" t="s">
        <v>119</v>
      </c>
    </row>
    <row r="531" spans="1:28" x14ac:dyDescent="0.35">
      <c r="A531" s="6">
        <v>267.20999999999998</v>
      </c>
      <c r="B531" s="2">
        <v>28</v>
      </c>
      <c r="C531" s="2">
        <v>14</v>
      </c>
      <c r="D531" s="2" t="s">
        <v>214</v>
      </c>
      <c r="E531" s="2">
        <v>21</v>
      </c>
      <c r="F531" s="2" t="s">
        <v>156</v>
      </c>
      <c r="G531" s="2" t="s">
        <v>156</v>
      </c>
      <c r="H531" s="2" t="s">
        <v>157</v>
      </c>
      <c r="I531" s="32">
        <f t="shared" si="18"/>
        <v>0.57543290515126422</v>
      </c>
      <c r="J531" s="59">
        <v>3.8362193676750951</v>
      </c>
      <c r="K531" s="30">
        <v>64.3</v>
      </c>
      <c r="U531" s="29" t="s">
        <v>118</v>
      </c>
      <c r="V531" s="2" t="s">
        <v>119</v>
      </c>
    </row>
    <row r="532" spans="1:28" x14ac:dyDescent="0.35">
      <c r="A532" s="10">
        <v>268</v>
      </c>
      <c r="B532" s="2">
        <v>29</v>
      </c>
      <c r="C532" s="2">
        <v>1</v>
      </c>
      <c r="D532" s="2" t="s">
        <v>213</v>
      </c>
      <c r="F532" s="2" t="s">
        <v>157</v>
      </c>
      <c r="G532" s="2" t="s">
        <v>157</v>
      </c>
      <c r="H532" s="2" t="s">
        <v>157</v>
      </c>
      <c r="I532" s="32">
        <f t="shared" si="18"/>
        <v>0.46669335373176335</v>
      </c>
      <c r="J532" s="59">
        <v>3.1112890248784226</v>
      </c>
      <c r="K532" s="30">
        <v>64.3</v>
      </c>
      <c r="L532" s="12">
        <f>L522</f>
        <v>2.4138870239257813</v>
      </c>
      <c r="M532" s="12">
        <f>M522</f>
        <v>24.080965042114258</v>
      </c>
      <c r="N532" s="12">
        <f>N522</f>
        <v>4.7316327095031738</v>
      </c>
      <c r="O532" s="12">
        <f>O522</f>
        <v>6.9763798713684082</v>
      </c>
      <c r="U532" s="29" t="s">
        <v>118</v>
      </c>
      <c r="V532" s="29" t="s">
        <v>123</v>
      </c>
      <c r="W532" s="29">
        <v>2</v>
      </c>
      <c r="X532" s="29"/>
      <c r="Y532" s="2" t="s">
        <v>189</v>
      </c>
    </row>
    <row r="533" spans="1:28" x14ac:dyDescent="0.35">
      <c r="A533" s="10">
        <v>269</v>
      </c>
      <c r="B533" s="2">
        <v>29</v>
      </c>
      <c r="C533" s="2">
        <v>2</v>
      </c>
      <c r="D533" s="2" t="s">
        <v>213</v>
      </c>
      <c r="F533" s="2" t="s">
        <v>157</v>
      </c>
      <c r="G533" s="2" t="s">
        <v>157</v>
      </c>
      <c r="H533" s="2" t="s">
        <v>157</v>
      </c>
      <c r="I533" s="32">
        <f t="shared" si="18"/>
        <v>0.23334667686588167</v>
      </c>
      <c r="J533" s="59">
        <v>1.5556445124392113</v>
      </c>
      <c r="K533" s="30">
        <v>64.3</v>
      </c>
      <c r="L533" s="12">
        <f>L520</f>
        <v>3.2278132438659668</v>
      </c>
      <c r="M533" s="12">
        <f>M520</f>
        <v>27.163888931274414</v>
      </c>
      <c r="N533" s="12">
        <f>N520</f>
        <v>4.9139423370361328</v>
      </c>
      <c r="O533" s="12">
        <f>O520</f>
        <v>6.1265702247619629</v>
      </c>
      <c r="U533" s="29" t="s">
        <v>118</v>
      </c>
      <c r="V533" s="29" t="s">
        <v>123</v>
      </c>
      <c r="W533" s="29">
        <v>2</v>
      </c>
      <c r="X533" s="29"/>
      <c r="Y533" s="2" t="s">
        <v>189</v>
      </c>
    </row>
    <row r="534" spans="1:28" x14ac:dyDescent="0.35">
      <c r="A534" s="10">
        <v>270</v>
      </c>
      <c r="B534" s="2">
        <v>29</v>
      </c>
      <c r="C534" s="2">
        <v>3</v>
      </c>
      <c r="D534" s="2" t="s">
        <v>213</v>
      </c>
      <c r="F534" s="2" t="s">
        <v>157</v>
      </c>
      <c r="G534" s="2" t="s">
        <v>157</v>
      </c>
      <c r="H534" s="2" t="s">
        <v>157</v>
      </c>
      <c r="I534" s="32">
        <f t="shared" si="18"/>
        <v>0.35002001529882254</v>
      </c>
      <c r="J534" s="59">
        <v>2.3334667686588171</v>
      </c>
      <c r="K534" s="30">
        <v>64.3</v>
      </c>
      <c r="L534" s="12">
        <f t="shared" ref="L534:O535" si="19">L520</f>
        <v>3.2278132438659668</v>
      </c>
      <c r="M534" s="12">
        <f t="shared" si="19"/>
        <v>27.163888931274414</v>
      </c>
      <c r="N534" s="12">
        <f t="shared" si="19"/>
        <v>4.9139423370361328</v>
      </c>
      <c r="O534" s="12">
        <f t="shared" si="19"/>
        <v>6.1265702247619629</v>
      </c>
      <c r="U534" s="29" t="s">
        <v>118</v>
      </c>
      <c r="V534" s="29" t="s">
        <v>123</v>
      </c>
      <c r="W534" s="29">
        <v>2</v>
      </c>
      <c r="X534" s="29"/>
      <c r="Y534" s="2" t="s">
        <v>189</v>
      </c>
      <c r="AB534" s="4" t="s">
        <v>138</v>
      </c>
    </row>
    <row r="535" spans="1:28" x14ac:dyDescent="0.35">
      <c r="A535" s="10">
        <v>271</v>
      </c>
      <c r="B535" s="2">
        <v>29</v>
      </c>
      <c r="C535" s="2">
        <v>4</v>
      </c>
      <c r="D535" s="2" t="s">
        <v>213</v>
      </c>
      <c r="F535" s="2" t="s">
        <v>157</v>
      </c>
      <c r="G535" s="2" t="s">
        <v>157</v>
      </c>
      <c r="H535" s="2" t="s">
        <v>157</v>
      </c>
      <c r="I535" s="32">
        <f t="shared" si="18"/>
        <v>0.46669335373176335</v>
      </c>
      <c r="J535" s="59">
        <v>3.1112890248784226</v>
      </c>
      <c r="K535" s="30">
        <v>64.3</v>
      </c>
      <c r="L535" s="12">
        <f t="shared" si="19"/>
        <v>2.3952195644378662</v>
      </c>
      <c r="M535" s="12">
        <f t="shared" si="19"/>
        <v>19.581132888793945</v>
      </c>
      <c r="N535" s="12">
        <f t="shared" si="19"/>
        <v>3.4998502731323242</v>
      </c>
      <c r="O535" s="12">
        <f t="shared" si="19"/>
        <v>4.417205810546875</v>
      </c>
      <c r="U535" s="29" t="s">
        <v>118</v>
      </c>
      <c r="V535" s="29" t="s">
        <v>123</v>
      </c>
      <c r="W535" s="29">
        <v>2</v>
      </c>
      <c r="X535" s="29"/>
      <c r="Y535" s="2" t="s">
        <v>189</v>
      </c>
    </row>
    <row r="536" spans="1:28" x14ac:dyDescent="0.35">
      <c r="A536" s="10">
        <v>272</v>
      </c>
      <c r="B536" s="2">
        <v>29</v>
      </c>
      <c r="C536" s="2">
        <v>5</v>
      </c>
      <c r="D536" s="2" t="s">
        <v>213</v>
      </c>
      <c r="F536" s="2" t="s">
        <v>157</v>
      </c>
      <c r="G536" s="2" t="s">
        <v>157</v>
      </c>
      <c r="H536" s="2" t="s">
        <v>157</v>
      </c>
      <c r="I536" s="32">
        <f t="shared" si="18"/>
        <v>0.11667333843294084</v>
      </c>
      <c r="J536" s="59">
        <v>0.77782225621960566</v>
      </c>
      <c r="K536" s="30">
        <v>64.3</v>
      </c>
      <c r="L536" s="38"/>
      <c r="M536" s="38"/>
      <c r="N536" s="38"/>
      <c r="O536" s="38"/>
      <c r="U536" s="29" t="s">
        <v>118</v>
      </c>
      <c r="V536" s="2" t="s">
        <v>183</v>
      </c>
    </row>
    <row r="537" spans="1:28" x14ac:dyDescent="0.35">
      <c r="A537" s="10">
        <v>273</v>
      </c>
      <c r="B537" s="2">
        <v>29</v>
      </c>
      <c r="C537" s="2">
        <v>6</v>
      </c>
      <c r="D537" s="2" t="s">
        <v>213</v>
      </c>
      <c r="F537" s="2" t="s">
        <v>157</v>
      </c>
      <c r="G537" s="2" t="s">
        <v>157</v>
      </c>
      <c r="H537" s="2" t="s">
        <v>157</v>
      </c>
      <c r="I537" s="32">
        <f t="shared" si="18"/>
        <v>0.11667333843294084</v>
      </c>
      <c r="J537" s="59">
        <v>0.77782225621960566</v>
      </c>
      <c r="K537" s="30">
        <v>64.3</v>
      </c>
      <c r="L537" s="38"/>
      <c r="M537" s="38"/>
      <c r="N537" s="38"/>
      <c r="O537" s="38"/>
      <c r="U537" s="29" t="s">
        <v>118</v>
      </c>
      <c r="V537" s="29" t="s">
        <v>184</v>
      </c>
    </row>
    <row r="538" spans="1:28" x14ac:dyDescent="0.35">
      <c r="A538" s="10">
        <v>274</v>
      </c>
      <c r="B538" s="2">
        <v>29</v>
      </c>
      <c r="C538" s="2">
        <v>7</v>
      </c>
      <c r="D538" s="2" t="s">
        <v>213</v>
      </c>
      <c r="F538" s="2" t="s">
        <v>157</v>
      </c>
      <c r="G538" s="2" t="s">
        <v>157</v>
      </c>
      <c r="H538" s="2" t="s">
        <v>157</v>
      </c>
      <c r="I538" s="32">
        <f t="shared" si="18"/>
        <v>0.23334667686588167</v>
      </c>
      <c r="J538" s="59">
        <v>1.5556445124392113</v>
      </c>
      <c r="K538" s="30">
        <v>64.3</v>
      </c>
      <c r="L538" s="38"/>
      <c r="M538" s="38"/>
      <c r="N538" s="38"/>
      <c r="O538" s="38"/>
      <c r="U538" s="29" t="s">
        <v>118</v>
      </c>
      <c r="V538" s="29" t="s">
        <v>184</v>
      </c>
    </row>
    <row r="539" spans="1:28" x14ac:dyDescent="0.35">
      <c r="A539" s="10">
        <v>275</v>
      </c>
      <c r="B539" s="2">
        <v>29</v>
      </c>
      <c r="C539" s="2">
        <v>8</v>
      </c>
      <c r="D539" s="2" t="s">
        <v>213</v>
      </c>
      <c r="F539" s="2" t="s">
        <v>157</v>
      </c>
      <c r="G539" s="2" t="s">
        <v>157</v>
      </c>
      <c r="H539" s="2" t="s">
        <v>157</v>
      </c>
      <c r="I539" s="32">
        <f t="shared" si="18"/>
        <v>0.35002001529882254</v>
      </c>
      <c r="J539" s="59">
        <v>2.3334667686588171</v>
      </c>
      <c r="K539" s="30">
        <v>64.3</v>
      </c>
      <c r="L539" s="38"/>
      <c r="M539" s="38"/>
      <c r="N539" s="38"/>
      <c r="O539" s="38"/>
      <c r="U539" s="29" t="s">
        <v>118</v>
      </c>
      <c r="V539" s="29" t="s">
        <v>184</v>
      </c>
    </row>
    <row r="540" spans="1:28" x14ac:dyDescent="0.35">
      <c r="A540" s="10">
        <v>276</v>
      </c>
      <c r="B540" s="2">
        <v>29</v>
      </c>
      <c r="C540" s="2">
        <v>9</v>
      </c>
      <c r="D540" s="2" t="s">
        <v>213</v>
      </c>
      <c r="F540" s="2" t="s">
        <v>157</v>
      </c>
      <c r="G540" s="2" t="s">
        <v>157</v>
      </c>
      <c r="H540" s="2" t="s">
        <v>157</v>
      </c>
      <c r="I540" s="32">
        <f t="shared" si="18"/>
        <v>0.46669335373176335</v>
      </c>
      <c r="J540" s="59">
        <v>3.1112890248784226</v>
      </c>
      <c r="K540" s="30">
        <v>64.3</v>
      </c>
      <c r="L540" s="38"/>
      <c r="M540" s="38"/>
      <c r="N540" s="38"/>
      <c r="O540" s="38"/>
      <c r="U540" s="29" t="s">
        <v>118</v>
      </c>
      <c r="V540" s="29" t="s">
        <v>184</v>
      </c>
    </row>
    <row r="541" spans="1:28" x14ac:dyDescent="0.35">
      <c r="A541" s="10">
        <v>277</v>
      </c>
      <c r="B541" s="2">
        <v>29</v>
      </c>
      <c r="C541" s="2">
        <v>10</v>
      </c>
      <c r="D541" s="2" t="s">
        <v>213</v>
      </c>
      <c r="F541" s="2" t="s">
        <v>157</v>
      </c>
      <c r="G541" s="2" t="s">
        <v>157</v>
      </c>
      <c r="H541" s="2" t="s">
        <v>157</v>
      </c>
      <c r="I541" s="32">
        <f t="shared" si="18"/>
        <v>0.23334667686588167</v>
      </c>
      <c r="J541" s="59">
        <v>1.5556445124392113</v>
      </c>
      <c r="K541" s="30">
        <v>64.3</v>
      </c>
      <c r="L541" s="38"/>
      <c r="M541" s="38"/>
      <c r="N541" s="38"/>
      <c r="O541" s="38"/>
      <c r="U541" s="29" t="s">
        <v>118</v>
      </c>
      <c r="V541" s="2" t="s">
        <v>119</v>
      </c>
    </row>
    <row r="542" spans="1:28" x14ac:dyDescent="0.35">
      <c r="A542" s="10">
        <v>278</v>
      </c>
      <c r="B542" s="2">
        <v>29</v>
      </c>
      <c r="C542" s="2">
        <v>11</v>
      </c>
      <c r="D542" s="2" t="s">
        <v>213</v>
      </c>
      <c r="F542" s="2" t="s">
        <v>157</v>
      </c>
      <c r="G542" s="2" t="s">
        <v>157</v>
      </c>
      <c r="H542" s="2" t="s">
        <v>157</v>
      </c>
      <c r="I542" s="32">
        <f t="shared" si="18"/>
        <v>0.35002001529882254</v>
      </c>
      <c r="J542" s="59">
        <v>2.3334667686588171</v>
      </c>
      <c r="K542" s="30">
        <v>64.3</v>
      </c>
      <c r="L542" s="38"/>
      <c r="M542" s="38"/>
      <c r="N542" s="38"/>
      <c r="O542" s="38"/>
      <c r="U542" s="29" t="s">
        <v>118</v>
      </c>
      <c r="V542" s="2" t="s">
        <v>119</v>
      </c>
    </row>
    <row r="543" spans="1:28" x14ac:dyDescent="0.35">
      <c r="A543" s="10">
        <v>279</v>
      </c>
      <c r="B543" s="2">
        <v>29</v>
      </c>
      <c r="C543" s="2">
        <v>13</v>
      </c>
      <c r="D543" s="2" t="s">
        <v>213</v>
      </c>
      <c r="F543" s="2" t="s">
        <v>157</v>
      </c>
      <c r="G543" s="2" t="s">
        <v>157</v>
      </c>
      <c r="H543" s="2" t="s">
        <v>157</v>
      </c>
      <c r="I543" s="32">
        <f t="shared" si="18"/>
        <v>0.46669335373176335</v>
      </c>
      <c r="J543" s="59">
        <v>3.1112890248784226</v>
      </c>
      <c r="K543" s="30">
        <v>64.3</v>
      </c>
      <c r="L543" s="38"/>
      <c r="M543" s="38"/>
      <c r="N543" s="38"/>
      <c r="O543" s="38"/>
      <c r="U543" s="29" t="s">
        <v>118</v>
      </c>
      <c r="V543" s="2" t="s">
        <v>119</v>
      </c>
    </row>
    <row r="544" spans="1:28" x14ac:dyDescent="0.35">
      <c r="A544" s="10">
        <v>280</v>
      </c>
      <c r="B544" s="2">
        <v>29</v>
      </c>
      <c r="C544" s="2">
        <v>14</v>
      </c>
      <c r="D544" s="2" t="s">
        <v>213</v>
      </c>
      <c r="F544" s="2" t="s">
        <v>157</v>
      </c>
      <c r="G544" s="2" t="s">
        <v>157</v>
      </c>
      <c r="H544" s="2" t="s">
        <v>157</v>
      </c>
      <c r="I544" s="32">
        <f t="shared" si="18"/>
        <v>0.11667333843294084</v>
      </c>
      <c r="J544" s="59">
        <v>0.77782225621960566</v>
      </c>
      <c r="K544" s="30">
        <v>64.3</v>
      </c>
      <c r="L544" s="38"/>
      <c r="M544" s="38"/>
      <c r="N544" s="38"/>
      <c r="O544" s="38"/>
      <c r="U544" s="29" t="s">
        <v>118</v>
      </c>
      <c r="V544" s="2" t="s">
        <v>119</v>
      </c>
    </row>
    <row r="545" spans="1:28" x14ac:dyDescent="0.35">
      <c r="A545" s="6">
        <v>268.14</v>
      </c>
      <c r="B545" s="2">
        <v>29</v>
      </c>
      <c r="C545" s="2">
        <v>1</v>
      </c>
      <c r="D545" s="2" t="s">
        <v>214</v>
      </c>
      <c r="E545" s="2">
        <v>14</v>
      </c>
      <c r="F545" s="2" t="s">
        <v>157</v>
      </c>
      <c r="G545" s="2" t="s">
        <v>157</v>
      </c>
      <c r="H545" s="2" t="s">
        <v>158</v>
      </c>
      <c r="I545" s="32">
        <f t="shared" si="18"/>
        <v>0.90071817270230325</v>
      </c>
      <c r="J545" s="60">
        <v>6.0047878180153553</v>
      </c>
      <c r="K545" s="30">
        <v>64.3</v>
      </c>
      <c r="U545" s="29" t="s">
        <v>118</v>
      </c>
      <c r="V545" s="29" t="s">
        <v>123</v>
      </c>
      <c r="W545" s="29">
        <v>2</v>
      </c>
      <c r="X545" s="29"/>
      <c r="Y545" s="2" t="s">
        <v>189</v>
      </c>
    </row>
    <row r="546" spans="1:28" x14ac:dyDescent="0.35">
      <c r="A546" s="6">
        <v>269.14</v>
      </c>
      <c r="B546" s="2">
        <v>29</v>
      </c>
      <c r="C546" s="2">
        <v>2</v>
      </c>
      <c r="D546" s="2" t="s">
        <v>214</v>
      </c>
      <c r="E546" s="2">
        <v>14</v>
      </c>
      <c r="F546" s="2" t="s">
        <v>157</v>
      </c>
      <c r="G546" s="2" t="s">
        <v>157</v>
      </c>
      <c r="H546" s="2" t="s">
        <v>158</v>
      </c>
      <c r="I546" s="32">
        <f t="shared" si="18"/>
        <v>1.1364216510045304</v>
      </c>
      <c r="J546" s="60">
        <v>7.5761443400302033</v>
      </c>
      <c r="K546" s="30">
        <v>64.3</v>
      </c>
      <c r="L546" s="12">
        <v>1.0440958738327026</v>
      </c>
      <c r="M546" s="12">
        <v>19.511396408081055</v>
      </c>
      <c r="N546" s="12">
        <v>3.7522108554840088</v>
      </c>
      <c r="O546" s="12">
        <v>6.6879763603210449</v>
      </c>
      <c r="U546" s="29" t="s">
        <v>118</v>
      </c>
      <c r="V546" s="29" t="s">
        <v>123</v>
      </c>
      <c r="W546" s="29">
        <v>2</v>
      </c>
      <c r="X546" s="29"/>
      <c r="Y546" s="2" t="s">
        <v>189</v>
      </c>
    </row>
    <row r="547" spans="1:28" x14ac:dyDescent="0.35">
      <c r="A547" s="6">
        <v>270.14</v>
      </c>
      <c r="B547" s="2">
        <v>29</v>
      </c>
      <c r="C547" s="2">
        <v>3</v>
      </c>
      <c r="D547" s="2" t="s">
        <v>214</v>
      </c>
      <c r="E547" s="2">
        <v>14</v>
      </c>
      <c r="F547" s="2" t="s">
        <v>157</v>
      </c>
      <c r="G547" s="2" t="s">
        <v>157</v>
      </c>
      <c r="H547" s="2" t="s">
        <v>158</v>
      </c>
      <c r="I547" s="32">
        <f t="shared" si="18"/>
        <v>1.3284192967297777</v>
      </c>
      <c r="J547" s="60">
        <v>8.8561286448651853</v>
      </c>
      <c r="K547" s="30">
        <v>64.3</v>
      </c>
      <c r="L547" s="12">
        <v>0.67653369903564453</v>
      </c>
      <c r="M547" s="12">
        <v>16.159574508666992</v>
      </c>
      <c r="N547" s="12">
        <v>3.1150436401367188</v>
      </c>
      <c r="O547" s="12">
        <v>4.7506799697875977</v>
      </c>
      <c r="U547" s="29" t="s">
        <v>118</v>
      </c>
      <c r="V547" s="29" t="s">
        <v>123</v>
      </c>
      <c r="W547" s="29">
        <v>2</v>
      </c>
      <c r="X547" s="29"/>
      <c r="Y547" s="2" t="s">
        <v>189</v>
      </c>
      <c r="AB547" s="4" t="s">
        <v>138</v>
      </c>
    </row>
    <row r="548" spans="1:28" x14ac:dyDescent="0.35">
      <c r="A548" s="6">
        <v>271.14</v>
      </c>
      <c r="B548" s="2">
        <v>29</v>
      </c>
      <c r="C548" s="2">
        <v>4</v>
      </c>
      <c r="D548" s="2" t="s">
        <v>214</v>
      </c>
      <c r="E548" s="2">
        <v>14</v>
      </c>
      <c r="F548" s="2" t="s">
        <v>157</v>
      </c>
      <c r="G548" s="2" t="s">
        <v>157</v>
      </c>
      <c r="H548" s="2" t="s">
        <v>158</v>
      </c>
      <c r="I548" s="32">
        <f t="shared" si="18"/>
        <v>1.1228642090786227</v>
      </c>
      <c r="J548" s="59">
        <v>7.4857613938574845</v>
      </c>
      <c r="K548" s="30">
        <v>64.3</v>
      </c>
      <c r="L548" s="12">
        <v>1.9836118221282959</v>
      </c>
      <c r="M548" s="12">
        <v>23.262460708618164</v>
      </c>
      <c r="N548" s="12">
        <v>4.540003776550293</v>
      </c>
      <c r="O548" s="12">
        <v>6.9000906944274902</v>
      </c>
      <c r="U548" s="29" t="s">
        <v>118</v>
      </c>
      <c r="V548" s="29" t="s">
        <v>123</v>
      </c>
      <c r="W548" s="29">
        <v>2</v>
      </c>
      <c r="X548" s="29"/>
      <c r="Y548" s="2" t="s">
        <v>189</v>
      </c>
    </row>
    <row r="549" spans="1:28" x14ac:dyDescent="0.35">
      <c r="A549" s="6">
        <v>272.14</v>
      </c>
      <c r="B549" s="2">
        <v>29</v>
      </c>
      <c r="C549" s="2">
        <v>5</v>
      </c>
      <c r="D549" s="2" t="s">
        <v>214</v>
      </c>
      <c r="E549" s="2">
        <v>14</v>
      </c>
      <c r="F549" s="2" t="s">
        <v>157</v>
      </c>
      <c r="G549" s="2" t="s">
        <v>157</v>
      </c>
      <c r="H549" s="2" t="s">
        <v>158</v>
      </c>
      <c r="I549" s="32">
        <f t="shared" si="18"/>
        <v>0.64793371765349372</v>
      </c>
      <c r="J549" s="59">
        <v>4.319558117689958</v>
      </c>
      <c r="K549" s="30">
        <v>64.3</v>
      </c>
      <c r="U549" s="29" t="s">
        <v>118</v>
      </c>
      <c r="V549" s="2" t="s">
        <v>183</v>
      </c>
    </row>
    <row r="550" spans="1:28" x14ac:dyDescent="0.35">
      <c r="A550" s="6">
        <v>273.14</v>
      </c>
      <c r="B550" s="2">
        <v>29</v>
      </c>
      <c r="C550" s="2">
        <v>6</v>
      </c>
      <c r="D550" s="2" t="s">
        <v>214</v>
      </c>
      <c r="E550" s="2">
        <v>14</v>
      </c>
      <c r="F550" s="2" t="s">
        <v>157</v>
      </c>
      <c r="G550" s="2" t="s">
        <v>157</v>
      </c>
      <c r="H550" s="2" t="s">
        <v>158</v>
      </c>
      <c r="I550" s="32">
        <f t="shared" si="18"/>
        <v>1.0314623157502567</v>
      </c>
      <c r="J550" s="59">
        <v>6.8764154383350453</v>
      </c>
      <c r="K550" s="30">
        <v>64.3</v>
      </c>
      <c r="U550" s="29" t="s">
        <v>118</v>
      </c>
      <c r="V550" s="29" t="s">
        <v>184</v>
      </c>
    </row>
    <row r="551" spans="1:28" x14ac:dyDescent="0.35">
      <c r="A551" s="6">
        <v>274.14</v>
      </c>
      <c r="B551" s="2">
        <v>29</v>
      </c>
      <c r="C551" s="2">
        <v>7</v>
      </c>
      <c r="D551" s="2" t="s">
        <v>214</v>
      </c>
      <c r="E551" s="2">
        <v>14</v>
      </c>
      <c r="F551" s="2" t="s">
        <v>157</v>
      </c>
      <c r="G551" s="2" t="s">
        <v>157</v>
      </c>
      <c r="H551" s="2" t="s">
        <v>158</v>
      </c>
      <c r="I551" s="32">
        <f t="shared" si="18"/>
        <v>1.0781083164557466</v>
      </c>
      <c r="J551" s="59">
        <v>7.1873887763716438</v>
      </c>
      <c r="K551" s="30">
        <v>64.3</v>
      </c>
      <c r="U551" s="29" t="s">
        <v>118</v>
      </c>
      <c r="V551" s="29" t="s">
        <v>184</v>
      </c>
    </row>
    <row r="552" spans="1:28" x14ac:dyDescent="0.35">
      <c r="A552" s="6">
        <v>275.14</v>
      </c>
      <c r="B552" s="2">
        <v>29</v>
      </c>
      <c r="C552" s="2">
        <v>8</v>
      </c>
      <c r="D552" s="2" t="s">
        <v>214</v>
      </c>
      <c r="E552" s="2">
        <v>14</v>
      </c>
      <c r="F552" s="2" t="s">
        <v>157</v>
      </c>
      <c r="G552" s="2" t="s">
        <v>157</v>
      </c>
      <c r="H552" s="2" t="s">
        <v>158</v>
      </c>
      <c r="I552" s="32">
        <f t="shared" si="18"/>
        <v>1.2723460902789063</v>
      </c>
      <c r="J552" s="59">
        <v>8.4823072685260428</v>
      </c>
      <c r="K552" s="30">
        <v>64.3</v>
      </c>
      <c r="U552" s="29" t="s">
        <v>118</v>
      </c>
      <c r="V552" s="29" t="s">
        <v>184</v>
      </c>
    </row>
    <row r="553" spans="1:28" x14ac:dyDescent="0.35">
      <c r="A553" s="6">
        <v>276.14</v>
      </c>
      <c r="B553" s="2">
        <v>29</v>
      </c>
      <c r="C553" s="2">
        <v>9</v>
      </c>
      <c r="D553" s="2" t="s">
        <v>214</v>
      </c>
      <c r="E553" s="2">
        <v>14</v>
      </c>
      <c r="F553" s="2" t="s">
        <v>157</v>
      </c>
      <c r="G553" s="2" t="s">
        <v>157</v>
      </c>
      <c r="H553" s="2" t="s">
        <v>158</v>
      </c>
      <c r="I553" s="32">
        <f t="shared" si="18"/>
        <v>1.2987375994324377</v>
      </c>
      <c r="J553" s="59">
        <v>8.658250662882919</v>
      </c>
      <c r="K553" s="30">
        <v>64.3</v>
      </c>
      <c r="U553" s="29" t="s">
        <v>118</v>
      </c>
      <c r="V553" s="29" t="s">
        <v>184</v>
      </c>
    </row>
    <row r="554" spans="1:28" x14ac:dyDescent="0.35">
      <c r="A554" s="6">
        <v>277.14</v>
      </c>
      <c r="B554" s="2">
        <v>29</v>
      </c>
      <c r="C554" s="2">
        <v>10</v>
      </c>
      <c r="D554" s="2" t="s">
        <v>214</v>
      </c>
      <c r="E554" s="2">
        <v>14</v>
      </c>
      <c r="F554" s="2" t="s">
        <v>157</v>
      </c>
      <c r="G554" s="2" t="s">
        <v>157</v>
      </c>
      <c r="H554" s="2" t="s">
        <v>158</v>
      </c>
      <c r="I554" s="32">
        <f t="shared" si="18"/>
        <v>1.1380550777425915</v>
      </c>
      <c r="J554" s="59">
        <v>7.5870338516172771</v>
      </c>
      <c r="K554" s="30">
        <v>64.3</v>
      </c>
      <c r="U554" s="29" t="s">
        <v>118</v>
      </c>
      <c r="V554" s="2" t="s">
        <v>119</v>
      </c>
    </row>
    <row r="555" spans="1:28" x14ac:dyDescent="0.35">
      <c r="A555" s="6">
        <v>278.14</v>
      </c>
      <c r="B555" s="2">
        <v>29</v>
      </c>
      <c r="C555" s="2">
        <v>11</v>
      </c>
      <c r="D555" s="2" t="s">
        <v>214</v>
      </c>
      <c r="E555" s="2">
        <v>14</v>
      </c>
      <c r="F555" s="2" t="s">
        <v>157</v>
      </c>
      <c r="G555" s="2" t="s">
        <v>157</v>
      </c>
      <c r="H555" s="2" t="s">
        <v>158</v>
      </c>
      <c r="I555" s="32">
        <f t="shared" si="18"/>
        <v>1.0244619154442804</v>
      </c>
      <c r="J555" s="59">
        <v>6.8297461029618693</v>
      </c>
      <c r="K555" s="30">
        <v>64.3</v>
      </c>
      <c r="U555" s="29" t="s">
        <v>118</v>
      </c>
      <c r="V555" s="2" t="s">
        <v>119</v>
      </c>
    </row>
    <row r="556" spans="1:28" x14ac:dyDescent="0.35">
      <c r="A556" s="6">
        <v>279.14</v>
      </c>
      <c r="B556" s="2">
        <v>29</v>
      </c>
      <c r="C556" s="2">
        <v>13</v>
      </c>
      <c r="D556" s="2" t="s">
        <v>214</v>
      </c>
      <c r="E556" s="2">
        <v>14</v>
      </c>
      <c r="F556" s="2" t="s">
        <v>157</v>
      </c>
      <c r="G556" s="2" t="s">
        <v>157</v>
      </c>
      <c r="H556" s="2" t="s">
        <v>158</v>
      </c>
      <c r="I556" s="32">
        <f t="shared" si="18"/>
        <v>1.1008829521178565</v>
      </c>
      <c r="J556" s="59">
        <v>7.3392196807857104</v>
      </c>
      <c r="K556" s="30">
        <v>64.3</v>
      </c>
      <c r="U556" s="29" t="s">
        <v>118</v>
      </c>
      <c r="V556" s="2" t="s">
        <v>119</v>
      </c>
    </row>
    <row r="557" spans="1:28" x14ac:dyDescent="0.35">
      <c r="A557" s="6">
        <v>280.14</v>
      </c>
      <c r="B557" s="2">
        <v>29</v>
      </c>
      <c r="C557" s="2">
        <v>14</v>
      </c>
      <c r="D557" s="2" t="s">
        <v>214</v>
      </c>
      <c r="E557" s="2">
        <v>14</v>
      </c>
      <c r="F557" s="2" t="s">
        <v>157</v>
      </c>
      <c r="G557" s="2" t="s">
        <v>157</v>
      </c>
      <c r="H557" s="2" t="s">
        <v>158</v>
      </c>
      <c r="I557" s="32">
        <f t="shared" si="18"/>
        <v>0.67075502265097686</v>
      </c>
      <c r="J557" s="59">
        <v>4.4717001510065124</v>
      </c>
      <c r="K557" s="30">
        <v>64.3</v>
      </c>
      <c r="U557" s="29" t="s">
        <v>118</v>
      </c>
      <c r="V557" s="2" t="s">
        <v>119</v>
      </c>
    </row>
    <row r="558" spans="1:28" x14ac:dyDescent="0.35">
      <c r="A558" s="10">
        <v>281</v>
      </c>
      <c r="B558" s="2">
        <v>30</v>
      </c>
      <c r="C558" s="2">
        <v>1</v>
      </c>
      <c r="D558" s="2" t="s">
        <v>213</v>
      </c>
      <c r="F558" s="2" t="s">
        <v>158</v>
      </c>
      <c r="G558" s="2" t="s">
        <v>158</v>
      </c>
      <c r="H558" s="2" t="s">
        <v>158</v>
      </c>
      <c r="I558" s="32">
        <f t="shared" si="18"/>
        <v>0.81671336903058589</v>
      </c>
      <c r="J558" s="59">
        <v>5.4447557935372393</v>
      </c>
      <c r="K558" s="30">
        <v>64.3</v>
      </c>
      <c r="L558" s="12">
        <f>L547</f>
        <v>0.67653369903564453</v>
      </c>
      <c r="M558" s="12">
        <f>M547</f>
        <v>16.159574508666992</v>
      </c>
      <c r="N558" s="12">
        <f>N547</f>
        <v>3.1150436401367188</v>
      </c>
      <c r="O558" s="12">
        <f>O547</f>
        <v>4.7506799697875977</v>
      </c>
      <c r="U558" s="29" t="s">
        <v>118</v>
      </c>
      <c r="V558" s="29" t="s">
        <v>123</v>
      </c>
      <c r="W558" s="29">
        <v>2</v>
      </c>
      <c r="X558" s="29"/>
      <c r="Y558" s="2" t="s">
        <v>189</v>
      </c>
    </row>
    <row r="559" spans="1:28" x14ac:dyDescent="0.35">
      <c r="A559" s="10">
        <v>282</v>
      </c>
      <c r="B559" s="2">
        <v>30</v>
      </c>
      <c r="C559" s="2">
        <v>2</v>
      </c>
      <c r="D559" s="2" t="s">
        <v>213</v>
      </c>
      <c r="F559" s="2" t="s">
        <v>158</v>
      </c>
      <c r="G559" s="2" t="s">
        <v>158</v>
      </c>
      <c r="H559" s="2" t="s">
        <v>158</v>
      </c>
      <c r="I559" s="32">
        <f t="shared" si="18"/>
        <v>0.23334667686588167</v>
      </c>
      <c r="J559" s="59">
        <v>1.5556445124392113</v>
      </c>
      <c r="K559" s="30">
        <v>64.3</v>
      </c>
      <c r="L559" s="12">
        <f>L546</f>
        <v>1.0440958738327026</v>
      </c>
      <c r="M559" s="12">
        <f>M546</f>
        <v>19.511396408081055</v>
      </c>
      <c r="N559" s="12">
        <f>N546</f>
        <v>3.7522108554840088</v>
      </c>
      <c r="O559" s="12">
        <f>O546</f>
        <v>6.6879763603210449</v>
      </c>
      <c r="U559" s="29" t="s">
        <v>118</v>
      </c>
      <c r="V559" s="29" t="s">
        <v>123</v>
      </c>
      <c r="W559" s="29">
        <v>2</v>
      </c>
      <c r="X559" s="29"/>
      <c r="Y559" s="2" t="s">
        <v>189</v>
      </c>
    </row>
    <row r="560" spans="1:28" x14ac:dyDescent="0.35">
      <c r="A560" s="10">
        <v>283</v>
      </c>
      <c r="B560" s="2">
        <v>30</v>
      </c>
      <c r="C560" s="2">
        <v>3</v>
      </c>
      <c r="D560" s="2" t="s">
        <v>213</v>
      </c>
      <c r="F560" s="2" t="s">
        <v>158</v>
      </c>
      <c r="G560" s="2" t="s">
        <v>158</v>
      </c>
      <c r="H560" s="2" t="s">
        <v>158</v>
      </c>
      <c r="I560" s="32">
        <f t="shared" si="18"/>
        <v>0.35002001529882254</v>
      </c>
      <c r="J560" s="59">
        <v>2.3334667686588171</v>
      </c>
      <c r="K560" s="30">
        <v>64.3</v>
      </c>
      <c r="L560" s="12">
        <f>L546</f>
        <v>1.0440958738327026</v>
      </c>
      <c r="M560" s="12">
        <f>M546</f>
        <v>19.511396408081055</v>
      </c>
      <c r="N560" s="12">
        <f>N546</f>
        <v>3.7522108554840088</v>
      </c>
      <c r="O560" s="12">
        <f>O546</f>
        <v>6.6879763603210449</v>
      </c>
      <c r="U560" s="29" t="s">
        <v>118</v>
      </c>
      <c r="V560" s="29" t="s">
        <v>123</v>
      </c>
      <c r="W560" s="29">
        <v>2</v>
      </c>
      <c r="X560" s="29"/>
      <c r="Y560" s="2" t="s">
        <v>189</v>
      </c>
      <c r="AB560" s="4" t="s">
        <v>138</v>
      </c>
    </row>
    <row r="561" spans="1:28" x14ac:dyDescent="0.35">
      <c r="A561" s="10">
        <v>284</v>
      </c>
      <c r="B561" s="2">
        <v>30</v>
      </c>
      <c r="C561" s="2">
        <v>4</v>
      </c>
      <c r="D561" s="2" t="s">
        <v>213</v>
      </c>
      <c r="F561" s="2" t="s">
        <v>158</v>
      </c>
      <c r="G561" s="2" t="s">
        <v>158</v>
      </c>
      <c r="H561" s="2" t="s">
        <v>158</v>
      </c>
      <c r="I561" s="32">
        <f t="shared" si="18"/>
        <v>0.46669335373176335</v>
      </c>
      <c r="J561" s="59">
        <v>3.1112890248784226</v>
      </c>
      <c r="K561" s="30">
        <v>64.3</v>
      </c>
      <c r="L561" s="12">
        <f>L546</f>
        <v>1.0440958738327026</v>
      </c>
      <c r="M561" s="12">
        <f>M546</f>
        <v>19.511396408081055</v>
      </c>
      <c r="N561" s="12">
        <f>N546</f>
        <v>3.7522108554840088</v>
      </c>
      <c r="O561" s="12">
        <f>O546</f>
        <v>6.6879763603210449</v>
      </c>
      <c r="U561" s="29" t="s">
        <v>118</v>
      </c>
      <c r="V561" s="29" t="s">
        <v>123</v>
      </c>
      <c r="W561" s="29">
        <v>2</v>
      </c>
      <c r="X561" s="29"/>
      <c r="Y561" s="2" t="s">
        <v>189</v>
      </c>
    </row>
    <row r="562" spans="1:28" x14ac:dyDescent="0.35">
      <c r="A562" s="10">
        <v>285</v>
      </c>
      <c r="B562" s="2">
        <v>30</v>
      </c>
      <c r="C562" s="2">
        <v>5</v>
      </c>
      <c r="D562" s="2" t="s">
        <v>213</v>
      </c>
      <c r="F562" s="2" t="s">
        <v>158</v>
      </c>
      <c r="G562" s="2" t="s">
        <v>158</v>
      </c>
      <c r="H562" s="2" t="s">
        <v>158</v>
      </c>
      <c r="I562" s="32">
        <f t="shared" si="18"/>
        <v>0.35002001529882254</v>
      </c>
      <c r="J562" s="59">
        <v>2.3334667686588171</v>
      </c>
      <c r="K562" s="30">
        <v>64.3</v>
      </c>
      <c r="L562" s="38"/>
      <c r="M562" s="38"/>
      <c r="N562" s="38"/>
      <c r="O562" s="38"/>
      <c r="U562" s="29" t="s">
        <v>118</v>
      </c>
      <c r="V562" s="2" t="s">
        <v>183</v>
      </c>
    </row>
    <row r="563" spans="1:28" x14ac:dyDescent="0.35">
      <c r="A563" s="10">
        <v>286</v>
      </c>
      <c r="B563" s="2">
        <v>30</v>
      </c>
      <c r="C563" s="2">
        <v>6</v>
      </c>
      <c r="D563" s="2" t="s">
        <v>213</v>
      </c>
      <c r="F563" s="2" t="s">
        <v>158</v>
      </c>
      <c r="G563" s="2" t="s">
        <v>158</v>
      </c>
      <c r="H563" s="2" t="s">
        <v>158</v>
      </c>
      <c r="I563" s="32">
        <f t="shared" si="18"/>
        <v>0.23334667686588167</v>
      </c>
      <c r="J563" s="60">
        <v>1.5556445124392113</v>
      </c>
      <c r="K563" s="30">
        <v>64.3</v>
      </c>
      <c r="L563" s="38"/>
      <c r="M563" s="38"/>
      <c r="N563" s="38"/>
      <c r="O563" s="38"/>
      <c r="U563" s="29" t="s">
        <v>118</v>
      </c>
      <c r="V563" s="29" t="s">
        <v>184</v>
      </c>
    </row>
    <row r="564" spans="1:28" x14ac:dyDescent="0.35">
      <c r="A564" s="10">
        <v>287</v>
      </c>
      <c r="B564" s="2">
        <v>30</v>
      </c>
      <c r="C564" s="2">
        <v>7</v>
      </c>
      <c r="D564" s="2" t="s">
        <v>213</v>
      </c>
      <c r="F564" s="2" t="s">
        <v>158</v>
      </c>
      <c r="G564" s="2" t="s">
        <v>158</v>
      </c>
      <c r="H564" s="2" t="s">
        <v>158</v>
      </c>
      <c r="I564" s="32">
        <f t="shared" si="18"/>
        <v>0.35002001529882254</v>
      </c>
      <c r="J564" s="60">
        <v>2.3334667686588171</v>
      </c>
      <c r="K564" s="30">
        <v>64.3</v>
      </c>
      <c r="L564" s="38"/>
      <c r="M564" s="38"/>
      <c r="N564" s="38"/>
      <c r="O564" s="38"/>
      <c r="U564" s="29" t="s">
        <v>118</v>
      </c>
      <c r="V564" s="29" t="s">
        <v>184</v>
      </c>
    </row>
    <row r="565" spans="1:28" x14ac:dyDescent="0.35">
      <c r="A565" s="10">
        <v>288</v>
      </c>
      <c r="B565" s="2">
        <v>30</v>
      </c>
      <c r="C565" s="2">
        <v>8</v>
      </c>
      <c r="D565" s="2" t="s">
        <v>213</v>
      </c>
      <c r="F565" s="2" t="s">
        <v>158</v>
      </c>
      <c r="G565" s="2" t="s">
        <v>158</v>
      </c>
      <c r="H565" s="2" t="s">
        <v>158</v>
      </c>
      <c r="I565" s="32">
        <f t="shared" si="18"/>
        <v>0.46669335373176335</v>
      </c>
      <c r="J565" s="60">
        <v>3.1112890248784226</v>
      </c>
      <c r="K565" s="30">
        <v>64.3</v>
      </c>
      <c r="L565" s="38"/>
      <c r="M565" s="38"/>
      <c r="N565" s="38"/>
      <c r="O565" s="38"/>
      <c r="U565" s="29" t="s">
        <v>118</v>
      </c>
      <c r="V565" s="29" t="s">
        <v>184</v>
      </c>
    </row>
    <row r="566" spans="1:28" x14ac:dyDescent="0.35">
      <c r="A566" s="10">
        <v>289</v>
      </c>
      <c r="B566" s="2">
        <v>30</v>
      </c>
      <c r="C566" s="2">
        <v>9</v>
      </c>
      <c r="D566" s="2" t="s">
        <v>213</v>
      </c>
      <c r="F566" s="2" t="s">
        <v>158</v>
      </c>
      <c r="G566" s="2" t="s">
        <v>158</v>
      </c>
      <c r="H566" s="2" t="s">
        <v>158</v>
      </c>
      <c r="I566" s="32">
        <f t="shared" si="18"/>
        <v>0.58336669216470416</v>
      </c>
      <c r="J566" s="59">
        <v>3.8891112810980282</v>
      </c>
      <c r="K566" s="30">
        <v>64.3</v>
      </c>
      <c r="L566" s="38"/>
      <c r="M566" s="38"/>
      <c r="N566" s="38"/>
      <c r="O566" s="38"/>
      <c r="U566" s="29" t="s">
        <v>118</v>
      </c>
      <c r="V566" s="29" t="s">
        <v>184</v>
      </c>
    </row>
    <row r="567" spans="1:28" x14ac:dyDescent="0.35">
      <c r="A567" s="10">
        <v>290</v>
      </c>
      <c r="B567" s="2">
        <v>30</v>
      </c>
      <c r="C567" s="2">
        <v>10</v>
      </c>
      <c r="D567" s="2" t="s">
        <v>213</v>
      </c>
      <c r="F567" s="2" t="s">
        <v>158</v>
      </c>
      <c r="G567" s="2" t="s">
        <v>158</v>
      </c>
      <c r="H567" s="2" t="s">
        <v>158</v>
      </c>
      <c r="I567" s="32">
        <f t="shared" si="18"/>
        <v>0.23334667686588167</v>
      </c>
      <c r="J567" s="59">
        <v>1.5556445124392113</v>
      </c>
      <c r="K567" s="30">
        <v>64.3</v>
      </c>
      <c r="L567" s="38"/>
      <c r="M567" s="38"/>
      <c r="N567" s="38"/>
      <c r="O567" s="38"/>
      <c r="U567" s="29" t="s">
        <v>118</v>
      </c>
      <c r="V567" s="2" t="s">
        <v>119</v>
      </c>
    </row>
    <row r="568" spans="1:28" x14ac:dyDescent="0.35">
      <c r="A568" s="10">
        <v>291</v>
      </c>
      <c r="B568" s="2">
        <v>30</v>
      </c>
      <c r="C568" s="2">
        <v>11</v>
      </c>
      <c r="D568" s="2" t="s">
        <v>213</v>
      </c>
      <c r="F568" s="2" t="s">
        <v>158</v>
      </c>
      <c r="G568" s="2" t="s">
        <v>158</v>
      </c>
      <c r="H568" s="2" t="s">
        <v>158</v>
      </c>
      <c r="I568" s="32">
        <f t="shared" si="18"/>
        <v>0.35002001529882254</v>
      </c>
      <c r="J568" s="59">
        <v>2.3334667686588171</v>
      </c>
      <c r="K568" s="30">
        <v>64.3</v>
      </c>
      <c r="L568" s="38"/>
      <c r="M568" s="38"/>
      <c r="N568" s="38"/>
      <c r="O568" s="38"/>
      <c r="U568" s="29" t="s">
        <v>118</v>
      </c>
      <c r="V568" s="2" t="s">
        <v>119</v>
      </c>
    </row>
    <row r="569" spans="1:28" x14ac:dyDescent="0.35">
      <c r="A569" s="10">
        <v>292</v>
      </c>
      <c r="B569" s="2">
        <v>30</v>
      </c>
      <c r="C569" s="2">
        <v>13</v>
      </c>
      <c r="D569" s="2" t="s">
        <v>213</v>
      </c>
      <c r="F569" s="2" t="s">
        <v>158</v>
      </c>
      <c r="G569" s="2" t="s">
        <v>158</v>
      </c>
      <c r="H569" s="2" t="s">
        <v>158</v>
      </c>
      <c r="I569" s="32">
        <f t="shared" si="18"/>
        <v>0.46669335373176335</v>
      </c>
      <c r="J569" s="59">
        <v>3.1112890248784226</v>
      </c>
      <c r="K569" s="30">
        <v>64.3</v>
      </c>
      <c r="L569" s="38"/>
      <c r="M569" s="38"/>
      <c r="N569" s="38"/>
      <c r="O569" s="38"/>
      <c r="U569" s="29" t="s">
        <v>118</v>
      </c>
      <c r="V569" s="2" t="s">
        <v>119</v>
      </c>
    </row>
    <row r="570" spans="1:28" x14ac:dyDescent="0.35">
      <c r="A570" s="10">
        <v>293</v>
      </c>
      <c r="B570" s="2">
        <v>30</v>
      </c>
      <c r="C570" s="2">
        <v>14</v>
      </c>
      <c r="D570" s="2" t="s">
        <v>213</v>
      </c>
      <c r="F570" s="2" t="s">
        <v>158</v>
      </c>
      <c r="G570" s="2" t="s">
        <v>158</v>
      </c>
      <c r="H570" s="2" t="s">
        <v>158</v>
      </c>
      <c r="I570" s="32">
        <f t="shared" si="18"/>
        <v>0.11667333843294084</v>
      </c>
      <c r="J570" s="59">
        <v>0.77782225621960566</v>
      </c>
      <c r="K570" s="30">
        <v>64.3</v>
      </c>
      <c r="L570" s="38"/>
      <c r="M570" s="38"/>
      <c r="N570" s="38"/>
      <c r="O570" s="38"/>
      <c r="U570" s="29" t="s">
        <v>118</v>
      </c>
      <c r="V570" s="29" t="s">
        <v>184</v>
      </c>
    </row>
    <row r="571" spans="1:28" x14ac:dyDescent="0.35">
      <c r="A571" s="6">
        <v>281.14</v>
      </c>
      <c r="B571" s="2">
        <v>30</v>
      </c>
      <c r="C571" s="2">
        <v>1</v>
      </c>
      <c r="D571" s="2" t="s">
        <v>214</v>
      </c>
      <c r="E571" s="2">
        <v>14</v>
      </c>
      <c r="F571" s="2" t="s">
        <v>158</v>
      </c>
      <c r="G571" s="2" t="s">
        <v>158</v>
      </c>
      <c r="H571" s="2" t="s">
        <v>159</v>
      </c>
      <c r="I571" s="32">
        <f t="shared" si="18"/>
        <v>0</v>
      </c>
      <c r="J571" s="59">
        <v>0</v>
      </c>
      <c r="K571" s="30">
        <v>64.3</v>
      </c>
      <c r="U571" s="29" t="s">
        <v>118</v>
      </c>
      <c r="V571" s="29" t="s">
        <v>123</v>
      </c>
      <c r="W571" s="29">
        <v>2</v>
      </c>
      <c r="X571" s="29"/>
      <c r="Y571" s="2" t="s">
        <v>189</v>
      </c>
    </row>
    <row r="572" spans="1:28" x14ac:dyDescent="0.35">
      <c r="A572" s="6">
        <v>282.14</v>
      </c>
      <c r="B572" s="2">
        <v>30</v>
      </c>
      <c r="C572" s="2">
        <v>2</v>
      </c>
      <c r="D572" s="2" t="s">
        <v>214</v>
      </c>
      <c r="E572" s="2">
        <v>14</v>
      </c>
      <c r="F572" s="2" t="s">
        <v>158</v>
      </c>
      <c r="G572" s="2" t="s">
        <v>158</v>
      </c>
      <c r="H572" s="2" t="s">
        <v>159</v>
      </c>
      <c r="I572" s="32">
        <f t="shared" si="18"/>
        <v>1.4437858937722698</v>
      </c>
      <c r="J572" s="59">
        <v>9.6252392918151326</v>
      </c>
      <c r="K572" s="30">
        <v>64.3</v>
      </c>
      <c r="L572" s="12">
        <v>2.3068244457244873</v>
      </c>
      <c r="M572" s="12">
        <v>24.944086074829102</v>
      </c>
      <c r="N572" s="12">
        <v>4.8995752334594727</v>
      </c>
      <c r="O572" s="12">
        <v>8.0116977691650391</v>
      </c>
      <c r="U572" s="29" t="s">
        <v>118</v>
      </c>
      <c r="V572" s="29" t="s">
        <v>123</v>
      </c>
      <c r="W572" s="29">
        <v>2</v>
      </c>
      <c r="X572" s="29"/>
      <c r="Y572" s="2" t="s">
        <v>189</v>
      </c>
    </row>
    <row r="573" spans="1:28" x14ac:dyDescent="0.35">
      <c r="A573" s="6">
        <v>283.14</v>
      </c>
      <c r="B573" s="2">
        <v>30</v>
      </c>
      <c r="C573" s="2">
        <v>3</v>
      </c>
      <c r="D573" s="2" t="s">
        <v>214</v>
      </c>
      <c r="E573" s="2">
        <v>14</v>
      </c>
      <c r="F573" s="2" t="s">
        <v>158</v>
      </c>
      <c r="G573" s="2" t="s">
        <v>158</v>
      </c>
      <c r="H573" s="2" t="s">
        <v>159</v>
      </c>
      <c r="I573" s="32">
        <f t="shared" si="18"/>
        <v>2.1382022694574472</v>
      </c>
      <c r="J573" s="59">
        <v>14.254681796382982</v>
      </c>
      <c r="K573" s="30">
        <v>64.3</v>
      </c>
      <c r="L573" s="12">
        <v>2.3013827800750732</v>
      </c>
      <c r="M573" s="12">
        <v>28.379171371459961</v>
      </c>
      <c r="N573" s="12">
        <v>5.573279857635498</v>
      </c>
      <c r="O573" s="12">
        <v>7.359217643737793</v>
      </c>
      <c r="U573" s="29" t="s">
        <v>118</v>
      </c>
      <c r="V573" s="29" t="s">
        <v>123</v>
      </c>
      <c r="W573" s="29">
        <v>2</v>
      </c>
      <c r="X573" s="29"/>
      <c r="Y573" s="2" t="s">
        <v>189</v>
      </c>
      <c r="AB573" s="4" t="s">
        <v>138</v>
      </c>
    </row>
    <row r="574" spans="1:28" x14ac:dyDescent="0.35">
      <c r="A574" s="6">
        <v>284.14</v>
      </c>
      <c r="B574" s="2">
        <v>30</v>
      </c>
      <c r="C574" s="2">
        <v>4</v>
      </c>
      <c r="D574" s="2" t="s">
        <v>214</v>
      </c>
      <c r="E574" s="2">
        <v>14</v>
      </c>
      <c r="F574" s="2" t="s">
        <v>158</v>
      </c>
      <c r="G574" s="2" t="s">
        <v>158</v>
      </c>
      <c r="H574" s="2" t="s">
        <v>159</v>
      </c>
      <c r="I574" s="32">
        <f t="shared" si="18"/>
        <v>1.9419577142132407</v>
      </c>
      <c r="J574" s="59">
        <v>12.946384761421605</v>
      </c>
      <c r="K574" s="30">
        <v>64.3</v>
      </c>
      <c r="L574" s="12">
        <v>1.7183012962341309</v>
      </c>
      <c r="M574" s="12">
        <v>17.781974792480469</v>
      </c>
      <c r="N574" s="12">
        <v>3.4623792171478271</v>
      </c>
      <c r="O574" s="12">
        <v>5.8701238632202148</v>
      </c>
      <c r="U574" s="29" t="s">
        <v>118</v>
      </c>
      <c r="V574" s="29" t="s">
        <v>123</v>
      </c>
      <c r="W574" s="29">
        <v>2</v>
      </c>
      <c r="X574" s="29"/>
      <c r="Y574" s="2" t="s">
        <v>189</v>
      </c>
    </row>
    <row r="575" spans="1:28" x14ac:dyDescent="0.35">
      <c r="A575" s="6">
        <v>285.14</v>
      </c>
      <c r="B575" s="2">
        <v>30</v>
      </c>
      <c r="C575" s="2">
        <v>5</v>
      </c>
      <c r="D575" s="2" t="s">
        <v>214</v>
      </c>
      <c r="E575" s="2">
        <v>14</v>
      </c>
      <c r="F575" s="2" t="s">
        <v>158</v>
      </c>
      <c r="G575" s="2" t="s">
        <v>158</v>
      </c>
      <c r="H575" s="2" t="s">
        <v>159</v>
      </c>
      <c r="I575" s="32">
        <f t="shared" si="18"/>
        <v>0.87885358907997024</v>
      </c>
      <c r="J575" s="59">
        <v>5.8590239271998019</v>
      </c>
      <c r="K575" s="30">
        <v>64.3</v>
      </c>
      <c r="U575" s="29" t="s">
        <v>118</v>
      </c>
      <c r="V575" s="2" t="s">
        <v>183</v>
      </c>
    </row>
    <row r="576" spans="1:28" x14ac:dyDescent="0.35">
      <c r="A576" s="6">
        <v>286.14</v>
      </c>
      <c r="B576" s="2">
        <v>30</v>
      </c>
      <c r="C576" s="2">
        <v>6</v>
      </c>
      <c r="D576" s="2" t="s">
        <v>214</v>
      </c>
      <c r="E576" s="2">
        <v>14</v>
      </c>
      <c r="F576" s="2" t="s">
        <v>158</v>
      </c>
      <c r="G576" s="2" t="s">
        <v>158</v>
      </c>
      <c r="H576" s="2" t="s">
        <v>159</v>
      </c>
      <c r="I576" s="32">
        <f t="shared" si="18"/>
        <v>1.1961584002821961</v>
      </c>
      <c r="J576" s="59">
        <v>7.9743893352146413</v>
      </c>
      <c r="K576" s="30">
        <v>64.3</v>
      </c>
      <c r="U576" s="29" t="s">
        <v>118</v>
      </c>
      <c r="V576" s="29" t="s">
        <v>184</v>
      </c>
    </row>
    <row r="577" spans="1:28" x14ac:dyDescent="0.35">
      <c r="A577" s="6">
        <v>287.14</v>
      </c>
      <c r="B577" s="2">
        <v>30</v>
      </c>
      <c r="C577" s="2">
        <v>7</v>
      </c>
      <c r="D577" s="2" t="s">
        <v>214</v>
      </c>
      <c r="E577" s="2">
        <v>14</v>
      </c>
      <c r="F577" s="2" t="s">
        <v>158</v>
      </c>
      <c r="G577" s="2" t="s">
        <v>158</v>
      </c>
      <c r="H577" s="2" t="s">
        <v>159</v>
      </c>
      <c r="I577" s="32">
        <f t="shared" si="18"/>
        <v>1.0998795614073333</v>
      </c>
      <c r="J577" s="59">
        <v>7.3325304093822226</v>
      </c>
      <c r="K577" s="30">
        <v>64.3</v>
      </c>
      <c r="U577" s="29" t="s">
        <v>118</v>
      </c>
      <c r="V577" s="29" t="s">
        <v>184</v>
      </c>
    </row>
    <row r="578" spans="1:28" x14ac:dyDescent="0.35">
      <c r="A578" s="6">
        <v>288.14</v>
      </c>
      <c r="B578" s="2">
        <v>30</v>
      </c>
      <c r="C578" s="2">
        <v>8</v>
      </c>
      <c r="D578" s="2" t="s">
        <v>214</v>
      </c>
      <c r="E578" s="2">
        <v>14</v>
      </c>
      <c r="F578" s="2" t="s">
        <v>158</v>
      </c>
      <c r="G578" s="2" t="s">
        <v>158</v>
      </c>
      <c r="H578" s="2" t="s">
        <v>159</v>
      </c>
      <c r="I578" s="32">
        <f t="shared" si="18"/>
        <v>1.2168329158525133</v>
      </c>
      <c r="J578" s="59">
        <v>8.112219439016755</v>
      </c>
      <c r="K578" s="30">
        <v>64.3</v>
      </c>
      <c r="U578" s="29" t="s">
        <v>118</v>
      </c>
      <c r="V578" s="29" t="s">
        <v>184</v>
      </c>
    </row>
    <row r="579" spans="1:28" x14ac:dyDescent="0.35">
      <c r="A579" s="6">
        <v>289.14</v>
      </c>
      <c r="B579" s="2">
        <v>30</v>
      </c>
      <c r="C579" s="2">
        <v>9</v>
      </c>
      <c r="D579" s="2" t="s">
        <v>214</v>
      </c>
      <c r="E579" s="2">
        <v>14</v>
      </c>
      <c r="F579" s="2" t="s">
        <v>158</v>
      </c>
      <c r="G579" s="2" t="s">
        <v>158</v>
      </c>
      <c r="H579" s="2" t="s">
        <v>159</v>
      </c>
      <c r="I579" s="32">
        <f t="shared" si="18"/>
        <v>0.83708453392097748</v>
      </c>
      <c r="J579" s="59">
        <v>5.5805635594731831</v>
      </c>
      <c r="K579" s="30">
        <v>64.3</v>
      </c>
      <c r="U579" s="29" t="s">
        <v>118</v>
      </c>
      <c r="V579" s="29" t="s">
        <v>184</v>
      </c>
    </row>
    <row r="580" spans="1:28" x14ac:dyDescent="0.35">
      <c r="A580" s="6">
        <v>290.14</v>
      </c>
      <c r="B580" s="2">
        <v>30</v>
      </c>
      <c r="C580" s="2">
        <v>10</v>
      </c>
      <c r="D580" s="2" t="s">
        <v>214</v>
      </c>
      <c r="E580" s="2">
        <v>14</v>
      </c>
      <c r="F580" s="2" t="s">
        <v>158</v>
      </c>
      <c r="G580" s="2" t="s">
        <v>158</v>
      </c>
      <c r="H580" s="2" t="s">
        <v>159</v>
      </c>
      <c r="I580" s="32">
        <f t="shared" si="18"/>
        <v>0.68813935007748517</v>
      </c>
      <c r="J580" s="59">
        <v>4.5875956671832343</v>
      </c>
      <c r="K580" s="30">
        <v>64.3</v>
      </c>
      <c r="U580" s="29" t="s">
        <v>118</v>
      </c>
      <c r="V580" s="2" t="s">
        <v>119</v>
      </c>
    </row>
    <row r="581" spans="1:28" x14ac:dyDescent="0.35">
      <c r="A581" s="6">
        <v>291.14</v>
      </c>
      <c r="B581" s="2">
        <v>30</v>
      </c>
      <c r="C581" s="2">
        <v>11</v>
      </c>
      <c r="D581" s="2" t="s">
        <v>214</v>
      </c>
      <c r="E581" s="2">
        <v>14</v>
      </c>
      <c r="F581" s="2" t="s">
        <v>158</v>
      </c>
      <c r="G581" s="2" t="s">
        <v>158</v>
      </c>
      <c r="H581" s="2" t="s">
        <v>159</v>
      </c>
      <c r="I581" s="32">
        <f t="shared" si="18"/>
        <v>0.74978954210545101</v>
      </c>
      <c r="J581" s="60">
        <v>4.9985969473696734</v>
      </c>
      <c r="K581" s="30">
        <v>64.3</v>
      </c>
      <c r="U581" s="29" t="s">
        <v>118</v>
      </c>
      <c r="V581" s="2" t="s">
        <v>119</v>
      </c>
    </row>
    <row r="582" spans="1:28" x14ac:dyDescent="0.35">
      <c r="A582" s="6">
        <v>292.14</v>
      </c>
      <c r="B582" s="2">
        <v>30</v>
      </c>
      <c r="C582" s="2">
        <v>13</v>
      </c>
      <c r="D582" s="2" t="s">
        <v>214</v>
      </c>
      <c r="E582" s="2">
        <v>14</v>
      </c>
      <c r="F582" s="2" t="s">
        <v>158</v>
      </c>
      <c r="G582" s="2" t="s">
        <v>158</v>
      </c>
      <c r="H582" s="2" t="s">
        <v>159</v>
      </c>
      <c r="I582" s="32">
        <f t="shared" ref="I582:I643" si="20">0.15*J582</f>
        <v>0.63822649589587299</v>
      </c>
      <c r="J582" s="60">
        <v>4.2548433059724866</v>
      </c>
      <c r="K582" s="30">
        <v>64.3</v>
      </c>
      <c r="U582" s="29" t="s">
        <v>118</v>
      </c>
      <c r="V582" s="2" t="s">
        <v>119</v>
      </c>
    </row>
    <row r="583" spans="1:28" x14ac:dyDescent="0.35">
      <c r="A583" s="6">
        <v>293.14</v>
      </c>
      <c r="B583" s="2">
        <v>30</v>
      </c>
      <c r="C583" s="2">
        <v>14</v>
      </c>
      <c r="D583" s="2" t="s">
        <v>214</v>
      </c>
      <c r="E583" s="2">
        <v>14</v>
      </c>
      <c r="F583" s="2" t="s">
        <v>158</v>
      </c>
      <c r="G583" s="2" t="s">
        <v>158</v>
      </c>
      <c r="H583" s="2" t="s">
        <v>159</v>
      </c>
      <c r="I583" s="32">
        <f t="shared" si="20"/>
        <v>0.44842230893316481</v>
      </c>
      <c r="J583" s="60">
        <v>2.9894820595544322</v>
      </c>
      <c r="K583" s="30">
        <v>64.3</v>
      </c>
      <c r="U583" s="29" t="s">
        <v>118</v>
      </c>
      <c r="V583" s="29" t="s">
        <v>184</v>
      </c>
    </row>
    <row r="584" spans="1:28" x14ac:dyDescent="0.35">
      <c r="A584" s="10">
        <v>294</v>
      </c>
      <c r="B584" s="2">
        <v>31</v>
      </c>
      <c r="C584" s="2">
        <v>1</v>
      </c>
      <c r="D584" s="2" t="s">
        <v>213</v>
      </c>
      <c r="F584" s="2" t="s">
        <v>159</v>
      </c>
      <c r="G584" s="2" t="s">
        <v>159</v>
      </c>
      <c r="H584" s="2" t="s">
        <v>159</v>
      </c>
      <c r="I584" s="32">
        <f t="shared" si="20"/>
        <v>0.46669335373176335</v>
      </c>
      <c r="J584" s="59">
        <v>3.1112890248784226</v>
      </c>
      <c r="K584" s="30">
        <v>64.3</v>
      </c>
      <c r="L584" s="12">
        <f>L574</f>
        <v>1.7183012962341309</v>
      </c>
      <c r="M584" s="12">
        <f>M574</f>
        <v>17.781974792480469</v>
      </c>
      <c r="N584" s="12">
        <f>N574</f>
        <v>3.4623792171478271</v>
      </c>
      <c r="O584" s="12">
        <f>O574</f>
        <v>5.8701238632202148</v>
      </c>
      <c r="U584" s="29" t="s">
        <v>118</v>
      </c>
      <c r="V584" s="29" t="s">
        <v>123</v>
      </c>
      <c r="W584" s="29">
        <v>2</v>
      </c>
      <c r="X584" s="29"/>
      <c r="Y584" s="2" t="s">
        <v>189</v>
      </c>
    </row>
    <row r="585" spans="1:28" x14ac:dyDescent="0.35">
      <c r="A585" s="10">
        <v>295</v>
      </c>
      <c r="B585" s="2">
        <v>31</v>
      </c>
      <c r="C585" s="2">
        <v>2</v>
      </c>
      <c r="D585" s="2" t="s">
        <v>213</v>
      </c>
      <c r="F585" s="2" t="s">
        <v>159</v>
      </c>
      <c r="G585" s="2" t="s">
        <v>159</v>
      </c>
      <c r="H585" s="2" t="s">
        <v>159</v>
      </c>
      <c r="I585" s="32">
        <f t="shared" si="20"/>
        <v>0.23334667686588167</v>
      </c>
      <c r="J585" s="59">
        <v>1.5556445124392113</v>
      </c>
      <c r="K585" s="30">
        <v>64.3</v>
      </c>
      <c r="L585" s="12">
        <f t="shared" ref="L585:O587" si="21">L572</f>
        <v>2.3068244457244873</v>
      </c>
      <c r="M585" s="12">
        <f t="shared" si="21"/>
        <v>24.944086074829102</v>
      </c>
      <c r="N585" s="12">
        <f t="shared" si="21"/>
        <v>4.8995752334594727</v>
      </c>
      <c r="O585" s="12">
        <f t="shared" si="21"/>
        <v>8.0116977691650391</v>
      </c>
      <c r="U585" s="29" t="s">
        <v>118</v>
      </c>
      <c r="V585" s="29" t="s">
        <v>123</v>
      </c>
      <c r="W585" s="29">
        <v>2</v>
      </c>
      <c r="X585" s="29"/>
      <c r="Y585" s="2" t="s">
        <v>189</v>
      </c>
    </row>
    <row r="586" spans="1:28" x14ac:dyDescent="0.35">
      <c r="A586" s="10">
        <v>296</v>
      </c>
      <c r="B586" s="2">
        <v>31</v>
      </c>
      <c r="C586" s="2">
        <v>3</v>
      </c>
      <c r="D586" s="2" t="s">
        <v>213</v>
      </c>
      <c r="F586" s="2" t="s">
        <v>159</v>
      </c>
      <c r="G586" s="2" t="s">
        <v>159</v>
      </c>
      <c r="H586" s="2" t="s">
        <v>159</v>
      </c>
      <c r="I586" s="32">
        <f t="shared" si="20"/>
        <v>0.35002001529882254</v>
      </c>
      <c r="J586" s="59">
        <v>2.3334667686588171</v>
      </c>
      <c r="K586" s="30">
        <v>64.3</v>
      </c>
      <c r="L586" s="12">
        <f t="shared" si="21"/>
        <v>2.3013827800750732</v>
      </c>
      <c r="M586" s="12">
        <f t="shared" si="21"/>
        <v>28.379171371459961</v>
      </c>
      <c r="N586" s="12">
        <f t="shared" si="21"/>
        <v>5.573279857635498</v>
      </c>
      <c r="O586" s="12">
        <f t="shared" si="21"/>
        <v>7.359217643737793</v>
      </c>
      <c r="U586" s="29" t="s">
        <v>118</v>
      </c>
      <c r="V586" s="29" t="s">
        <v>123</v>
      </c>
      <c r="W586" s="29">
        <v>2</v>
      </c>
      <c r="X586" s="29"/>
      <c r="Y586" s="2" t="s">
        <v>189</v>
      </c>
      <c r="AB586" s="4" t="s">
        <v>138</v>
      </c>
    </row>
    <row r="587" spans="1:28" x14ac:dyDescent="0.35">
      <c r="A587" s="10">
        <v>297</v>
      </c>
      <c r="B587" s="2">
        <v>31</v>
      </c>
      <c r="C587" s="2">
        <v>4</v>
      </c>
      <c r="D587" s="2" t="s">
        <v>213</v>
      </c>
      <c r="F587" s="2" t="s">
        <v>159</v>
      </c>
      <c r="G587" s="2" t="s">
        <v>159</v>
      </c>
      <c r="H587" s="2" t="s">
        <v>159</v>
      </c>
      <c r="I587" s="32">
        <f t="shared" si="20"/>
        <v>0.46669335373176335</v>
      </c>
      <c r="J587" s="59">
        <v>3.1112890248784226</v>
      </c>
      <c r="K587" s="30">
        <v>64.3</v>
      </c>
      <c r="L587" s="12">
        <f t="shared" si="21"/>
        <v>1.7183012962341309</v>
      </c>
      <c r="M587" s="12">
        <f t="shared" si="21"/>
        <v>17.781974792480469</v>
      </c>
      <c r="N587" s="12">
        <f t="shared" si="21"/>
        <v>3.4623792171478271</v>
      </c>
      <c r="O587" s="12">
        <f t="shared" si="21"/>
        <v>5.8701238632202148</v>
      </c>
      <c r="U587" s="29" t="s">
        <v>118</v>
      </c>
      <c r="V587" s="29" t="s">
        <v>123</v>
      </c>
      <c r="W587" s="29">
        <v>2</v>
      </c>
      <c r="X587" s="29"/>
      <c r="Y587" s="2" t="s">
        <v>189</v>
      </c>
    </row>
    <row r="588" spans="1:28" x14ac:dyDescent="0.35">
      <c r="A588" s="10">
        <v>298</v>
      </c>
      <c r="B588" s="2">
        <v>31</v>
      </c>
      <c r="C588" s="2">
        <v>5</v>
      </c>
      <c r="D588" s="2" t="s">
        <v>213</v>
      </c>
      <c r="F588" s="2" t="s">
        <v>159</v>
      </c>
      <c r="G588" s="2" t="s">
        <v>159</v>
      </c>
      <c r="H588" s="2" t="s">
        <v>159</v>
      </c>
      <c r="I588" s="32">
        <f t="shared" si="20"/>
        <v>0.11667333843294084</v>
      </c>
      <c r="J588" s="59">
        <v>0.77782225621960566</v>
      </c>
      <c r="K588" s="30">
        <v>64.3</v>
      </c>
      <c r="L588" s="38"/>
      <c r="M588" s="38"/>
      <c r="N588" s="38"/>
      <c r="O588" s="38"/>
      <c r="U588" s="29" t="s">
        <v>118</v>
      </c>
      <c r="V588" s="29" t="s">
        <v>184</v>
      </c>
    </row>
    <row r="589" spans="1:28" x14ac:dyDescent="0.35">
      <c r="A589" s="10">
        <v>299</v>
      </c>
      <c r="B589" s="2">
        <v>31</v>
      </c>
      <c r="C589" s="2">
        <v>6</v>
      </c>
      <c r="D589" s="2" t="s">
        <v>213</v>
      </c>
      <c r="F589" s="2" t="s">
        <v>159</v>
      </c>
      <c r="G589" s="2" t="s">
        <v>159</v>
      </c>
      <c r="H589" s="2" t="s">
        <v>159</v>
      </c>
      <c r="I589" s="32">
        <f t="shared" si="20"/>
        <v>0.23334667686588167</v>
      </c>
      <c r="J589" s="59">
        <v>1.5556445124392113</v>
      </c>
      <c r="K589" s="30">
        <v>64.3</v>
      </c>
      <c r="L589" s="38"/>
      <c r="M589" s="38"/>
      <c r="N589" s="38"/>
      <c r="O589" s="38"/>
      <c r="U589" s="29" t="s">
        <v>118</v>
      </c>
      <c r="V589" s="29" t="s">
        <v>184</v>
      </c>
    </row>
    <row r="590" spans="1:28" x14ac:dyDescent="0.35">
      <c r="A590" s="10">
        <v>300</v>
      </c>
      <c r="B590" s="2">
        <v>31</v>
      </c>
      <c r="C590" s="2">
        <v>7</v>
      </c>
      <c r="D590" s="2" t="s">
        <v>213</v>
      </c>
      <c r="F590" s="2" t="s">
        <v>159</v>
      </c>
      <c r="G590" s="2" t="s">
        <v>159</v>
      </c>
      <c r="H590" s="2" t="s">
        <v>159</v>
      </c>
      <c r="I590" s="32">
        <f t="shared" si="20"/>
        <v>0.35002001529882254</v>
      </c>
      <c r="J590" s="59">
        <v>2.3334667686588171</v>
      </c>
      <c r="K590" s="30">
        <v>64.3</v>
      </c>
      <c r="L590" s="38"/>
      <c r="M590" s="38"/>
      <c r="N590" s="38"/>
      <c r="O590" s="38"/>
      <c r="U590" s="29" t="s">
        <v>118</v>
      </c>
      <c r="V590" s="29" t="s">
        <v>184</v>
      </c>
    </row>
    <row r="591" spans="1:28" x14ac:dyDescent="0.35">
      <c r="A591" s="10">
        <v>301</v>
      </c>
      <c r="B591" s="2">
        <v>31</v>
      </c>
      <c r="C591" s="2">
        <v>8</v>
      </c>
      <c r="D591" s="2" t="s">
        <v>213</v>
      </c>
      <c r="F591" s="2" t="s">
        <v>159</v>
      </c>
      <c r="G591" s="2" t="s">
        <v>159</v>
      </c>
      <c r="H591" s="2" t="s">
        <v>159</v>
      </c>
      <c r="I591" s="32">
        <f t="shared" si="20"/>
        <v>0.46669335373176335</v>
      </c>
      <c r="J591" s="59">
        <v>3.1112890248784226</v>
      </c>
      <c r="K591" s="30">
        <v>64.3</v>
      </c>
      <c r="L591" s="38"/>
      <c r="M591" s="38"/>
      <c r="N591" s="38"/>
      <c r="O591" s="38"/>
      <c r="U591" s="29" t="s">
        <v>118</v>
      </c>
      <c r="V591" s="29" t="s">
        <v>184</v>
      </c>
    </row>
    <row r="592" spans="1:28" x14ac:dyDescent="0.35">
      <c r="A592" s="10">
        <v>302</v>
      </c>
      <c r="B592" s="2">
        <v>31</v>
      </c>
      <c r="C592" s="2">
        <v>9</v>
      </c>
      <c r="D592" s="2" t="s">
        <v>213</v>
      </c>
      <c r="F592" s="2" t="s">
        <v>159</v>
      </c>
      <c r="G592" s="2" t="s">
        <v>159</v>
      </c>
      <c r="H592" s="2" t="s">
        <v>159</v>
      </c>
      <c r="I592" s="32">
        <f t="shared" si="20"/>
        <v>0.11667333843294084</v>
      </c>
      <c r="J592" s="59">
        <v>0.77782225621960566</v>
      </c>
      <c r="K592" s="30">
        <v>64.3</v>
      </c>
      <c r="L592" s="38"/>
      <c r="M592" s="38"/>
      <c r="N592" s="38"/>
      <c r="O592" s="38"/>
      <c r="U592" s="29" t="s">
        <v>118</v>
      </c>
      <c r="V592" s="29" t="s">
        <v>184</v>
      </c>
    </row>
    <row r="593" spans="1:28" x14ac:dyDescent="0.35">
      <c r="A593" s="10">
        <v>303</v>
      </c>
      <c r="B593" s="2">
        <v>31</v>
      </c>
      <c r="C593" s="2">
        <v>10</v>
      </c>
      <c r="D593" s="2" t="s">
        <v>213</v>
      </c>
      <c r="F593" s="2" t="s">
        <v>159</v>
      </c>
      <c r="G593" s="2" t="s">
        <v>159</v>
      </c>
      <c r="H593" s="2" t="s">
        <v>159</v>
      </c>
      <c r="I593" s="32">
        <f t="shared" si="20"/>
        <v>0.23334667686588167</v>
      </c>
      <c r="J593" s="59">
        <v>1.5556445124392113</v>
      </c>
      <c r="K593" s="30">
        <v>64.3</v>
      </c>
      <c r="L593" s="38"/>
      <c r="M593" s="38"/>
      <c r="N593" s="38"/>
      <c r="O593" s="38"/>
      <c r="U593" s="29" t="s">
        <v>118</v>
      </c>
      <c r="V593" s="29" t="s">
        <v>184</v>
      </c>
    </row>
    <row r="594" spans="1:28" x14ac:dyDescent="0.35">
      <c r="A594" s="10">
        <v>304</v>
      </c>
      <c r="B594" s="2">
        <v>31</v>
      </c>
      <c r="C594" s="2">
        <v>11</v>
      </c>
      <c r="D594" s="2" t="s">
        <v>213</v>
      </c>
      <c r="F594" s="2" t="s">
        <v>159</v>
      </c>
      <c r="G594" s="2" t="s">
        <v>159</v>
      </c>
      <c r="H594" s="2" t="s">
        <v>159</v>
      </c>
      <c r="I594" s="32">
        <f t="shared" si="20"/>
        <v>0.35002001529882254</v>
      </c>
      <c r="J594" s="59">
        <v>2.3334667686588171</v>
      </c>
      <c r="K594" s="30">
        <v>64.3</v>
      </c>
      <c r="L594" s="38"/>
      <c r="M594" s="38"/>
      <c r="N594" s="38"/>
      <c r="O594" s="38"/>
      <c r="U594" s="29" t="s">
        <v>118</v>
      </c>
      <c r="V594" s="29" t="s">
        <v>184</v>
      </c>
    </row>
    <row r="595" spans="1:28" x14ac:dyDescent="0.35">
      <c r="A595" s="10">
        <v>305</v>
      </c>
      <c r="B595" s="2">
        <v>31</v>
      </c>
      <c r="C595" s="2">
        <v>13</v>
      </c>
      <c r="D595" s="2" t="s">
        <v>213</v>
      </c>
      <c r="F595" s="2" t="s">
        <v>159</v>
      </c>
      <c r="G595" s="2" t="s">
        <v>159</v>
      </c>
      <c r="H595" s="2" t="s">
        <v>159</v>
      </c>
      <c r="I595" s="32">
        <f t="shared" si="20"/>
        <v>0.46669335373176335</v>
      </c>
      <c r="J595" s="59">
        <v>3.1112890248784226</v>
      </c>
      <c r="K595" s="30">
        <v>64.3</v>
      </c>
      <c r="L595" s="38"/>
      <c r="M595" s="38"/>
      <c r="N595" s="38"/>
      <c r="O595" s="38"/>
      <c r="U595" s="29" t="s">
        <v>118</v>
      </c>
      <c r="V595" s="29" t="s">
        <v>184</v>
      </c>
    </row>
    <row r="596" spans="1:28" x14ac:dyDescent="0.35">
      <c r="A596" s="10">
        <v>306</v>
      </c>
      <c r="B596" s="2">
        <v>31</v>
      </c>
      <c r="C596" s="2">
        <v>15</v>
      </c>
      <c r="D596" s="2" t="s">
        <v>213</v>
      </c>
      <c r="F596" s="2" t="s">
        <v>159</v>
      </c>
      <c r="G596" s="2" t="s">
        <v>159</v>
      </c>
      <c r="H596" s="2" t="s">
        <v>159</v>
      </c>
      <c r="I596" s="32">
        <f t="shared" si="20"/>
        <v>0.46669335373176335</v>
      </c>
      <c r="J596" s="59">
        <v>3.1112890248784226</v>
      </c>
      <c r="K596" s="30">
        <v>64.3</v>
      </c>
      <c r="L596" s="12">
        <f>L574</f>
        <v>1.7183012962341309</v>
      </c>
      <c r="M596" s="12">
        <f>M574</f>
        <v>17.781974792480469</v>
      </c>
      <c r="N596" s="12">
        <f>N574</f>
        <v>3.4623792171478271</v>
      </c>
      <c r="O596" s="12">
        <f>O574</f>
        <v>5.8701238632202148</v>
      </c>
      <c r="U596" s="29" t="s">
        <v>118</v>
      </c>
      <c r="V596" s="29" t="s">
        <v>123</v>
      </c>
      <c r="W596" s="29">
        <v>2</v>
      </c>
      <c r="X596" s="29"/>
      <c r="Y596" s="2" t="s">
        <v>189</v>
      </c>
    </row>
    <row r="597" spans="1:28" x14ac:dyDescent="0.35">
      <c r="A597" s="6">
        <v>294.14</v>
      </c>
      <c r="B597" s="2">
        <v>31</v>
      </c>
      <c r="C597" s="2">
        <v>1</v>
      </c>
      <c r="D597" s="2" t="s">
        <v>214</v>
      </c>
      <c r="E597" s="2">
        <v>14</v>
      </c>
      <c r="F597" s="2" t="s">
        <v>159</v>
      </c>
      <c r="G597" s="2" t="s">
        <v>159</v>
      </c>
      <c r="H597" s="2" t="s">
        <v>160</v>
      </c>
      <c r="I597" s="32">
        <f t="shared" si="20"/>
        <v>1.4675639201449031</v>
      </c>
      <c r="J597" s="59">
        <v>9.783759467632688</v>
      </c>
      <c r="K597" s="30">
        <v>64.3</v>
      </c>
      <c r="L597" s="12">
        <v>2.691464900970459</v>
      </c>
      <c r="M597" s="12">
        <v>22.206298828125</v>
      </c>
      <c r="N597" s="12">
        <v>4.0679507255554199</v>
      </c>
      <c r="O597" s="12">
        <v>5.9455056190490723</v>
      </c>
      <c r="U597" s="29" t="s">
        <v>118</v>
      </c>
      <c r="V597" s="29" t="s">
        <v>123</v>
      </c>
      <c r="W597" s="29">
        <v>2</v>
      </c>
      <c r="X597" s="29"/>
      <c r="Y597" s="2" t="s">
        <v>189</v>
      </c>
    </row>
    <row r="598" spans="1:28" x14ac:dyDescent="0.35">
      <c r="A598" s="6">
        <v>295.14</v>
      </c>
      <c r="B598" s="2">
        <v>31</v>
      </c>
      <c r="C598" s="2">
        <v>2</v>
      </c>
      <c r="D598" s="2" t="s">
        <v>214</v>
      </c>
      <c r="E598" s="2">
        <v>14</v>
      </c>
      <c r="F598" s="2" t="s">
        <v>159</v>
      </c>
      <c r="G598" s="2" t="s">
        <v>159</v>
      </c>
      <c r="H598" s="2" t="s">
        <v>160</v>
      </c>
      <c r="I598" s="32">
        <f t="shared" si="20"/>
        <v>1.5097529993222545</v>
      </c>
      <c r="J598" s="59">
        <v>10.065019995481697</v>
      </c>
      <c r="K598" s="30">
        <v>64.3</v>
      </c>
      <c r="L598" s="12">
        <v>3.5462684631347656</v>
      </c>
      <c r="M598" s="12">
        <v>30.57757568359375</v>
      </c>
      <c r="N598" s="12">
        <v>5.4563765525817871</v>
      </c>
      <c r="O598" s="12">
        <v>7.9900670051574707</v>
      </c>
      <c r="U598" s="29" t="s">
        <v>118</v>
      </c>
      <c r="V598" s="29" t="s">
        <v>123</v>
      </c>
      <c r="W598" s="29">
        <v>2</v>
      </c>
      <c r="X598" s="29"/>
      <c r="Y598" s="2" t="s">
        <v>189</v>
      </c>
    </row>
    <row r="599" spans="1:28" x14ac:dyDescent="0.35">
      <c r="A599" s="6">
        <v>296.14</v>
      </c>
      <c r="B599" s="2">
        <v>31</v>
      </c>
      <c r="C599" s="2">
        <v>3</v>
      </c>
      <c r="D599" s="2" t="s">
        <v>214</v>
      </c>
      <c r="E599" s="2">
        <v>14</v>
      </c>
      <c r="F599" s="2" t="s">
        <v>159</v>
      </c>
      <c r="G599" s="2" t="s">
        <v>159</v>
      </c>
      <c r="H599" s="2" t="s">
        <v>160</v>
      </c>
      <c r="I599" s="32">
        <f t="shared" si="20"/>
        <v>1.3714017546084734</v>
      </c>
      <c r="J599" s="60">
        <v>9.1426783640564899</v>
      </c>
      <c r="K599" s="30">
        <v>64.3</v>
      </c>
      <c r="L599" s="12">
        <v>2.184107780456543</v>
      </c>
      <c r="M599" s="12">
        <v>20.575004577636719</v>
      </c>
      <c r="N599" s="12">
        <v>3.663665771484375</v>
      </c>
      <c r="O599" s="12">
        <v>5.313164234161377</v>
      </c>
      <c r="U599" s="29" t="s">
        <v>118</v>
      </c>
      <c r="V599" s="29" t="s">
        <v>123</v>
      </c>
      <c r="W599" s="29">
        <v>2</v>
      </c>
      <c r="X599" s="29"/>
      <c r="Y599" s="2" t="s">
        <v>189</v>
      </c>
      <c r="AB599" s="4" t="s">
        <v>138</v>
      </c>
    </row>
    <row r="600" spans="1:28" x14ac:dyDescent="0.35">
      <c r="A600" s="6">
        <v>297.14</v>
      </c>
      <c r="B600" s="2">
        <v>31</v>
      </c>
      <c r="C600" s="2">
        <v>4</v>
      </c>
      <c r="D600" s="2" t="s">
        <v>214</v>
      </c>
      <c r="E600" s="2">
        <v>14</v>
      </c>
      <c r="F600" s="2" t="s">
        <v>159</v>
      </c>
      <c r="G600" s="2" t="s">
        <v>159</v>
      </c>
      <c r="H600" s="2" t="s">
        <v>160</v>
      </c>
      <c r="I600" s="32">
        <f t="shared" si="20"/>
        <v>1.7351658891746964</v>
      </c>
      <c r="J600" s="60">
        <v>11.567772594497976</v>
      </c>
      <c r="K600" s="30">
        <v>64.3</v>
      </c>
      <c r="L600" s="12">
        <v>1.9878979921340942</v>
      </c>
      <c r="M600" s="12">
        <v>23.712411880493164</v>
      </c>
      <c r="N600" s="12">
        <v>4.5186710357666016</v>
      </c>
      <c r="O600" s="12">
        <v>7.5153460502624512</v>
      </c>
      <c r="U600" s="29" t="s">
        <v>118</v>
      </c>
      <c r="V600" s="2" t="s">
        <v>123</v>
      </c>
      <c r="W600" s="29">
        <v>2</v>
      </c>
      <c r="X600" s="29"/>
      <c r="Y600" s="2" t="s">
        <v>189</v>
      </c>
    </row>
    <row r="601" spans="1:28" x14ac:dyDescent="0.35">
      <c r="A601" s="6">
        <v>298.14</v>
      </c>
      <c r="B601" s="2">
        <v>31</v>
      </c>
      <c r="C601" s="2">
        <v>5</v>
      </c>
      <c r="D601" s="2" t="s">
        <v>214</v>
      </c>
      <c r="E601" s="2">
        <v>14</v>
      </c>
      <c r="F601" s="2" t="s">
        <v>159</v>
      </c>
      <c r="G601" s="2" t="s">
        <v>159</v>
      </c>
      <c r="H601" s="2" t="s">
        <v>160</v>
      </c>
      <c r="I601" s="32">
        <f t="shared" si="20"/>
        <v>0.5036087980119458</v>
      </c>
      <c r="J601" s="60">
        <v>3.3573919867463058</v>
      </c>
      <c r="K601" s="30">
        <v>64.3</v>
      </c>
      <c r="U601" s="29" t="s">
        <v>118</v>
      </c>
      <c r="V601" s="29" t="s">
        <v>184</v>
      </c>
    </row>
    <row r="602" spans="1:28" x14ac:dyDescent="0.35">
      <c r="A602" s="6">
        <v>299.14</v>
      </c>
      <c r="B602" s="2">
        <v>31</v>
      </c>
      <c r="C602" s="2">
        <v>6</v>
      </c>
      <c r="D602" s="2" t="s">
        <v>214</v>
      </c>
      <c r="E602" s="2">
        <v>14</v>
      </c>
      <c r="F602" s="2" t="s">
        <v>159</v>
      </c>
      <c r="G602" s="2" t="s">
        <v>159</v>
      </c>
      <c r="H602" s="2" t="s">
        <v>160</v>
      </c>
      <c r="I602" s="32">
        <f t="shared" si="20"/>
        <v>0.65561082332238108</v>
      </c>
      <c r="J602" s="59">
        <v>4.3707388221492076</v>
      </c>
      <c r="K602" s="30">
        <v>64.3</v>
      </c>
      <c r="U602" s="29" t="s">
        <v>118</v>
      </c>
      <c r="V602" s="29" t="s">
        <v>184</v>
      </c>
    </row>
    <row r="603" spans="1:28" x14ac:dyDescent="0.35">
      <c r="A603" s="6">
        <v>300.14</v>
      </c>
      <c r="B603" s="2">
        <v>31</v>
      </c>
      <c r="C603" s="2">
        <v>7</v>
      </c>
      <c r="D603" s="2" t="s">
        <v>214</v>
      </c>
      <c r="E603" s="2">
        <v>14</v>
      </c>
      <c r="F603" s="2" t="s">
        <v>159</v>
      </c>
      <c r="G603" s="2" t="s">
        <v>159</v>
      </c>
      <c r="H603" s="2" t="s">
        <v>160</v>
      </c>
      <c r="I603" s="32">
        <f t="shared" si="20"/>
        <v>0.68125562310994159</v>
      </c>
      <c r="J603" s="59">
        <v>4.5417041540662773</v>
      </c>
      <c r="K603" s="30">
        <v>64.3</v>
      </c>
      <c r="U603" s="29" t="s">
        <v>118</v>
      </c>
      <c r="V603" s="29" t="s">
        <v>184</v>
      </c>
    </row>
    <row r="604" spans="1:28" x14ac:dyDescent="0.35">
      <c r="A604" s="6">
        <v>301.14</v>
      </c>
      <c r="B604" s="2">
        <v>31</v>
      </c>
      <c r="C604" s="2">
        <v>8</v>
      </c>
      <c r="D604" s="2" t="s">
        <v>214</v>
      </c>
      <c r="E604" s="2">
        <v>14</v>
      </c>
      <c r="F604" s="2" t="s">
        <v>159</v>
      </c>
      <c r="G604" s="2" t="s">
        <v>159</v>
      </c>
      <c r="H604" s="2" t="s">
        <v>160</v>
      </c>
      <c r="I604" s="32">
        <f t="shared" si="20"/>
        <v>0.72283800092744166</v>
      </c>
      <c r="J604" s="59">
        <v>4.8189200061829442</v>
      </c>
      <c r="K604" s="30">
        <v>64.3</v>
      </c>
      <c r="U604" s="29" t="s">
        <v>118</v>
      </c>
      <c r="V604" s="29" t="s">
        <v>184</v>
      </c>
    </row>
    <row r="605" spans="1:28" x14ac:dyDescent="0.35">
      <c r="A605" s="6">
        <v>302.14</v>
      </c>
      <c r="B605" s="2">
        <v>31</v>
      </c>
      <c r="C605" s="2">
        <v>9</v>
      </c>
      <c r="D605" s="2" t="s">
        <v>214</v>
      </c>
      <c r="E605" s="2">
        <v>14</v>
      </c>
      <c r="F605" s="2" t="s">
        <v>159</v>
      </c>
      <c r="G605" s="2" t="s">
        <v>159</v>
      </c>
      <c r="H605" s="2" t="s">
        <v>160</v>
      </c>
      <c r="I605" s="32">
        <f t="shared" si="20"/>
        <v>0.72491478635154816</v>
      </c>
      <c r="J605" s="59">
        <v>4.8327652423436547</v>
      </c>
      <c r="K605" s="30">
        <v>64.3</v>
      </c>
      <c r="U605" s="29" t="s">
        <v>118</v>
      </c>
      <c r="V605" s="29" t="s">
        <v>184</v>
      </c>
    </row>
    <row r="606" spans="1:28" x14ac:dyDescent="0.35">
      <c r="A606" s="6">
        <v>303.14</v>
      </c>
      <c r="B606" s="2">
        <v>31</v>
      </c>
      <c r="C606" s="2">
        <v>10</v>
      </c>
      <c r="D606" s="2" t="s">
        <v>214</v>
      </c>
      <c r="E606" s="2">
        <v>14</v>
      </c>
      <c r="F606" s="2" t="s">
        <v>159</v>
      </c>
      <c r="G606" s="2" t="s">
        <v>159</v>
      </c>
      <c r="H606" s="2" t="s">
        <v>160</v>
      </c>
      <c r="I606" s="32">
        <f t="shared" si="20"/>
        <v>0.59571073137090935</v>
      </c>
      <c r="J606" s="59">
        <v>3.9714048758060625</v>
      </c>
      <c r="K606" s="30">
        <v>64.3</v>
      </c>
      <c r="U606" s="29" t="s">
        <v>118</v>
      </c>
      <c r="V606" s="29" t="s">
        <v>184</v>
      </c>
    </row>
    <row r="607" spans="1:28" x14ac:dyDescent="0.35">
      <c r="A607" s="6">
        <v>304.14</v>
      </c>
      <c r="B607" s="2">
        <v>31</v>
      </c>
      <c r="C607" s="2">
        <v>11</v>
      </c>
      <c r="D607" s="2" t="s">
        <v>214</v>
      </c>
      <c r="E607" s="2">
        <v>14</v>
      </c>
      <c r="F607" s="2" t="s">
        <v>159</v>
      </c>
      <c r="G607" s="2" t="s">
        <v>159</v>
      </c>
      <c r="H607" s="2" t="s">
        <v>160</v>
      </c>
      <c r="I607" s="32">
        <f t="shared" si="20"/>
        <v>0.70473029880264926</v>
      </c>
      <c r="J607" s="59">
        <v>4.6982019920176619</v>
      </c>
      <c r="K607" s="30">
        <v>64.3</v>
      </c>
      <c r="U607" s="29" t="s">
        <v>118</v>
      </c>
      <c r="V607" s="29" t="s">
        <v>184</v>
      </c>
    </row>
    <row r="608" spans="1:28" x14ac:dyDescent="0.35">
      <c r="A608" s="6">
        <v>305.14</v>
      </c>
      <c r="B608" s="2">
        <v>31</v>
      </c>
      <c r="C608" s="2">
        <v>13</v>
      </c>
      <c r="D608" s="2" t="s">
        <v>214</v>
      </c>
      <c r="E608" s="2">
        <v>14</v>
      </c>
      <c r="F608" s="2" t="s">
        <v>159</v>
      </c>
      <c r="G608" s="2" t="s">
        <v>159</v>
      </c>
      <c r="H608" s="2" t="s">
        <v>160</v>
      </c>
      <c r="I608" s="32">
        <f t="shared" si="20"/>
        <v>0.91362224393298652</v>
      </c>
      <c r="J608" s="59">
        <v>6.0908149595532439</v>
      </c>
      <c r="K608" s="30">
        <v>64.3</v>
      </c>
      <c r="U608" s="29" t="s">
        <v>118</v>
      </c>
      <c r="V608" s="29" t="s">
        <v>184</v>
      </c>
    </row>
    <row r="609" spans="1:28" x14ac:dyDescent="0.35">
      <c r="A609" s="6">
        <v>306.14</v>
      </c>
      <c r="B609" s="2">
        <v>31</v>
      </c>
      <c r="C609" s="2">
        <v>15</v>
      </c>
      <c r="D609" s="2" t="s">
        <v>214</v>
      </c>
      <c r="E609" s="2">
        <v>14</v>
      </c>
      <c r="F609" s="2" t="s">
        <v>159</v>
      </c>
      <c r="G609" s="2" t="s">
        <v>159</v>
      </c>
      <c r="H609" s="2" t="s">
        <v>160</v>
      </c>
      <c r="I609" s="32">
        <f t="shared" si="20"/>
        <v>1.9194864292310561</v>
      </c>
      <c r="J609" s="59">
        <v>12.796576194873708</v>
      </c>
      <c r="K609" s="30">
        <v>64.3</v>
      </c>
      <c r="L609" s="12">
        <v>5.4389796257019043</v>
      </c>
      <c r="M609" s="12">
        <v>62.869533538818359</v>
      </c>
      <c r="N609" s="12">
        <v>5.3058662414550781</v>
      </c>
      <c r="O609" s="12">
        <v>6.6757392883300781</v>
      </c>
      <c r="U609" s="29" t="s">
        <v>118</v>
      </c>
      <c r="V609" s="29" t="s">
        <v>123</v>
      </c>
      <c r="W609" s="29">
        <v>2</v>
      </c>
      <c r="X609" s="29"/>
      <c r="Y609" s="2" t="s">
        <v>189</v>
      </c>
    </row>
    <row r="610" spans="1:28" x14ac:dyDescent="0.35">
      <c r="A610" s="10">
        <v>308</v>
      </c>
      <c r="B610" s="2">
        <v>32</v>
      </c>
      <c r="C610" s="2">
        <v>2</v>
      </c>
      <c r="D610" s="2" t="s">
        <v>213</v>
      </c>
      <c r="F610" s="2" t="s">
        <v>160</v>
      </c>
      <c r="G610" s="2" t="s">
        <v>160</v>
      </c>
      <c r="H610" s="2" t="s">
        <v>160</v>
      </c>
      <c r="I610" s="32">
        <f t="shared" si="20"/>
        <v>0.23334667686588167</v>
      </c>
      <c r="J610" s="59">
        <v>1.5556445124392113</v>
      </c>
      <c r="K610" s="30">
        <v>64.3</v>
      </c>
      <c r="L610" s="12">
        <f>L598</f>
        <v>3.5462684631347656</v>
      </c>
      <c r="M610" s="12">
        <f>M598</f>
        <v>30.57757568359375</v>
      </c>
      <c r="N610" s="12">
        <f>N598</f>
        <v>5.4563765525817871</v>
      </c>
      <c r="O610" s="12">
        <f>O598</f>
        <v>7.9900670051574707</v>
      </c>
      <c r="U610" s="29" t="s">
        <v>118</v>
      </c>
      <c r="V610" s="29" t="s">
        <v>123</v>
      </c>
      <c r="W610" s="29">
        <v>2</v>
      </c>
      <c r="X610" s="29"/>
      <c r="Y610" s="2" t="s">
        <v>189</v>
      </c>
    </row>
    <row r="611" spans="1:28" x14ac:dyDescent="0.35">
      <c r="A611" s="10">
        <v>309</v>
      </c>
      <c r="B611" s="2">
        <v>32</v>
      </c>
      <c r="C611" s="2">
        <v>3</v>
      </c>
      <c r="D611" s="2" t="s">
        <v>213</v>
      </c>
      <c r="F611" s="2" t="s">
        <v>160</v>
      </c>
      <c r="G611" s="2" t="s">
        <v>160</v>
      </c>
      <c r="H611" s="2" t="s">
        <v>160</v>
      </c>
      <c r="I611" s="32">
        <f t="shared" si="20"/>
        <v>0.23334667686588167</v>
      </c>
      <c r="J611" s="59">
        <v>1.5556445124392113</v>
      </c>
      <c r="K611" s="30">
        <v>64.3</v>
      </c>
      <c r="L611" s="38"/>
      <c r="M611" s="38"/>
      <c r="N611" s="38"/>
      <c r="O611" s="38"/>
      <c r="U611" s="29" t="s">
        <v>118</v>
      </c>
      <c r="V611" s="2" t="s">
        <v>123</v>
      </c>
      <c r="W611" s="29">
        <v>3</v>
      </c>
      <c r="X611" s="29"/>
      <c r="Y611" s="2" t="s">
        <v>186</v>
      </c>
    </row>
    <row r="612" spans="1:28" x14ac:dyDescent="0.35">
      <c r="A612" s="10">
        <v>310</v>
      </c>
      <c r="B612" s="2">
        <v>32</v>
      </c>
      <c r="C612" s="2">
        <v>4</v>
      </c>
      <c r="D612" s="2" t="s">
        <v>213</v>
      </c>
      <c r="F612" s="2" t="s">
        <v>160</v>
      </c>
      <c r="G612" s="2" t="s">
        <v>160</v>
      </c>
      <c r="H612" s="2" t="s">
        <v>160</v>
      </c>
      <c r="I612" s="32">
        <f t="shared" si="20"/>
        <v>0.23334667686588167</v>
      </c>
      <c r="J612" s="59">
        <v>1.5556445124392113</v>
      </c>
      <c r="K612" s="30">
        <v>64.3</v>
      </c>
      <c r="L612" s="38"/>
      <c r="M612" s="38"/>
      <c r="N612" s="38"/>
      <c r="O612" s="38"/>
      <c r="U612" s="29" t="s">
        <v>118</v>
      </c>
      <c r="V612" s="29" t="s">
        <v>123</v>
      </c>
      <c r="W612" s="29">
        <v>4</v>
      </c>
      <c r="X612" s="29"/>
      <c r="Y612" s="2" t="s">
        <v>187</v>
      </c>
      <c r="AB612" s="4" t="s">
        <v>138</v>
      </c>
    </row>
    <row r="613" spans="1:28" x14ac:dyDescent="0.35">
      <c r="A613" s="10">
        <v>311</v>
      </c>
      <c r="B613" s="2">
        <v>32</v>
      </c>
      <c r="C613" s="2">
        <v>5</v>
      </c>
      <c r="D613" s="2" t="s">
        <v>213</v>
      </c>
      <c r="F613" s="2" t="s">
        <v>160</v>
      </c>
      <c r="G613" s="2" t="s">
        <v>160</v>
      </c>
      <c r="H613" s="2" t="s">
        <v>160</v>
      </c>
      <c r="I613" s="32">
        <f t="shared" si="20"/>
        <v>0.23334667686588167</v>
      </c>
      <c r="J613" s="59">
        <v>1.5556445124392113</v>
      </c>
      <c r="K613" s="30">
        <v>64.3</v>
      </c>
      <c r="L613" s="38"/>
      <c r="M613" s="38"/>
      <c r="N613" s="38"/>
      <c r="O613" s="38"/>
      <c r="U613" s="29" t="s">
        <v>118</v>
      </c>
      <c r="V613" s="2" t="s">
        <v>123</v>
      </c>
      <c r="W613" s="2">
        <v>5</v>
      </c>
      <c r="Y613" s="2" t="s">
        <v>188</v>
      </c>
    </row>
    <row r="614" spans="1:28" x14ac:dyDescent="0.35">
      <c r="A614" s="10">
        <v>312</v>
      </c>
      <c r="B614" s="2">
        <v>32</v>
      </c>
      <c r="C614" s="2">
        <v>6</v>
      </c>
      <c r="D614" s="2" t="s">
        <v>213</v>
      </c>
      <c r="F614" s="2" t="s">
        <v>160</v>
      </c>
      <c r="G614" s="2" t="s">
        <v>160</v>
      </c>
      <c r="H614" s="2" t="s">
        <v>160</v>
      </c>
      <c r="I614" s="32">
        <f t="shared" si="20"/>
        <v>0.35002001529882254</v>
      </c>
      <c r="J614" s="59">
        <v>2.3334667686588171</v>
      </c>
      <c r="K614" s="30">
        <v>64.3</v>
      </c>
      <c r="L614" s="12">
        <f>L598</f>
        <v>3.5462684631347656</v>
      </c>
      <c r="M614" s="12">
        <f>M598</f>
        <v>30.57757568359375</v>
      </c>
      <c r="N614" s="12">
        <f>N598</f>
        <v>5.4563765525817871</v>
      </c>
      <c r="O614" s="12">
        <f>O598</f>
        <v>7.9900670051574707</v>
      </c>
      <c r="U614" s="29" t="s">
        <v>118</v>
      </c>
      <c r="V614" s="29" t="s">
        <v>123</v>
      </c>
      <c r="W614" s="29">
        <v>2</v>
      </c>
      <c r="X614" s="29"/>
      <c r="Y614" s="2" t="s">
        <v>189</v>
      </c>
    </row>
    <row r="615" spans="1:28" x14ac:dyDescent="0.35">
      <c r="A615" s="10">
        <v>313</v>
      </c>
      <c r="B615" s="2">
        <v>32</v>
      </c>
      <c r="C615" s="2">
        <v>7</v>
      </c>
      <c r="D615" s="2" t="s">
        <v>213</v>
      </c>
      <c r="F615" s="2" t="s">
        <v>160</v>
      </c>
      <c r="G615" s="2" t="s">
        <v>160</v>
      </c>
      <c r="H615" s="2" t="s">
        <v>160</v>
      </c>
      <c r="I615" s="32">
        <f t="shared" si="20"/>
        <v>0.11667333843294084</v>
      </c>
      <c r="J615" s="59">
        <v>0.77782225621960566</v>
      </c>
      <c r="K615" s="30">
        <v>64.3</v>
      </c>
      <c r="U615" s="29" t="s">
        <v>118</v>
      </c>
      <c r="V615" s="29" t="s">
        <v>184</v>
      </c>
      <c r="AB615" s="4" t="s">
        <v>138</v>
      </c>
    </row>
    <row r="616" spans="1:28" x14ac:dyDescent="0.35">
      <c r="A616" s="10">
        <v>314</v>
      </c>
      <c r="B616" s="2">
        <v>32</v>
      </c>
      <c r="C616" s="2">
        <v>8</v>
      </c>
      <c r="D616" s="2" t="s">
        <v>213</v>
      </c>
      <c r="F616" s="2" t="s">
        <v>160</v>
      </c>
      <c r="G616" s="2" t="s">
        <v>160</v>
      </c>
      <c r="H616" s="2" t="s">
        <v>160</v>
      </c>
      <c r="I616" s="32">
        <f t="shared" si="20"/>
        <v>0.23334667686588167</v>
      </c>
      <c r="J616" s="60">
        <v>1.5556445124392113</v>
      </c>
      <c r="K616" s="30">
        <v>64.3</v>
      </c>
      <c r="U616" s="29" t="s">
        <v>118</v>
      </c>
      <c r="V616" s="29" t="s">
        <v>184</v>
      </c>
    </row>
    <row r="617" spans="1:28" x14ac:dyDescent="0.35">
      <c r="A617" s="10">
        <v>315</v>
      </c>
      <c r="B617" s="2">
        <v>32</v>
      </c>
      <c r="C617" s="2">
        <v>9</v>
      </c>
      <c r="D617" s="2" t="s">
        <v>213</v>
      </c>
      <c r="F617" s="2" t="s">
        <v>160</v>
      </c>
      <c r="G617" s="2" t="s">
        <v>160</v>
      </c>
      <c r="H617" s="2" t="s">
        <v>160</v>
      </c>
      <c r="I617" s="32">
        <f t="shared" si="20"/>
        <v>0.35002001529882254</v>
      </c>
      <c r="J617" s="60">
        <v>2.3334667686588171</v>
      </c>
      <c r="K617" s="30">
        <v>64.3</v>
      </c>
      <c r="U617" s="29" t="s">
        <v>118</v>
      </c>
      <c r="V617" s="29" t="s">
        <v>184</v>
      </c>
    </row>
    <row r="618" spans="1:28" x14ac:dyDescent="0.35">
      <c r="A618" s="10">
        <v>316</v>
      </c>
      <c r="B618" s="2">
        <v>32</v>
      </c>
      <c r="C618" s="2">
        <v>10</v>
      </c>
      <c r="D618" s="2" t="s">
        <v>213</v>
      </c>
      <c r="F618" s="2" t="s">
        <v>160</v>
      </c>
      <c r="G618" s="2" t="s">
        <v>160</v>
      </c>
      <c r="H618" s="2" t="s">
        <v>160</v>
      </c>
      <c r="I618" s="32">
        <f t="shared" si="20"/>
        <v>0.11667333843294084</v>
      </c>
      <c r="J618" s="60">
        <v>0.77782225621960566</v>
      </c>
      <c r="K618" s="30">
        <v>64.3</v>
      </c>
      <c r="U618" s="29" t="s">
        <v>118</v>
      </c>
      <c r="V618" s="29" t="s">
        <v>184</v>
      </c>
    </row>
    <row r="619" spans="1:28" x14ac:dyDescent="0.35">
      <c r="A619" s="10">
        <v>317</v>
      </c>
      <c r="B619" s="2">
        <v>32</v>
      </c>
      <c r="C619" s="2">
        <v>11</v>
      </c>
      <c r="D619" s="2" t="s">
        <v>213</v>
      </c>
      <c r="F619" s="2" t="s">
        <v>160</v>
      </c>
      <c r="G619" s="2" t="s">
        <v>160</v>
      </c>
      <c r="H619" s="2" t="s">
        <v>160</v>
      </c>
      <c r="I619" s="32">
        <f t="shared" si="20"/>
        <v>0.23334667686588167</v>
      </c>
      <c r="J619" s="59">
        <v>1.5556445124392113</v>
      </c>
      <c r="K619" s="30">
        <v>64.3</v>
      </c>
      <c r="U619" s="29" t="s">
        <v>118</v>
      </c>
      <c r="V619" s="29" t="s">
        <v>184</v>
      </c>
    </row>
    <row r="620" spans="1:28" x14ac:dyDescent="0.35">
      <c r="A620" s="10">
        <v>318</v>
      </c>
      <c r="B620" s="2">
        <v>32</v>
      </c>
      <c r="C620" s="2">
        <v>13</v>
      </c>
      <c r="D620" s="2" t="s">
        <v>213</v>
      </c>
      <c r="F620" s="2" t="s">
        <v>160</v>
      </c>
      <c r="G620" s="2" t="s">
        <v>160</v>
      </c>
      <c r="H620" s="2" t="s">
        <v>160</v>
      </c>
      <c r="I620" s="32">
        <f t="shared" si="20"/>
        <v>0.13767453935087021</v>
      </c>
      <c r="J620" s="59">
        <v>0.91783026233913467</v>
      </c>
      <c r="K620" s="30">
        <v>64.3</v>
      </c>
      <c r="U620" s="29" t="s">
        <v>118</v>
      </c>
      <c r="V620" s="2" t="s">
        <v>183</v>
      </c>
    </row>
    <row r="621" spans="1:28" x14ac:dyDescent="0.35">
      <c r="A621" s="6">
        <v>308.14</v>
      </c>
      <c r="B621" s="2">
        <v>32</v>
      </c>
      <c r="C621" s="2">
        <v>2</v>
      </c>
      <c r="D621" s="2" t="s">
        <v>214</v>
      </c>
      <c r="E621" s="2">
        <v>14</v>
      </c>
      <c r="F621" s="2" t="s">
        <v>160</v>
      </c>
      <c r="G621" s="2" t="s">
        <v>160</v>
      </c>
      <c r="H621" s="2" t="s">
        <v>161</v>
      </c>
      <c r="I621" s="32">
        <f t="shared" si="20"/>
        <v>0.74948619142552542</v>
      </c>
      <c r="J621" s="59">
        <v>4.9965746095035026</v>
      </c>
      <c r="K621" s="30">
        <v>64.3</v>
      </c>
      <c r="L621" s="12">
        <v>2.9746401309967041</v>
      </c>
      <c r="M621" s="12">
        <v>25.944574356079102</v>
      </c>
      <c r="N621" s="12">
        <v>4.6428570747375488</v>
      </c>
      <c r="O621" s="12">
        <v>6.3944587707519531</v>
      </c>
      <c r="U621" s="29" t="s">
        <v>118</v>
      </c>
      <c r="V621" s="29" t="s">
        <v>123</v>
      </c>
      <c r="W621" s="29">
        <v>2</v>
      </c>
      <c r="X621" s="29"/>
      <c r="Y621" s="2" t="s">
        <v>189</v>
      </c>
    </row>
    <row r="622" spans="1:28" x14ac:dyDescent="0.35">
      <c r="A622" s="6">
        <v>309.14</v>
      </c>
      <c r="B622" s="2">
        <v>32</v>
      </c>
      <c r="C622" s="2">
        <v>3</v>
      </c>
      <c r="D622" s="2" t="s">
        <v>214</v>
      </c>
      <c r="E622" s="2">
        <v>14</v>
      </c>
      <c r="F622" s="2" t="s">
        <v>160</v>
      </c>
      <c r="G622" s="2" t="s">
        <v>160</v>
      </c>
      <c r="H622" s="2" t="s">
        <v>161</v>
      </c>
      <c r="I622" s="32">
        <f t="shared" si="20"/>
        <v>1.0216384206542033</v>
      </c>
      <c r="J622" s="59">
        <v>6.810922804361355</v>
      </c>
      <c r="K622" s="30">
        <v>64.3</v>
      </c>
      <c r="L622" s="12">
        <v>2.4129600524902344</v>
      </c>
      <c r="M622" s="12">
        <v>20.776454925537109</v>
      </c>
      <c r="N622" s="12">
        <v>3.7777702808380127</v>
      </c>
      <c r="O622" s="12">
        <v>4.6244282722473145</v>
      </c>
      <c r="U622" s="29" t="s">
        <v>118</v>
      </c>
      <c r="V622" s="2" t="s">
        <v>123</v>
      </c>
      <c r="W622" s="29">
        <v>3</v>
      </c>
      <c r="X622" s="29"/>
      <c r="Y622" s="2" t="s">
        <v>186</v>
      </c>
    </row>
    <row r="623" spans="1:28" x14ac:dyDescent="0.35">
      <c r="A623" s="6">
        <v>310.14</v>
      </c>
      <c r="B623" s="2">
        <v>32</v>
      </c>
      <c r="C623" s="2">
        <v>4</v>
      </c>
      <c r="D623" s="2" t="s">
        <v>214</v>
      </c>
      <c r="E623" s="2">
        <v>14</v>
      </c>
      <c r="F623" s="2" t="s">
        <v>160</v>
      </c>
      <c r="G623" s="2" t="s">
        <v>160</v>
      </c>
      <c r="H623" s="2" t="s">
        <v>161</v>
      </c>
      <c r="I623" s="32">
        <f t="shared" si="20"/>
        <v>0.78171136750070358</v>
      </c>
      <c r="J623" s="59">
        <v>5.2114091166713576</v>
      </c>
      <c r="K623" s="30">
        <v>64.3</v>
      </c>
      <c r="L623" s="12">
        <v>2.2236044406890869</v>
      </c>
      <c r="M623" s="12">
        <v>22.909746170043945</v>
      </c>
      <c r="N623" s="12">
        <v>4.4979238510131836</v>
      </c>
      <c r="O623" s="12">
        <v>7.2909336090087891</v>
      </c>
      <c r="U623" s="29" t="s">
        <v>118</v>
      </c>
      <c r="V623" s="29" t="s">
        <v>123</v>
      </c>
      <c r="W623" s="29">
        <v>4</v>
      </c>
      <c r="X623" s="29"/>
      <c r="Y623" s="2" t="s">
        <v>187</v>
      </c>
      <c r="AB623" s="4" t="s">
        <v>138</v>
      </c>
    </row>
    <row r="624" spans="1:28" x14ac:dyDescent="0.35">
      <c r="A624" s="6">
        <v>311.14</v>
      </c>
      <c r="B624" s="2">
        <v>32</v>
      </c>
      <c r="C624" s="2">
        <v>5</v>
      </c>
      <c r="D624" s="2" t="s">
        <v>214</v>
      </c>
      <c r="E624" s="2">
        <v>14</v>
      </c>
      <c r="F624" s="2" t="s">
        <v>160</v>
      </c>
      <c r="G624" s="2" t="s">
        <v>160</v>
      </c>
      <c r="H624" s="2" t="s">
        <v>161</v>
      </c>
      <c r="I624" s="32">
        <f t="shared" si="20"/>
        <v>1.1656366549481387</v>
      </c>
      <c r="J624" s="59">
        <v>7.7709110329875921</v>
      </c>
      <c r="K624" s="30">
        <v>64.3</v>
      </c>
      <c r="L624" s="12">
        <v>2.7961010932922363</v>
      </c>
      <c r="M624" s="12">
        <v>25.225091934204102</v>
      </c>
      <c r="N624" s="12">
        <v>4.6209278106689453</v>
      </c>
      <c r="O624" s="12">
        <v>6.404085636138916</v>
      </c>
      <c r="U624" s="29" t="s">
        <v>118</v>
      </c>
      <c r="V624" s="2" t="s">
        <v>123</v>
      </c>
      <c r="W624" s="2">
        <v>5</v>
      </c>
      <c r="Y624" s="2" t="s">
        <v>188</v>
      </c>
    </row>
    <row r="625" spans="1:28" x14ac:dyDescent="0.35">
      <c r="A625" s="6">
        <v>312.14</v>
      </c>
      <c r="B625" s="2">
        <v>32</v>
      </c>
      <c r="C625" s="2">
        <v>6</v>
      </c>
      <c r="D625" s="2" t="s">
        <v>214</v>
      </c>
      <c r="E625" s="2">
        <v>14</v>
      </c>
      <c r="F625" s="2" t="s">
        <v>160</v>
      </c>
      <c r="G625" s="2" t="s">
        <v>160</v>
      </c>
      <c r="H625" s="2" t="s">
        <v>161</v>
      </c>
      <c r="I625" s="32">
        <f t="shared" si="20"/>
        <v>0.95585799244571112</v>
      </c>
      <c r="J625" s="59">
        <v>6.3723866163047411</v>
      </c>
      <c r="K625" s="30">
        <v>64.3</v>
      </c>
      <c r="L625" s="12">
        <v>2.4480404849999999</v>
      </c>
      <c r="M625" s="12">
        <v>25.19650459</v>
      </c>
      <c r="N625" s="12">
        <v>4.5096807480000001</v>
      </c>
      <c r="O625" s="12">
        <v>6.6534757610000002</v>
      </c>
      <c r="U625" s="29" t="s">
        <v>118</v>
      </c>
      <c r="V625" s="29" t="s">
        <v>123</v>
      </c>
      <c r="W625" s="29">
        <v>2</v>
      </c>
      <c r="X625" s="29"/>
      <c r="Y625" s="2" t="s">
        <v>189</v>
      </c>
    </row>
    <row r="626" spans="1:28" x14ac:dyDescent="0.35">
      <c r="A626" s="6">
        <v>313.14</v>
      </c>
      <c r="B626" s="2">
        <v>32</v>
      </c>
      <c r="C626" s="2">
        <v>7</v>
      </c>
      <c r="D626" s="2" t="s">
        <v>214</v>
      </c>
      <c r="E626" s="2">
        <v>14</v>
      </c>
      <c r="F626" s="2" t="s">
        <v>160</v>
      </c>
      <c r="G626" s="2" t="s">
        <v>160</v>
      </c>
      <c r="H626" s="2" t="s">
        <v>161</v>
      </c>
      <c r="I626" s="32">
        <f t="shared" si="20"/>
        <v>0.47476714875132286</v>
      </c>
      <c r="J626" s="59">
        <v>3.1651143250088194</v>
      </c>
      <c r="K626" s="30">
        <v>64.3</v>
      </c>
      <c r="U626" s="29" t="s">
        <v>118</v>
      </c>
      <c r="V626" s="29" t="s">
        <v>184</v>
      </c>
      <c r="AB626" s="4" t="s">
        <v>138</v>
      </c>
    </row>
    <row r="627" spans="1:28" x14ac:dyDescent="0.35">
      <c r="A627" s="6">
        <v>314.14</v>
      </c>
      <c r="B627" s="2">
        <v>32</v>
      </c>
      <c r="C627" s="2">
        <v>8</v>
      </c>
      <c r="D627" s="2" t="s">
        <v>214</v>
      </c>
      <c r="E627" s="2">
        <v>14</v>
      </c>
      <c r="F627" s="2" t="s">
        <v>160</v>
      </c>
      <c r="G627" s="2" t="s">
        <v>160</v>
      </c>
      <c r="H627" s="2" t="s">
        <v>161</v>
      </c>
      <c r="I627" s="32">
        <f t="shared" si="20"/>
        <v>0.81104304478274503</v>
      </c>
      <c r="J627" s="59">
        <v>5.4069536318849671</v>
      </c>
      <c r="K627" s="30">
        <v>64.3</v>
      </c>
      <c r="U627" s="29" t="s">
        <v>118</v>
      </c>
      <c r="V627" s="29" t="s">
        <v>184</v>
      </c>
    </row>
    <row r="628" spans="1:28" x14ac:dyDescent="0.35">
      <c r="A628" s="6">
        <v>315.14</v>
      </c>
      <c r="B628" s="2">
        <v>32</v>
      </c>
      <c r="C628" s="2">
        <v>9</v>
      </c>
      <c r="D628" s="2" t="s">
        <v>214</v>
      </c>
      <c r="E628" s="2">
        <v>14</v>
      </c>
      <c r="F628" s="2" t="s">
        <v>160</v>
      </c>
      <c r="G628" s="2" t="s">
        <v>160</v>
      </c>
      <c r="H628" s="2" t="s">
        <v>161</v>
      </c>
      <c r="I628" s="32">
        <f t="shared" si="20"/>
        <v>0.22496953116639651</v>
      </c>
      <c r="J628" s="59">
        <v>1.4997968744426435</v>
      </c>
      <c r="K628" s="30">
        <v>64.3</v>
      </c>
      <c r="U628" s="29" t="s">
        <v>118</v>
      </c>
      <c r="V628" s="29" t="s">
        <v>184</v>
      </c>
    </row>
    <row r="629" spans="1:28" x14ac:dyDescent="0.35">
      <c r="A629" s="6">
        <v>316.14</v>
      </c>
      <c r="B629" s="2">
        <v>32</v>
      </c>
      <c r="C629" s="2">
        <v>10</v>
      </c>
      <c r="D629" s="2" t="s">
        <v>214</v>
      </c>
      <c r="E629" s="2">
        <v>14</v>
      </c>
      <c r="F629" s="2" t="s">
        <v>160</v>
      </c>
      <c r="G629" s="2" t="s">
        <v>160</v>
      </c>
      <c r="H629" s="2" t="s">
        <v>161</v>
      </c>
      <c r="I629" s="32">
        <f t="shared" si="20"/>
        <v>0.60616466249450085</v>
      </c>
      <c r="J629" s="59">
        <v>4.0410977499633391</v>
      </c>
      <c r="K629" s="30">
        <v>64.3</v>
      </c>
      <c r="U629" s="29" t="s">
        <v>118</v>
      </c>
      <c r="V629" s="29" t="s">
        <v>184</v>
      </c>
    </row>
    <row r="630" spans="1:28" x14ac:dyDescent="0.35">
      <c r="A630" s="6">
        <v>317.14</v>
      </c>
      <c r="B630" s="2">
        <v>32</v>
      </c>
      <c r="C630" s="2">
        <v>11</v>
      </c>
      <c r="D630" s="2" t="s">
        <v>214</v>
      </c>
      <c r="E630" s="2">
        <v>14</v>
      </c>
      <c r="F630" s="2" t="s">
        <v>160</v>
      </c>
      <c r="G630" s="2" t="s">
        <v>160</v>
      </c>
      <c r="H630" s="2" t="s">
        <v>161</v>
      </c>
      <c r="I630" s="32">
        <f t="shared" si="20"/>
        <v>0.83559111518903573</v>
      </c>
      <c r="J630" s="59">
        <v>5.5706074345935717</v>
      </c>
      <c r="K630" s="30">
        <v>64.3</v>
      </c>
      <c r="U630" s="29" t="s">
        <v>118</v>
      </c>
      <c r="V630" s="29" t="s">
        <v>184</v>
      </c>
    </row>
    <row r="631" spans="1:28" x14ac:dyDescent="0.35">
      <c r="A631" s="6">
        <v>318.14</v>
      </c>
      <c r="B631" s="2">
        <v>32</v>
      </c>
      <c r="C631" s="2">
        <v>13</v>
      </c>
      <c r="D631" s="2" t="s">
        <v>214</v>
      </c>
      <c r="E631" s="2">
        <v>14</v>
      </c>
      <c r="F631" s="2" t="s">
        <v>160</v>
      </c>
      <c r="G631" s="2" t="s">
        <v>160</v>
      </c>
      <c r="H631" s="2" t="s">
        <v>161</v>
      </c>
      <c r="I631" s="32">
        <f t="shared" si="20"/>
        <v>3.7568814975406956E-2</v>
      </c>
      <c r="J631" s="59">
        <v>0.25045876650271304</v>
      </c>
      <c r="K631" s="30">
        <v>64.3</v>
      </c>
      <c r="U631" s="29" t="s">
        <v>118</v>
      </c>
      <c r="V631" s="2" t="s">
        <v>183</v>
      </c>
    </row>
    <row r="632" spans="1:28" x14ac:dyDescent="0.35">
      <c r="A632" s="10">
        <v>319</v>
      </c>
      <c r="B632" s="2">
        <v>33</v>
      </c>
      <c r="C632" s="2">
        <v>1</v>
      </c>
      <c r="D632" s="2" t="s">
        <v>213</v>
      </c>
      <c r="F632" s="2" t="s">
        <v>161</v>
      </c>
      <c r="G632" s="2" t="s">
        <v>161</v>
      </c>
      <c r="H632" s="2" t="s">
        <v>161</v>
      </c>
      <c r="I632" s="32">
        <f t="shared" si="20"/>
        <v>0.46669335373176335</v>
      </c>
      <c r="J632" s="59">
        <v>3.1112890248784226</v>
      </c>
      <c r="K632" s="30">
        <v>64.3</v>
      </c>
      <c r="L632" s="12">
        <f>L625</f>
        <v>2.4480404849999999</v>
      </c>
      <c r="M632" s="12">
        <f>M625</f>
        <v>25.19650459</v>
      </c>
      <c r="N632" s="12">
        <f>N625</f>
        <v>4.5096807480000001</v>
      </c>
      <c r="O632" s="12">
        <f>O625</f>
        <v>6.6534757610000002</v>
      </c>
      <c r="U632" s="29" t="s">
        <v>118</v>
      </c>
      <c r="V632" s="2" t="s">
        <v>123</v>
      </c>
      <c r="W632" s="2">
        <v>2</v>
      </c>
      <c r="Y632" s="2" t="s">
        <v>189</v>
      </c>
    </row>
    <row r="633" spans="1:28" x14ac:dyDescent="0.35">
      <c r="A633" s="10">
        <v>320</v>
      </c>
      <c r="B633" s="2">
        <v>33</v>
      </c>
      <c r="C633" s="2">
        <v>2</v>
      </c>
      <c r="D633" s="2" t="s">
        <v>213</v>
      </c>
      <c r="F633" s="2" t="s">
        <v>161</v>
      </c>
      <c r="G633" s="2" t="s">
        <v>161</v>
      </c>
      <c r="H633" s="2" t="s">
        <v>161</v>
      </c>
      <c r="I633" s="32">
        <f t="shared" si="20"/>
        <v>0.23334667686588167</v>
      </c>
      <c r="J633" s="60">
        <v>1.5556445124392113</v>
      </c>
      <c r="K633" s="30">
        <v>64.3</v>
      </c>
      <c r="L633" s="12">
        <f t="shared" ref="L633:O636" si="22">L621</f>
        <v>2.9746401309967041</v>
      </c>
      <c r="M633" s="12">
        <f t="shared" si="22"/>
        <v>25.944574356079102</v>
      </c>
      <c r="N633" s="12">
        <f t="shared" si="22"/>
        <v>4.6428570747375488</v>
      </c>
      <c r="O633" s="12">
        <f t="shared" si="22"/>
        <v>6.3944587707519531</v>
      </c>
      <c r="U633" s="29" t="s">
        <v>118</v>
      </c>
      <c r="V633" s="29" t="s">
        <v>123</v>
      </c>
      <c r="W633" s="29">
        <v>2</v>
      </c>
      <c r="X633" s="29"/>
      <c r="Y633" s="2" t="s">
        <v>189</v>
      </c>
    </row>
    <row r="634" spans="1:28" x14ac:dyDescent="0.35">
      <c r="A634" s="10">
        <v>321</v>
      </c>
      <c r="B634" s="2">
        <v>33</v>
      </c>
      <c r="C634" s="2">
        <v>3</v>
      </c>
      <c r="D634" s="2" t="s">
        <v>213</v>
      </c>
      <c r="F634" s="2" t="s">
        <v>161</v>
      </c>
      <c r="G634" s="2" t="s">
        <v>161</v>
      </c>
      <c r="H634" s="2" t="s">
        <v>161</v>
      </c>
      <c r="I634" s="32">
        <f t="shared" si="20"/>
        <v>0.23334667686588167</v>
      </c>
      <c r="J634" s="60">
        <v>1.5556445124392113</v>
      </c>
      <c r="K634" s="30">
        <v>64.3</v>
      </c>
      <c r="L634" s="12">
        <f t="shared" si="22"/>
        <v>2.4129600524902344</v>
      </c>
      <c r="M634" s="12">
        <f t="shared" si="22"/>
        <v>20.776454925537109</v>
      </c>
      <c r="N634" s="12">
        <f t="shared" si="22"/>
        <v>3.7777702808380127</v>
      </c>
      <c r="O634" s="12">
        <f t="shared" si="22"/>
        <v>4.6244282722473145</v>
      </c>
      <c r="U634" s="29" t="s">
        <v>118</v>
      </c>
      <c r="V634" s="2" t="s">
        <v>123</v>
      </c>
      <c r="W634" s="29">
        <v>3</v>
      </c>
      <c r="X634" s="29"/>
      <c r="Y634" s="2" t="s">
        <v>186</v>
      </c>
    </row>
    <row r="635" spans="1:28" x14ac:dyDescent="0.35">
      <c r="A635" s="10">
        <v>322</v>
      </c>
      <c r="B635" s="2">
        <v>33</v>
      </c>
      <c r="C635" s="2">
        <v>4</v>
      </c>
      <c r="D635" s="2" t="s">
        <v>213</v>
      </c>
      <c r="F635" s="2" t="s">
        <v>161</v>
      </c>
      <c r="G635" s="2" t="s">
        <v>161</v>
      </c>
      <c r="H635" s="2" t="s">
        <v>161</v>
      </c>
      <c r="I635" s="32">
        <f t="shared" si="20"/>
        <v>0.23334667686588167</v>
      </c>
      <c r="J635" s="60">
        <v>1.5556445124392113</v>
      </c>
      <c r="K635" s="30">
        <v>64.3</v>
      </c>
      <c r="L635" s="12">
        <f t="shared" si="22"/>
        <v>2.2236044406890869</v>
      </c>
      <c r="M635" s="12">
        <f t="shared" si="22"/>
        <v>22.909746170043945</v>
      </c>
      <c r="N635" s="12">
        <f t="shared" si="22"/>
        <v>4.4979238510131836</v>
      </c>
      <c r="O635" s="12">
        <f t="shared" si="22"/>
        <v>7.2909336090087891</v>
      </c>
      <c r="U635" s="29" t="s">
        <v>118</v>
      </c>
      <c r="V635" s="29" t="s">
        <v>123</v>
      </c>
      <c r="W635" s="29">
        <v>4</v>
      </c>
      <c r="X635" s="29"/>
      <c r="Y635" s="2" t="s">
        <v>187</v>
      </c>
      <c r="AB635" s="4" t="s">
        <v>138</v>
      </c>
    </row>
    <row r="636" spans="1:28" x14ac:dyDescent="0.35">
      <c r="A636" s="10">
        <v>323</v>
      </c>
      <c r="B636" s="2">
        <v>33</v>
      </c>
      <c r="C636" s="2">
        <v>5</v>
      </c>
      <c r="D636" s="2" t="s">
        <v>213</v>
      </c>
      <c r="F636" s="2" t="s">
        <v>161</v>
      </c>
      <c r="G636" s="2" t="s">
        <v>161</v>
      </c>
      <c r="H636" s="2" t="s">
        <v>161</v>
      </c>
      <c r="I636" s="32">
        <f t="shared" si="20"/>
        <v>0.23334667686588167</v>
      </c>
      <c r="J636" s="59">
        <v>1.5556445124392113</v>
      </c>
      <c r="K636" s="30">
        <v>64.3</v>
      </c>
      <c r="L636" s="12">
        <f t="shared" si="22"/>
        <v>2.7961010932922363</v>
      </c>
      <c r="M636" s="12">
        <f t="shared" si="22"/>
        <v>25.225091934204102</v>
      </c>
      <c r="N636" s="12">
        <f t="shared" si="22"/>
        <v>4.6209278106689453</v>
      </c>
      <c r="O636" s="12">
        <f t="shared" si="22"/>
        <v>6.404085636138916</v>
      </c>
      <c r="U636" s="29" t="s">
        <v>118</v>
      </c>
      <c r="V636" s="2" t="s">
        <v>123</v>
      </c>
      <c r="W636" s="2">
        <v>5</v>
      </c>
      <c r="Y636" s="2" t="s">
        <v>188</v>
      </c>
    </row>
    <row r="637" spans="1:28" x14ac:dyDescent="0.35">
      <c r="A637" s="10">
        <v>324</v>
      </c>
      <c r="B637" s="2">
        <v>33</v>
      </c>
      <c r="C637" s="2">
        <v>6</v>
      </c>
      <c r="D637" s="2" t="s">
        <v>213</v>
      </c>
      <c r="F637" s="2" t="s">
        <v>161</v>
      </c>
      <c r="G637" s="2" t="s">
        <v>161</v>
      </c>
      <c r="H637" s="2" t="s">
        <v>161</v>
      </c>
      <c r="I637" s="32">
        <f t="shared" si="20"/>
        <v>0.11667333843294084</v>
      </c>
      <c r="J637" s="59">
        <v>0.77782225621960566</v>
      </c>
      <c r="K637" s="30">
        <v>64.3</v>
      </c>
      <c r="L637" s="12">
        <f>L624</f>
        <v>2.7961010932922363</v>
      </c>
      <c r="M637" s="12">
        <f>M624</f>
        <v>25.225091934204102</v>
      </c>
      <c r="N637" s="12">
        <f>N624</f>
        <v>4.6209278106689453</v>
      </c>
      <c r="O637" s="12">
        <f>O624</f>
        <v>6.404085636138916</v>
      </c>
      <c r="U637" s="29" t="s">
        <v>118</v>
      </c>
      <c r="V637" s="29" t="s">
        <v>123</v>
      </c>
      <c r="W637" s="29">
        <v>5</v>
      </c>
      <c r="X637" s="29"/>
      <c r="Y637" s="2" t="s">
        <v>147</v>
      </c>
    </row>
    <row r="638" spans="1:28" x14ac:dyDescent="0.35">
      <c r="A638" s="10">
        <v>325</v>
      </c>
      <c r="B638" s="2">
        <v>33</v>
      </c>
      <c r="C638" s="2">
        <v>7</v>
      </c>
      <c r="D638" s="2" t="s">
        <v>213</v>
      </c>
      <c r="F638" s="2" t="s">
        <v>161</v>
      </c>
      <c r="G638" s="2" t="s">
        <v>161</v>
      </c>
      <c r="H638" s="2" t="s">
        <v>161</v>
      </c>
      <c r="I638" s="32">
        <f t="shared" si="20"/>
        <v>0.11667333843294084</v>
      </c>
      <c r="J638" s="59">
        <v>0.77782225621960566</v>
      </c>
      <c r="K638" s="30">
        <v>64.3</v>
      </c>
      <c r="U638" s="29" t="s">
        <v>118</v>
      </c>
      <c r="V638" s="29" t="s">
        <v>184</v>
      </c>
      <c r="AB638" s="4" t="s">
        <v>138</v>
      </c>
    </row>
    <row r="639" spans="1:28" x14ac:dyDescent="0.35">
      <c r="A639" s="10">
        <v>326</v>
      </c>
      <c r="B639" s="2">
        <v>33</v>
      </c>
      <c r="C639" s="2">
        <v>8</v>
      </c>
      <c r="D639" s="2" t="s">
        <v>213</v>
      </c>
      <c r="F639" s="2" t="s">
        <v>161</v>
      </c>
      <c r="G639" s="2" t="s">
        <v>161</v>
      </c>
      <c r="H639" s="2" t="s">
        <v>161</v>
      </c>
      <c r="I639" s="32">
        <f t="shared" si="20"/>
        <v>0.23334667686588167</v>
      </c>
      <c r="J639" s="59">
        <v>1.5556445124392113</v>
      </c>
      <c r="K639" s="30">
        <v>64.3</v>
      </c>
      <c r="U639" s="29" t="s">
        <v>118</v>
      </c>
      <c r="V639" s="29" t="s">
        <v>184</v>
      </c>
    </row>
    <row r="640" spans="1:28" x14ac:dyDescent="0.35">
      <c r="A640" s="10">
        <v>327</v>
      </c>
      <c r="B640" s="2">
        <v>33</v>
      </c>
      <c r="C640" s="2">
        <v>9</v>
      </c>
      <c r="D640" s="2" t="s">
        <v>213</v>
      </c>
      <c r="F640" s="2" t="s">
        <v>161</v>
      </c>
      <c r="G640" s="2" t="s">
        <v>161</v>
      </c>
      <c r="H640" s="2" t="s">
        <v>161</v>
      </c>
      <c r="I640" s="32">
        <f t="shared" si="20"/>
        <v>0.35002001529882254</v>
      </c>
      <c r="J640" s="59">
        <v>2.3334667686588171</v>
      </c>
      <c r="K640" s="30">
        <v>64.3</v>
      </c>
      <c r="U640" s="29" t="s">
        <v>118</v>
      </c>
      <c r="V640" s="29" t="s">
        <v>184</v>
      </c>
    </row>
    <row r="641" spans="1:28" x14ac:dyDescent="0.35">
      <c r="A641" s="10">
        <v>328</v>
      </c>
      <c r="B641" s="2">
        <v>33</v>
      </c>
      <c r="C641" s="2">
        <v>10</v>
      </c>
      <c r="D641" s="2" t="s">
        <v>213</v>
      </c>
      <c r="F641" s="2" t="s">
        <v>161</v>
      </c>
      <c r="G641" s="2" t="s">
        <v>161</v>
      </c>
      <c r="H641" s="2" t="s">
        <v>161</v>
      </c>
      <c r="I641" s="32">
        <f t="shared" si="20"/>
        <v>0.11667333843294084</v>
      </c>
      <c r="J641" s="59">
        <v>0.77782225621960566</v>
      </c>
      <c r="K641" s="30">
        <v>64.3</v>
      </c>
      <c r="U641" s="29" t="s">
        <v>118</v>
      </c>
      <c r="V641" s="29" t="s">
        <v>184</v>
      </c>
    </row>
    <row r="642" spans="1:28" x14ac:dyDescent="0.35">
      <c r="A642" s="10">
        <v>329</v>
      </c>
      <c r="B642" s="2">
        <v>33</v>
      </c>
      <c r="C642" s="2">
        <v>11</v>
      </c>
      <c r="D642" s="2" t="s">
        <v>213</v>
      </c>
      <c r="F642" s="2" t="s">
        <v>161</v>
      </c>
      <c r="G642" s="2" t="s">
        <v>161</v>
      </c>
      <c r="H642" s="2" t="s">
        <v>161</v>
      </c>
      <c r="I642" s="32">
        <f t="shared" si="20"/>
        <v>0.23334667686588167</v>
      </c>
      <c r="J642" s="59">
        <v>1.5556445124392113</v>
      </c>
      <c r="K642" s="30">
        <v>64.3</v>
      </c>
      <c r="U642" s="29" t="s">
        <v>118</v>
      </c>
      <c r="V642" s="29" t="s">
        <v>184</v>
      </c>
    </row>
    <row r="643" spans="1:28" x14ac:dyDescent="0.35">
      <c r="A643" s="10">
        <v>330</v>
      </c>
      <c r="B643" s="2">
        <v>33</v>
      </c>
      <c r="C643" s="2">
        <v>13</v>
      </c>
      <c r="D643" s="2" t="s">
        <v>213</v>
      </c>
      <c r="F643" s="2" t="s">
        <v>161</v>
      </c>
      <c r="G643" s="2" t="s">
        <v>161</v>
      </c>
      <c r="H643" s="2" t="s">
        <v>161</v>
      </c>
      <c r="I643" s="32">
        <f t="shared" si="20"/>
        <v>3.7568814975406956E-2</v>
      </c>
      <c r="J643" s="59">
        <v>0.25045876650271304</v>
      </c>
      <c r="K643" s="30">
        <v>64.3</v>
      </c>
      <c r="U643" s="29" t="s">
        <v>118</v>
      </c>
      <c r="V643" s="12" t="s">
        <v>119</v>
      </c>
    </row>
    <row r="644" spans="1:28" x14ac:dyDescent="0.35">
      <c r="A644" s="6">
        <v>319.2</v>
      </c>
      <c r="B644" s="2">
        <v>33</v>
      </c>
      <c r="C644" s="2">
        <v>1</v>
      </c>
      <c r="D644" s="2" t="s">
        <v>214</v>
      </c>
      <c r="E644" s="2">
        <v>20</v>
      </c>
      <c r="F644" s="2" t="s">
        <v>161</v>
      </c>
      <c r="G644" s="2" t="s">
        <v>161</v>
      </c>
      <c r="H644" s="2" t="s">
        <v>162</v>
      </c>
      <c r="I644" s="32">
        <f t="shared" ref="I644:I706" si="23">0.15*J644</f>
        <v>0.98231950560230219</v>
      </c>
      <c r="J644" s="59">
        <v>6.5487967040153485</v>
      </c>
      <c r="K644" s="30">
        <v>64.3</v>
      </c>
      <c r="L644" s="12">
        <v>2.7000906467437744</v>
      </c>
      <c r="M644" s="12">
        <v>22.730258941650391</v>
      </c>
      <c r="N644" s="12">
        <v>4.498143196105957</v>
      </c>
      <c r="O644" s="12">
        <v>6.6703691482543945</v>
      </c>
      <c r="U644" s="29" t="s">
        <v>118</v>
      </c>
      <c r="V644" s="2" t="s">
        <v>123</v>
      </c>
      <c r="W644" s="2">
        <v>2</v>
      </c>
      <c r="Y644" s="2" t="s">
        <v>189</v>
      </c>
    </row>
    <row r="645" spans="1:28" x14ac:dyDescent="0.35">
      <c r="A645" s="6">
        <v>320.2</v>
      </c>
      <c r="B645" s="2">
        <v>33</v>
      </c>
      <c r="C645" s="2">
        <v>2</v>
      </c>
      <c r="D645" s="2" t="s">
        <v>214</v>
      </c>
      <c r="E645" s="2">
        <v>20</v>
      </c>
      <c r="F645" s="2" t="s">
        <v>161</v>
      </c>
      <c r="G645" s="2" t="s">
        <v>161</v>
      </c>
      <c r="H645" s="2" t="s">
        <v>162</v>
      </c>
      <c r="I645" s="32">
        <f t="shared" si="23"/>
        <v>0.85974249624465449</v>
      </c>
      <c r="J645" s="59">
        <v>5.7316166416310299</v>
      </c>
      <c r="K645" s="30">
        <v>64.3</v>
      </c>
      <c r="L645" s="12">
        <v>2.740647554397583</v>
      </c>
      <c r="M645" s="12">
        <v>23.549287796020508</v>
      </c>
      <c r="N645" s="12">
        <v>4.5660481452941895</v>
      </c>
      <c r="O645" s="12">
        <v>6.1784834861755371</v>
      </c>
      <c r="U645" s="29" t="s">
        <v>118</v>
      </c>
      <c r="V645" s="29" t="s">
        <v>123</v>
      </c>
      <c r="W645" s="29">
        <v>2</v>
      </c>
      <c r="X645" s="29"/>
      <c r="Y645" s="2" t="s">
        <v>189</v>
      </c>
    </row>
    <row r="646" spans="1:28" x14ac:dyDescent="0.35">
      <c r="A646" s="6">
        <v>321.2</v>
      </c>
      <c r="B646" s="2">
        <v>33</v>
      </c>
      <c r="C646" s="2">
        <v>3</v>
      </c>
      <c r="D646" s="2" t="s">
        <v>214</v>
      </c>
      <c r="E646" s="2">
        <v>20</v>
      </c>
      <c r="F646" s="2" t="s">
        <v>161</v>
      </c>
      <c r="G646" s="2" t="s">
        <v>161</v>
      </c>
      <c r="H646" s="2" t="s">
        <v>162</v>
      </c>
      <c r="I646" s="32">
        <f t="shared" si="23"/>
        <v>0.83535776851216992</v>
      </c>
      <c r="J646" s="59">
        <v>5.5690517900811329</v>
      </c>
      <c r="K646" s="30">
        <v>64.3</v>
      </c>
      <c r="L646" s="12">
        <v>2.6600306034088135</v>
      </c>
      <c r="M646" s="12">
        <v>23.249311447143555</v>
      </c>
      <c r="N646" s="12">
        <v>4.5169062614440918</v>
      </c>
      <c r="O646" s="12">
        <v>6.7892241477966309</v>
      </c>
      <c r="U646" s="29" t="s">
        <v>118</v>
      </c>
      <c r="V646" s="2" t="s">
        <v>123</v>
      </c>
      <c r="W646" s="29">
        <v>3</v>
      </c>
      <c r="X646" s="29"/>
      <c r="Y646" s="2" t="s">
        <v>186</v>
      </c>
    </row>
    <row r="647" spans="1:28" x14ac:dyDescent="0.35">
      <c r="A647" s="6">
        <v>322.2</v>
      </c>
      <c r="B647" s="2">
        <v>33</v>
      </c>
      <c r="C647" s="2">
        <v>4</v>
      </c>
      <c r="D647" s="2" t="s">
        <v>214</v>
      </c>
      <c r="E647" s="2">
        <v>20</v>
      </c>
      <c r="F647" s="2" t="s">
        <v>161</v>
      </c>
      <c r="G647" s="2" t="s">
        <v>161</v>
      </c>
      <c r="H647" s="2" t="s">
        <v>162</v>
      </c>
      <c r="I647" s="32">
        <f t="shared" si="23"/>
        <v>0.83283762440201836</v>
      </c>
      <c r="J647" s="59">
        <v>5.5522508293467894</v>
      </c>
      <c r="K647" s="30">
        <v>64.3</v>
      </c>
      <c r="L647" s="12">
        <v>2.4081745147705078</v>
      </c>
      <c r="M647" s="12">
        <v>22.756622314453125</v>
      </c>
      <c r="N647" s="12">
        <v>4.3264122009277344</v>
      </c>
      <c r="O647" s="12">
        <v>6.8183913230895996</v>
      </c>
      <c r="U647" s="29" t="s">
        <v>118</v>
      </c>
      <c r="V647" s="29" t="s">
        <v>123</v>
      </c>
      <c r="W647" s="29">
        <v>4</v>
      </c>
      <c r="X647" s="29"/>
      <c r="Y647" s="2" t="s">
        <v>187</v>
      </c>
      <c r="AB647" s="4" t="s">
        <v>138</v>
      </c>
    </row>
    <row r="648" spans="1:28" x14ac:dyDescent="0.35">
      <c r="A648" s="6">
        <v>323.2</v>
      </c>
      <c r="B648" s="2">
        <v>33</v>
      </c>
      <c r="C648" s="2">
        <v>5</v>
      </c>
      <c r="D648" s="2" t="s">
        <v>214</v>
      </c>
      <c r="E648" s="2">
        <v>20</v>
      </c>
      <c r="F648" s="2" t="s">
        <v>161</v>
      </c>
      <c r="G648" s="2" t="s">
        <v>161</v>
      </c>
      <c r="H648" s="2" t="s">
        <v>162</v>
      </c>
      <c r="I648" s="32">
        <f t="shared" si="23"/>
        <v>1.392496294197149</v>
      </c>
      <c r="J648" s="59">
        <v>9.2833086279809933</v>
      </c>
      <c r="K648" s="30">
        <v>64.3</v>
      </c>
      <c r="L648" s="12">
        <v>2.8179295063018799</v>
      </c>
      <c r="M648" s="12">
        <v>24.428031921386719</v>
      </c>
      <c r="N648" s="12">
        <v>4.490532398223877</v>
      </c>
      <c r="O648" s="12">
        <v>6.1245079040527344</v>
      </c>
      <c r="U648" s="29" t="s">
        <v>118</v>
      </c>
      <c r="V648" s="2" t="s">
        <v>123</v>
      </c>
      <c r="W648" s="2">
        <v>5</v>
      </c>
      <c r="Y648" s="2" t="s">
        <v>188</v>
      </c>
    </row>
    <row r="649" spans="1:28" x14ac:dyDescent="0.35">
      <c r="A649" s="6">
        <v>324.2</v>
      </c>
      <c r="B649" s="2">
        <v>33</v>
      </c>
      <c r="C649" s="2">
        <v>6</v>
      </c>
      <c r="D649" s="2" t="s">
        <v>214</v>
      </c>
      <c r="E649" s="2">
        <v>20</v>
      </c>
      <c r="F649" s="2" t="s">
        <v>161</v>
      </c>
      <c r="G649" s="2" t="s">
        <v>161</v>
      </c>
      <c r="H649" s="2" t="s">
        <v>162</v>
      </c>
      <c r="I649" s="32">
        <f t="shared" si="23"/>
        <v>1.3290026634219425</v>
      </c>
      <c r="J649" s="59">
        <v>8.8600177561462843</v>
      </c>
      <c r="K649" s="30">
        <v>64.3</v>
      </c>
      <c r="L649" s="12">
        <v>2.7031729221343994</v>
      </c>
      <c r="M649" s="12">
        <v>22.029659271240234</v>
      </c>
      <c r="N649" s="12">
        <v>4.6311125755310059</v>
      </c>
      <c r="O649" s="12">
        <v>6.2860140800476074</v>
      </c>
      <c r="U649" s="29" t="s">
        <v>118</v>
      </c>
      <c r="V649" s="29" t="s">
        <v>123</v>
      </c>
      <c r="W649" s="29">
        <v>5</v>
      </c>
      <c r="X649" s="29"/>
      <c r="Y649" s="2" t="s">
        <v>147</v>
      </c>
    </row>
    <row r="650" spans="1:28" x14ac:dyDescent="0.35">
      <c r="A650" s="6">
        <v>325.2</v>
      </c>
      <c r="B650" s="2">
        <v>33</v>
      </c>
      <c r="C650" s="2">
        <v>7</v>
      </c>
      <c r="D650" s="2" t="s">
        <v>214</v>
      </c>
      <c r="E650" s="2">
        <v>20</v>
      </c>
      <c r="F650" s="2" t="s">
        <v>161</v>
      </c>
      <c r="G650" s="2" t="s">
        <v>161</v>
      </c>
      <c r="H650" s="2" t="s">
        <v>162</v>
      </c>
      <c r="I650" s="32">
        <f t="shared" si="23"/>
        <v>0.80922294070319123</v>
      </c>
      <c r="J650" s="59">
        <v>5.3948196046879415</v>
      </c>
      <c r="K650" s="30">
        <v>64.3</v>
      </c>
      <c r="U650" s="29" t="s">
        <v>118</v>
      </c>
      <c r="V650" s="29" t="s">
        <v>184</v>
      </c>
      <c r="AB650" s="4" t="s">
        <v>138</v>
      </c>
    </row>
    <row r="651" spans="1:28" x14ac:dyDescent="0.35">
      <c r="A651" s="6">
        <v>326.2</v>
      </c>
      <c r="B651" s="2">
        <v>33</v>
      </c>
      <c r="C651" s="2">
        <v>8</v>
      </c>
      <c r="D651" s="2" t="s">
        <v>214</v>
      </c>
      <c r="E651" s="2">
        <v>20</v>
      </c>
      <c r="F651" s="2" t="s">
        <v>161</v>
      </c>
      <c r="G651" s="2" t="s">
        <v>161</v>
      </c>
      <c r="H651" s="2" t="s">
        <v>162</v>
      </c>
      <c r="I651" s="32">
        <f t="shared" si="23"/>
        <v>1.01960830456547</v>
      </c>
      <c r="J651" s="60">
        <v>6.7973886971031341</v>
      </c>
      <c r="K651" s="30">
        <v>64.3</v>
      </c>
      <c r="U651" s="29" t="s">
        <v>118</v>
      </c>
      <c r="V651" s="29" t="s">
        <v>184</v>
      </c>
    </row>
    <row r="652" spans="1:28" x14ac:dyDescent="0.35">
      <c r="A652" s="6">
        <v>327.2</v>
      </c>
      <c r="B652" s="2">
        <v>33</v>
      </c>
      <c r="C652" s="2">
        <v>9</v>
      </c>
      <c r="D652" s="2" t="s">
        <v>214</v>
      </c>
      <c r="E652" s="2">
        <v>20</v>
      </c>
      <c r="F652" s="2" t="s">
        <v>161</v>
      </c>
      <c r="G652" s="2" t="s">
        <v>161</v>
      </c>
      <c r="H652" s="2" t="s">
        <v>162</v>
      </c>
      <c r="I652" s="32">
        <f t="shared" si="23"/>
        <v>0.75207633953873676</v>
      </c>
      <c r="J652" s="60">
        <v>5.0138422635915783</v>
      </c>
      <c r="K652" s="30">
        <v>64.3</v>
      </c>
      <c r="U652" s="29" t="s">
        <v>118</v>
      </c>
      <c r="V652" s="29" t="s">
        <v>184</v>
      </c>
    </row>
    <row r="653" spans="1:28" x14ac:dyDescent="0.35">
      <c r="A653" s="6">
        <v>328.2</v>
      </c>
      <c r="B653" s="2">
        <v>33</v>
      </c>
      <c r="C653" s="2">
        <v>10</v>
      </c>
      <c r="D653" s="2" t="s">
        <v>214</v>
      </c>
      <c r="E653" s="2">
        <v>20</v>
      </c>
      <c r="F653" s="2" t="s">
        <v>161</v>
      </c>
      <c r="G653" s="2" t="s">
        <v>161</v>
      </c>
      <c r="H653" s="2" t="s">
        <v>162</v>
      </c>
      <c r="I653" s="32">
        <f t="shared" si="23"/>
        <v>0.70928055900153397</v>
      </c>
      <c r="J653" s="60">
        <v>4.7285370600102263</v>
      </c>
      <c r="K653" s="30">
        <v>64.3</v>
      </c>
      <c r="U653" s="29" t="s">
        <v>118</v>
      </c>
      <c r="V653" s="29" t="s">
        <v>184</v>
      </c>
    </row>
    <row r="654" spans="1:28" x14ac:dyDescent="0.35">
      <c r="A654" s="6">
        <v>329.2</v>
      </c>
      <c r="B654" s="2">
        <v>33</v>
      </c>
      <c r="C654" s="2">
        <v>11</v>
      </c>
      <c r="D654" s="2" t="s">
        <v>214</v>
      </c>
      <c r="E654" s="2">
        <v>20</v>
      </c>
      <c r="F654" s="2" t="s">
        <v>161</v>
      </c>
      <c r="G654" s="2" t="s">
        <v>161</v>
      </c>
      <c r="H654" s="2" t="s">
        <v>162</v>
      </c>
      <c r="I654" s="32">
        <f t="shared" si="23"/>
        <v>0.87974030645206058</v>
      </c>
      <c r="J654" s="59">
        <v>5.8649353763470709</v>
      </c>
      <c r="K654" s="30">
        <v>64.3</v>
      </c>
      <c r="U654" s="29" t="s">
        <v>118</v>
      </c>
      <c r="V654" s="29" t="s">
        <v>184</v>
      </c>
    </row>
    <row r="655" spans="1:28" x14ac:dyDescent="0.35">
      <c r="A655" s="6">
        <v>330.2</v>
      </c>
      <c r="B655" s="2">
        <v>33</v>
      </c>
      <c r="C655" s="2">
        <v>13</v>
      </c>
      <c r="D655" s="2" t="s">
        <v>214</v>
      </c>
      <c r="E655" s="2">
        <v>20</v>
      </c>
      <c r="F655" s="2" t="s">
        <v>161</v>
      </c>
      <c r="G655" s="2" t="s">
        <v>161</v>
      </c>
      <c r="H655" s="2" t="s">
        <v>162</v>
      </c>
      <c r="I655" s="32">
        <f t="shared" si="23"/>
        <v>0.34185288160851673</v>
      </c>
      <c r="J655" s="59">
        <v>2.2790192107234448</v>
      </c>
      <c r="K655" s="30">
        <v>64.3</v>
      </c>
      <c r="U655" s="29" t="s">
        <v>118</v>
      </c>
      <c r="V655" s="12" t="s">
        <v>119</v>
      </c>
    </row>
    <row r="656" spans="1:28" x14ac:dyDescent="0.35">
      <c r="A656" s="10">
        <v>331</v>
      </c>
      <c r="B656" s="2">
        <v>34</v>
      </c>
      <c r="C656" s="2">
        <v>1</v>
      </c>
      <c r="D656" s="2" t="s">
        <v>213</v>
      </c>
      <c r="F656" s="2" t="s">
        <v>162</v>
      </c>
      <c r="G656" s="2" t="s">
        <v>162</v>
      </c>
      <c r="H656" s="2" t="s">
        <v>162</v>
      </c>
      <c r="I656" s="32">
        <f t="shared" si="23"/>
        <v>0.46669335373176335</v>
      </c>
      <c r="J656" s="59">
        <v>3.1112890248784226</v>
      </c>
      <c r="K656" s="30">
        <v>64.3</v>
      </c>
      <c r="L656" s="12">
        <f t="shared" ref="L656:L661" si="24">L644</f>
        <v>2.7000906467437744</v>
      </c>
      <c r="M656" s="12">
        <f t="shared" ref="M656:O661" si="25">M644</f>
        <v>22.730258941650391</v>
      </c>
      <c r="N656" s="12">
        <f t="shared" si="25"/>
        <v>4.498143196105957</v>
      </c>
      <c r="O656" s="12">
        <f t="shared" si="25"/>
        <v>6.6703691482543945</v>
      </c>
      <c r="U656" s="29" t="s">
        <v>118</v>
      </c>
      <c r="V656" s="2" t="s">
        <v>123</v>
      </c>
      <c r="W656" s="2">
        <v>2</v>
      </c>
      <c r="Y656" s="2" t="s">
        <v>189</v>
      </c>
    </row>
    <row r="657" spans="1:28" x14ac:dyDescent="0.35">
      <c r="A657" s="10">
        <v>332</v>
      </c>
      <c r="B657" s="2">
        <v>34</v>
      </c>
      <c r="C657" s="2">
        <v>2</v>
      </c>
      <c r="D657" s="2" t="s">
        <v>213</v>
      </c>
      <c r="F657" s="2" t="s">
        <v>162</v>
      </c>
      <c r="G657" s="2" t="s">
        <v>162</v>
      </c>
      <c r="H657" s="2" t="s">
        <v>162</v>
      </c>
      <c r="I657" s="32">
        <f t="shared" si="23"/>
        <v>0.23334667686588167</v>
      </c>
      <c r="J657" s="59">
        <v>1.5556445124392113</v>
      </c>
      <c r="K657" s="30">
        <v>64.3</v>
      </c>
      <c r="L657" s="12">
        <f t="shared" si="24"/>
        <v>2.740647554397583</v>
      </c>
      <c r="M657" s="12">
        <f t="shared" si="25"/>
        <v>23.549287796020508</v>
      </c>
      <c r="N657" s="12">
        <f t="shared" si="25"/>
        <v>4.5660481452941895</v>
      </c>
      <c r="O657" s="12">
        <f t="shared" si="25"/>
        <v>6.1784834861755371</v>
      </c>
      <c r="U657" s="29" t="s">
        <v>118</v>
      </c>
      <c r="V657" s="29" t="s">
        <v>123</v>
      </c>
      <c r="W657" s="29">
        <v>2</v>
      </c>
      <c r="X657" s="29"/>
      <c r="Y657" s="2" t="s">
        <v>189</v>
      </c>
    </row>
    <row r="658" spans="1:28" x14ac:dyDescent="0.35">
      <c r="A658" s="10">
        <v>333</v>
      </c>
      <c r="B658" s="2">
        <v>34</v>
      </c>
      <c r="C658" s="2">
        <v>3</v>
      </c>
      <c r="D658" s="2" t="s">
        <v>213</v>
      </c>
      <c r="F658" s="2" t="s">
        <v>162</v>
      </c>
      <c r="G658" s="2" t="s">
        <v>162</v>
      </c>
      <c r="H658" s="2" t="s">
        <v>162</v>
      </c>
      <c r="I658" s="32">
        <f t="shared" si="23"/>
        <v>0.23334667686588167</v>
      </c>
      <c r="J658" s="59">
        <v>1.5556445124392113</v>
      </c>
      <c r="K658" s="30">
        <v>64.3</v>
      </c>
      <c r="L658" s="12">
        <f t="shared" si="24"/>
        <v>2.6600306034088135</v>
      </c>
      <c r="M658" s="12">
        <f t="shared" si="25"/>
        <v>23.249311447143555</v>
      </c>
      <c r="N658" s="12">
        <f t="shared" si="25"/>
        <v>4.5169062614440918</v>
      </c>
      <c r="O658" s="12">
        <f t="shared" si="25"/>
        <v>6.7892241477966309</v>
      </c>
      <c r="U658" s="29" t="s">
        <v>118</v>
      </c>
      <c r="V658" s="2" t="s">
        <v>123</v>
      </c>
      <c r="W658" s="29">
        <v>3</v>
      </c>
      <c r="X658" s="29"/>
      <c r="Y658" s="2" t="s">
        <v>186</v>
      </c>
    </row>
    <row r="659" spans="1:28" x14ac:dyDescent="0.35">
      <c r="A659" s="10">
        <v>334</v>
      </c>
      <c r="B659" s="2">
        <v>34</v>
      </c>
      <c r="C659" s="2">
        <v>4</v>
      </c>
      <c r="D659" s="2" t="s">
        <v>213</v>
      </c>
      <c r="F659" s="2" t="s">
        <v>162</v>
      </c>
      <c r="G659" s="2" t="s">
        <v>162</v>
      </c>
      <c r="H659" s="2" t="s">
        <v>162</v>
      </c>
      <c r="I659" s="32">
        <f t="shared" si="23"/>
        <v>0.23334667686588167</v>
      </c>
      <c r="J659" s="59">
        <v>1.5556445124392113</v>
      </c>
      <c r="K659" s="30">
        <v>64.3</v>
      </c>
      <c r="L659" s="12">
        <f t="shared" si="24"/>
        <v>2.4081745147705078</v>
      </c>
      <c r="M659" s="12">
        <f t="shared" si="25"/>
        <v>22.756622314453125</v>
      </c>
      <c r="N659" s="12">
        <f t="shared" si="25"/>
        <v>4.3264122009277344</v>
      </c>
      <c r="O659" s="12">
        <f t="shared" si="25"/>
        <v>6.8183913230895996</v>
      </c>
      <c r="U659" s="29" t="s">
        <v>118</v>
      </c>
      <c r="V659" s="29" t="s">
        <v>123</v>
      </c>
      <c r="W659" s="29">
        <v>4</v>
      </c>
      <c r="X659" s="29"/>
      <c r="Y659" s="2" t="s">
        <v>187</v>
      </c>
      <c r="AB659" s="4" t="s">
        <v>138</v>
      </c>
    </row>
    <row r="660" spans="1:28" x14ac:dyDescent="0.35">
      <c r="A660" s="10">
        <v>335</v>
      </c>
      <c r="B660" s="2">
        <v>34</v>
      </c>
      <c r="C660" s="2">
        <v>5</v>
      </c>
      <c r="D660" s="2" t="s">
        <v>213</v>
      </c>
      <c r="F660" s="2" t="s">
        <v>162</v>
      </c>
      <c r="G660" s="2" t="s">
        <v>162</v>
      </c>
      <c r="H660" s="2" t="s">
        <v>162</v>
      </c>
      <c r="I660" s="32">
        <f t="shared" si="23"/>
        <v>0.23334667686588167</v>
      </c>
      <c r="J660" s="59">
        <v>1.5556445124392113</v>
      </c>
      <c r="K660" s="30">
        <v>64.3</v>
      </c>
      <c r="L660" s="12">
        <f t="shared" si="24"/>
        <v>2.8179295063018799</v>
      </c>
      <c r="M660" s="12">
        <f t="shared" si="25"/>
        <v>24.428031921386719</v>
      </c>
      <c r="N660" s="12">
        <f t="shared" si="25"/>
        <v>4.490532398223877</v>
      </c>
      <c r="O660" s="12">
        <f t="shared" si="25"/>
        <v>6.1245079040527344</v>
      </c>
      <c r="U660" s="29" t="s">
        <v>118</v>
      </c>
      <c r="V660" s="2" t="s">
        <v>123</v>
      </c>
      <c r="W660" s="2">
        <v>5</v>
      </c>
      <c r="Y660" s="2" t="s">
        <v>188</v>
      </c>
    </row>
    <row r="661" spans="1:28" x14ac:dyDescent="0.35">
      <c r="A661" s="10">
        <v>336</v>
      </c>
      <c r="B661" s="2">
        <v>34</v>
      </c>
      <c r="C661" s="2">
        <v>6</v>
      </c>
      <c r="D661" s="2" t="s">
        <v>213</v>
      </c>
      <c r="F661" s="2" t="s">
        <v>162</v>
      </c>
      <c r="G661" s="2" t="s">
        <v>162</v>
      </c>
      <c r="H661" s="2" t="s">
        <v>162</v>
      </c>
      <c r="I661" s="32">
        <f t="shared" si="23"/>
        <v>0.11667333843294084</v>
      </c>
      <c r="J661" s="59">
        <v>0.77782225621960566</v>
      </c>
      <c r="K661" s="30">
        <v>64.3</v>
      </c>
      <c r="L661" s="12">
        <f t="shared" si="24"/>
        <v>2.7031729221343994</v>
      </c>
      <c r="M661" s="12">
        <f t="shared" si="25"/>
        <v>22.029659271240234</v>
      </c>
      <c r="N661" s="12">
        <f t="shared" si="25"/>
        <v>4.6311125755310059</v>
      </c>
      <c r="O661" s="12">
        <f t="shared" si="25"/>
        <v>6.2860140800476074</v>
      </c>
      <c r="U661" s="29" t="s">
        <v>118</v>
      </c>
      <c r="V661" s="29" t="s">
        <v>123</v>
      </c>
      <c r="W661" s="29">
        <v>5</v>
      </c>
      <c r="X661" s="29"/>
      <c r="Y661" s="2" t="s">
        <v>147</v>
      </c>
    </row>
    <row r="662" spans="1:28" x14ac:dyDescent="0.35">
      <c r="A662" s="10">
        <v>337</v>
      </c>
      <c r="B662" s="2">
        <v>34</v>
      </c>
      <c r="C662" s="2">
        <v>7</v>
      </c>
      <c r="D662" s="2" t="s">
        <v>213</v>
      </c>
      <c r="F662" s="2" t="s">
        <v>162</v>
      </c>
      <c r="G662" s="2" t="s">
        <v>162</v>
      </c>
      <c r="H662" s="2" t="s">
        <v>162</v>
      </c>
      <c r="I662" s="32">
        <f t="shared" si="23"/>
        <v>0.11667333843294084</v>
      </c>
      <c r="J662" s="59">
        <v>0.77782225621960566</v>
      </c>
      <c r="K662" s="30">
        <v>64.3</v>
      </c>
      <c r="L662" s="12">
        <f>L648</f>
        <v>2.8179295063018799</v>
      </c>
      <c r="M662" s="12">
        <f>M648</f>
        <v>24.428031921386719</v>
      </c>
      <c r="N662" s="12">
        <f>N648</f>
        <v>4.490532398223877</v>
      </c>
      <c r="O662" s="12">
        <f>O648</f>
        <v>6.1245079040527344</v>
      </c>
      <c r="U662" s="29" t="s">
        <v>118</v>
      </c>
      <c r="V662" s="2" t="s">
        <v>123</v>
      </c>
      <c r="W662" s="2">
        <v>5</v>
      </c>
      <c r="Y662" s="2" t="s">
        <v>147</v>
      </c>
      <c r="AB662" s="4" t="s">
        <v>138</v>
      </c>
    </row>
    <row r="663" spans="1:28" x14ac:dyDescent="0.35">
      <c r="A663" s="10">
        <v>338</v>
      </c>
      <c r="B663" s="2">
        <v>34</v>
      </c>
      <c r="C663" s="2">
        <v>8</v>
      </c>
      <c r="D663" s="2" t="s">
        <v>213</v>
      </c>
      <c r="F663" s="2" t="s">
        <v>162</v>
      </c>
      <c r="G663" s="2" t="s">
        <v>162</v>
      </c>
      <c r="H663" s="2" t="s">
        <v>162</v>
      </c>
      <c r="I663" s="32">
        <f t="shared" si="23"/>
        <v>0.11667333843294084</v>
      </c>
      <c r="J663" s="59">
        <v>0.77782225621960566</v>
      </c>
      <c r="K663" s="30">
        <v>64.3</v>
      </c>
      <c r="U663" s="29" t="s">
        <v>118</v>
      </c>
      <c r="V663" s="29" t="s">
        <v>184</v>
      </c>
    </row>
    <row r="664" spans="1:28" x14ac:dyDescent="0.35">
      <c r="A664" s="10">
        <v>339</v>
      </c>
      <c r="B664" s="2">
        <v>34</v>
      </c>
      <c r="C664" s="2">
        <v>9</v>
      </c>
      <c r="D664" s="2" t="s">
        <v>213</v>
      </c>
      <c r="F664" s="2" t="s">
        <v>162</v>
      </c>
      <c r="G664" s="2" t="s">
        <v>162</v>
      </c>
      <c r="H664" s="2" t="s">
        <v>162</v>
      </c>
      <c r="I664" s="32">
        <f t="shared" si="23"/>
        <v>0.23334667686588167</v>
      </c>
      <c r="J664" s="59">
        <v>1.5556445124392113</v>
      </c>
      <c r="K664" s="30">
        <v>64.3</v>
      </c>
      <c r="U664" s="29" t="s">
        <v>118</v>
      </c>
      <c r="V664" s="29" t="s">
        <v>184</v>
      </c>
      <c r="AB664" s="4" t="s">
        <v>138</v>
      </c>
    </row>
    <row r="665" spans="1:28" x14ac:dyDescent="0.35">
      <c r="A665" s="10">
        <v>340</v>
      </c>
      <c r="B665" s="2">
        <v>34</v>
      </c>
      <c r="C665" s="2">
        <v>10</v>
      </c>
      <c r="D665" s="2" t="s">
        <v>213</v>
      </c>
      <c r="F665" s="2" t="s">
        <v>162</v>
      </c>
      <c r="G665" s="2" t="s">
        <v>162</v>
      </c>
      <c r="H665" s="2" t="s">
        <v>162</v>
      </c>
      <c r="I665" s="32">
        <f t="shared" si="23"/>
        <v>0.35002001529882254</v>
      </c>
      <c r="J665" s="59">
        <v>2.3334667686588171</v>
      </c>
      <c r="K665" s="30">
        <v>64.3</v>
      </c>
      <c r="U665" s="29" t="s">
        <v>118</v>
      </c>
      <c r="V665" s="29" t="s">
        <v>184</v>
      </c>
    </row>
    <row r="666" spans="1:28" x14ac:dyDescent="0.35">
      <c r="A666" s="10">
        <v>341</v>
      </c>
      <c r="B666" s="2">
        <v>34</v>
      </c>
      <c r="C666" s="2">
        <v>11</v>
      </c>
      <c r="D666" s="2" t="s">
        <v>213</v>
      </c>
      <c r="F666" s="2" t="s">
        <v>162</v>
      </c>
      <c r="G666" s="2" t="s">
        <v>162</v>
      </c>
      <c r="H666" s="2" t="s">
        <v>162</v>
      </c>
      <c r="I666" s="32">
        <f t="shared" si="23"/>
        <v>0.34185288160851673</v>
      </c>
      <c r="J666" s="59">
        <v>2.2790192107234448</v>
      </c>
      <c r="K666" s="30">
        <v>64.3</v>
      </c>
      <c r="U666" s="29" t="s">
        <v>118</v>
      </c>
      <c r="V666" s="12" t="s">
        <v>119</v>
      </c>
    </row>
    <row r="667" spans="1:28" x14ac:dyDescent="0.35">
      <c r="A667" s="6">
        <v>331.14</v>
      </c>
      <c r="B667" s="2">
        <v>34</v>
      </c>
      <c r="C667" s="2">
        <v>1</v>
      </c>
      <c r="D667" s="2" t="s">
        <v>214</v>
      </c>
      <c r="E667" s="2">
        <v>14</v>
      </c>
      <c r="F667" s="2" t="s">
        <v>162</v>
      </c>
      <c r="G667" s="2" t="s">
        <v>162</v>
      </c>
      <c r="H667" s="2" t="s">
        <v>163</v>
      </c>
      <c r="I667" s="32">
        <f t="shared" si="23"/>
        <v>1.1381250817456514</v>
      </c>
      <c r="J667" s="59">
        <v>7.5875005449710091</v>
      </c>
      <c r="K667" s="30">
        <v>64.3</v>
      </c>
      <c r="L667" s="12">
        <v>3.1156966690000001</v>
      </c>
      <c r="M667" s="12">
        <v>23.52396774</v>
      </c>
      <c r="N667" s="12">
        <v>4.4088826179999998</v>
      </c>
      <c r="O667" s="12">
        <v>6.271161556</v>
      </c>
      <c r="U667" s="29" t="s">
        <v>118</v>
      </c>
      <c r="V667" s="2" t="s">
        <v>123</v>
      </c>
      <c r="W667" s="2">
        <v>2</v>
      </c>
      <c r="Y667" s="2" t="s">
        <v>189</v>
      </c>
    </row>
    <row r="668" spans="1:28" x14ac:dyDescent="0.35">
      <c r="A668" s="6">
        <v>332.14</v>
      </c>
      <c r="B668" s="2">
        <v>34</v>
      </c>
      <c r="C668" s="2">
        <v>2</v>
      </c>
      <c r="D668" s="2" t="s">
        <v>214</v>
      </c>
      <c r="E668" s="2">
        <v>14</v>
      </c>
      <c r="F668" s="2" t="s">
        <v>162</v>
      </c>
      <c r="G668" s="2" t="s">
        <v>162</v>
      </c>
      <c r="H668" s="2" t="s">
        <v>163</v>
      </c>
      <c r="I668" s="32">
        <f t="shared" si="23"/>
        <v>0.76607714015068962</v>
      </c>
      <c r="J668" s="59">
        <v>5.1071809343379311</v>
      </c>
      <c r="K668" s="30">
        <v>64.3</v>
      </c>
      <c r="L668" s="12">
        <v>3.2032809257507324</v>
      </c>
      <c r="M668" s="12">
        <v>23.569116592407227</v>
      </c>
      <c r="N668" s="12">
        <v>4.7930502891540527</v>
      </c>
      <c r="O668" s="12">
        <v>6.0111994743347168</v>
      </c>
      <c r="U668" s="29" t="s">
        <v>118</v>
      </c>
      <c r="V668" s="29" t="s">
        <v>123</v>
      </c>
      <c r="W668" s="29">
        <v>2</v>
      </c>
      <c r="X668" s="29"/>
      <c r="Y668" s="2" t="s">
        <v>189</v>
      </c>
    </row>
    <row r="669" spans="1:28" x14ac:dyDescent="0.35">
      <c r="A669" s="6">
        <v>333.14</v>
      </c>
      <c r="B669" s="2">
        <v>34</v>
      </c>
      <c r="C669" s="2">
        <v>3</v>
      </c>
      <c r="D669" s="2" t="s">
        <v>214</v>
      </c>
      <c r="E669" s="2">
        <v>14</v>
      </c>
      <c r="F669" s="2" t="s">
        <v>162</v>
      </c>
      <c r="G669" s="2" t="s">
        <v>162</v>
      </c>
      <c r="H669" s="2" t="s">
        <v>163</v>
      </c>
      <c r="I669" s="32">
        <f t="shared" si="23"/>
        <v>0.96617191556318316</v>
      </c>
      <c r="J669" s="60">
        <v>6.441146103754555</v>
      </c>
      <c r="K669" s="30">
        <v>64.3</v>
      </c>
      <c r="L669" s="12">
        <v>3.1656451225280762</v>
      </c>
      <c r="M669" s="12">
        <v>23.758424758911133</v>
      </c>
      <c r="N669" s="12">
        <v>4.4582433700561523</v>
      </c>
      <c r="O669" s="12">
        <v>5.9582428932189941</v>
      </c>
      <c r="U669" s="29" t="s">
        <v>118</v>
      </c>
      <c r="V669" s="2" t="s">
        <v>123</v>
      </c>
      <c r="W669" s="29">
        <v>3</v>
      </c>
      <c r="X669" s="29"/>
      <c r="Y669" s="2" t="s">
        <v>186</v>
      </c>
    </row>
    <row r="670" spans="1:28" x14ac:dyDescent="0.35">
      <c r="A670" s="6">
        <v>334.14</v>
      </c>
      <c r="B670" s="2">
        <v>34</v>
      </c>
      <c r="C670" s="2">
        <v>4</v>
      </c>
      <c r="D670" s="2" t="s">
        <v>214</v>
      </c>
      <c r="E670" s="2">
        <v>14</v>
      </c>
      <c r="F670" s="2" t="s">
        <v>162</v>
      </c>
      <c r="G670" s="2" t="s">
        <v>162</v>
      </c>
      <c r="H670" s="2" t="s">
        <v>163</v>
      </c>
      <c r="I670" s="32">
        <f t="shared" si="23"/>
        <v>0.91978259620224589</v>
      </c>
      <c r="J670" s="60">
        <v>6.1318839746816396</v>
      </c>
      <c r="K670" s="30">
        <v>64.3</v>
      </c>
      <c r="L670" s="12">
        <v>3.3740584850311279</v>
      </c>
      <c r="M670" s="12">
        <v>23.927116394042969</v>
      </c>
      <c r="N670" s="12">
        <v>4.5407266616821289</v>
      </c>
      <c r="O670" s="12">
        <v>6.3267726898193359</v>
      </c>
      <c r="U670" s="29" t="s">
        <v>118</v>
      </c>
      <c r="V670" s="29" t="s">
        <v>123</v>
      </c>
      <c r="W670" s="29">
        <v>4</v>
      </c>
      <c r="X670" s="29"/>
      <c r="Y670" s="2" t="s">
        <v>187</v>
      </c>
      <c r="AB670" s="4" t="s">
        <v>138</v>
      </c>
    </row>
    <row r="671" spans="1:28" x14ac:dyDescent="0.35">
      <c r="A671" s="6">
        <v>335.14</v>
      </c>
      <c r="B671" s="2">
        <v>34</v>
      </c>
      <c r="C671" s="2">
        <v>5</v>
      </c>
      <c r="D671" s="2" t="s">
        <v>214</v>
      </c>
      <c r="E671" s="2">
        <v>14</v>
      </c>
      <c r="F671" s="2" t="s">
        <v>162</v>
      </c>
      <c r="G671" s="2" t="s">
        <v>162</v>
      </c>
      <c r="H671" s="2" t="s">
        <v>163</v>
      </c>
      <c r="I671" s="32">
        <f t="shared" si="23"/>
        <v>0.90125487005909499</v>
      </c>
      <c r="J671" s="60">
        <v>6.0083658003939666</v>
      </c>
      <c r="K671" s="30">
        <v>64.3</v>
      </c>
      <c r="L671" s="12">
        <v>3.0098567008972168</v>
      </c>
      <c r="M671" s="12">
        <v>22.992889404296875</v>
      </c>
      <c r="N671" s="12">
        <v>4.3093714714050293</v>
      </c>
      <c r="O671" s="12">
        <v>6.5236048698425293</v>
      </c>
      <c r="U671" s="29" t="s">
        <v>118</v>
      </c>
      <c r="V671" s="2" t="s">
        <v>123</v>
      </c>
      <c r="W671" s="2">
        <v>5</v>
      </c>
      <c r="Y671" s="2" t="s">
        <v>188</v>
      </c>
    </row>
    <row r="672" spans="1:28" x14ac:dyDescent="0.35">
      <c r="A672" s="6">
        <v>336.14</v>
      </c>
      <c r="B672" s="2">
        <v>34</v>
      </c>
      <c r="C672" s="2">
        <v>6</v>
      </c>
      <c r="D672" s="2" t="s">
        <v>214</v>
      </c>
      <c r="E672" s="2">
        <v>14</v>
      </c>
      <c r="F672" s="2" t="s">
        <v>162</v>
      </c>
      <c r="G672" s="2" t="s">
        <v>162</v>
      </c>
      <c r="H672" s="2" t="s">
        <v>163</v>
      </c>
      <c r="I672" s="32">
        <f t="shared" si="23"/>
        <v>0.82940742825208991</v>
      </c>
      <c r="J672" s="59">
        <v>5.5293828550139326</v>
      </c>
      <c r="K672" s="30">
        <v>64.3</v>
      </c>
      <c r="L672" s="12">
        <v>3.0121088027954102</v>
      </c>
      <c r="M672" s="12">
        <v>23.664901733398438</v>
      </c>
      <c r="N672" s="12">
        <v>4.4860501289367676</v>
      </c>
      <c r="O672" s="12">
        <v>6.4569797515869141</v>
      </c>
      <c r="U672" s="29" t="s">
        <v>118</v>
      </c>
      <c r="V672" s="29" t="s">
        <v>123</v>
      </c>
      <c r="W672" s="29">
        <v>5</v>
      </c>
      <c r="X672" s="29"/>
      <c r="Y672" s="2" t="s">
        <v>147</v>
      </c>
    </row>
    <row r="673" spans="1:28" x14ac:dyDescent="0.35">
      <c r="A673" s="6">
        <v>337.14</v>
      </c>
      <c r="B673" s="2">
        <v>34</v>
      </c>
      <c r="C673" s="2">
        <v>7</v>
      </c>
      <c r="D673" s="2" t="s">
        <v>214</v>
      </c>
      <c r="E673" s="2">
        <v>14</v>
      </c>
      <c r="F673" s="2" t="s">
        <v>162</v>
      </c>
      <c r="G673" s="2" t="s">
        <v>162</v>
      </c>
      <c r="H673" s="2" t="s">
        <v>163</v>
      </c>
      <c r="I673" s="32">
        <f t="shared" si="23"/>
        <v>0.86510946981256975</v>
      </c>
      <c r="J673" s="59">
        <v>5.7673964654171321</v>
      </c>
      <c r="K673" s="30">
        <v>64.3</v>
      </c>
      <c r="L673" s="12">
        <v>3.1096868515014648</v>
      </c>
      <c r="M673" s="12">
        <v>23.842323303222656</v>
      </c>
      <c r="N673" s="12">
        <v>4.4876604080200195</v>
      </c>
      <c r="O673" s="12">
        <v>6.0063271522521973</v>
      </c>
      <c r="U673" s="29" t="s">
        <v>118</v>
      </c>
      <c r="V673" s="2" t="s">
        <v>123</v>
      </c>
      <c r="W673" s="2">
        <v>5</v>
      </c>
      <c r="Y673" s="2" t="s">
        <v>147</v>
      </c>
      <c r="AB673" s="4" t="s">
        <v>138</v>
      </c>
    </row>
    <row r="674" spans="1:28" x14ac:dyDescent="0.35">
      <c r="A674" s="6">
        <v>338.14</v>
      </c>
      <c r="B674" s="2">
        <v>34</v>
      </c>
      <c r="C674" s="2">
        <v>8</v>
      </c>
      <c r="D674" s="2" t="s">
        <v>214</v>
      </c>
      <c r="E674" s="2">
        <v>14</v>
      </c>
      <c r="F674" s="2" t="s">
        <v>162</v>
      </c>
      <c r="G674" s="2" t="s">
        <v>162</v>
      </c>
      <c r="H674" s="2" t="s">
        <v>163</v>
      </c>
      <c r="I674" s="32">
        <f t="shared" si="23"/>
        <v>0.17260653687769267</v>
      </c>
      <c r="J674" s="59">
        <v>1.1507102458512846</v>
      </c>
      <c r="K674" s="30">
        <v>64.3</v>
      </c>
      <c r="U674" s="29" t="s">
        <v>118</v>
      </c>
      <c r="V674" s="29" t="s">
        <v>184</v>
      </c>
    </row>
    <row r="675" spans="1:28" x14ac:dyDescent="0.35">
      <c r="A675" s="6">
        <v>339.14</v>
      </c>
      <c r="B675" s="2">
        <v>34</v>
      </c>
      <c r="C675" s="2">
        <v>9</v>
      </c>
      <c r="D675" s="2" t="s">
        <v>214</v>
      </c>
      <c r="E675" s="2">
        <v>14</v>
      </c>
      <c r="F675" s="2" t="s">
        <v>162</v>
      </c>
      <c r="G675" s="2" t="s">
        <v>162</v>
      </c>
      <c r="H675" s="2" t="s">
        <v>163</v>
      </c>
      <c r="I675" s="32">
        <f t="shared" si="23"/>
        <v>0.15928244162865088</v>
      </c>
      <c r="J675" s="59">
        <v>1.0618829441910058</v>
      </c>
      <c r="K675" s="30">
        <v>64.3</v>
      </c>
      <c r="U675" s="29" t="s">
        <v>118</v>
      </c>
      <c r="V675" s="29" t="s">
        <v>184</v>
      </c>
      <c r="AB675" s="4" t="s">
        <v>138</v>
      </c>
    </row>
    <row r="676" spans="1:28" x14ac:dyDescent="0.35">
      <c r="A676" s="6">
        <v>340.14</v>
      </c>
      <c r="B676" s="2">
        <v>34</v>
      </c>
      <c r="C676" s="2">
        <v>10</v>
      </c>
      <c r="D676" s="2" t="s">
        <v>214</v>
      </c>
      <c r="E676" s="2">
        <v>14</v>
      </c>
      <c r="F676" s="2" t="s">
        <v>162</v>
      </c>
      <c r="G676" s="2" t="s">
        <v>162</v>
      </c>
      <c r="H676" s="2" t="s">
        <v>163</v>
      </c>
      <c r="I676" s="32">
        <f t="shared" si="23"/>
        <v>0.33692926672664653</v>
      </c>
      <c r="J676" s="59">
        <v>2.2461951115109771</v>
      </c>
      <c r="K676" s="30">
        <v>64.3</v>
      </c>
      <c r="U676" s="29" t="s">
        <v>118</v>
      </c>
      <c r="V676" s="29" t="s">
        <v>184</v>
      </c>
    </row>
    <row r="677" spans="1:28" x14ac:dyDescent="0.35">
      <c r="A677" s="6">
        <v>341.14</v>
      </c>
      <c r="B677" s="2">
        <v>34</v>
      </c>
      <c r="C677" s="2">
        <v>11</v>
      </c>
      <c r="D677" s="2" t="s">
        <v>214</v>
      </c>
      <c r="E677" s="2">
        <v>14</v>
      </c>
      <c r="F677" s="2" t="s">
        <v>162</v>
      </c>
      <c r="G677" s="2" t="s">
        <v>162</v>
      </c>
      <c r="H677" s="2" t="s">
        <v>163</v>
      </c>
      <c r="I677" s="32">
        <f t="shared" si="23"/>
        <v>0.34021945487045552</v>
      </c>
      <c r="J677" s="59">
        <v>2.2681296991363702</v>
      </c>
      <c r="K677" s="30">
        <v>64.3</v>
      </c>
      <c r="U677" s="29" t="s">
        <v>118</v>
      </c>
      <c r="V677" s="12" t="s">
        <v>119</v>
      </c>
    </row>
    <row r="678" spans="1:28" x14ac:dyDescent="0.35">
      <c r="A678" s="10">
        <v>342</v>
      </c>
      <c r="B678" s="2">
        <v>35</v>
      </c>
      <c r="C678" s="2">
        <v>1</v>
      </c>
      <c r="D678" s="2" t="s">
        <v>213</v>
      </c>
      <c r="F678" s="2" t="s">
        <v>163</v>
      </c>
      <c r="G678" s="2" t="s">
        <v>163</v>
      </c>
      <c r="H678" s="2" t="s">
        <v>163</v>
      </c>
      <c r="I678" s="32">
        <f t="shared" si="23"/>
        <v>0.35002001529882254</v>
      </c>
      <c r="J678" s="59">
        <v>2.3334667686588171</v>
      </c>
      <c r="K678" s="30">
        <v>64.3</v>
      </c>
      <c r="L678" s="12">
        <f>L667</f>
        <v>3.1156966690000001</v>
      </c>
      <c r="M678" s="12">
        <f>M667</f>
        <v>23.52396774</v>
      </c>
      <c r="N678" s="12">
        <f>N667</f>
        <v>4.4088826179999998</v>
      </c>
      <c r="O678" s="12">
        <f>O667</f>
        <v>6.271161556</v>
      </c>
      <c r="U678" s="29" t="s">
        <v>118</v>
      </c>
      <c r="V678" s="2" t="s">
        <v>123</v>
      </c>
      <c r="W678" s="2">
        <v>2</v>
      </c>
      <c r="Y678" s="2" t="s">
        <v>189</v>
      </c>
    </row>
    <row r="679" spans="1:28" x14ac:dyDescent="0.35">
      <c r="A679" s="10">
        <v>343</v>
      </c>
      <c r="B679" s="2">
        <v>35</v>
      </c>
      <c r="C679" s="2">
        <v>2</v>
      </c>
      <c r="D679" s="2" t="s">
        <v>213</v>
      </c>
      <c r="F679" s="2" t="s">
        <v>163</v>
      </c>
      <c r="G679" s="2" t="s">
        <v>163</v>
      </c>
      <c r="H679" s="2" t="s">
        <v>163</v>
      </c>
      <c r="I679" s="32">
        <f t="shared" si="23"/>
        <v>0.23334667686588167</v>
      </c>
      <c r="J679" s="59">
        <v>1.5556445124392113</v>
      </c>
      <c r="K679" s="30">
        <v>64.3</v>
      </c>
      <c r="L679" s="12">
        <f t="shared" ref="L679:O684" si="26">L668</f>
        <v>3.2032809257507324</v>
      </c>
      <c r="M679" s="12">
        <f t="shared" si="26"/>
        <v>23.569116592407227</v>
      </c>
      <c r="N679" s="12">
        <f t="shared" si="26"/>
        <v>4.7930502891540527</v>
      </c>
      <c r="O679" s="12">
        <f t="shared" si="26"/>
        <v>6.0111994743347168</v>
      </c>
      <c r="U679" s="29" t="s">
        <v>118</v>
      </c>
      <c r="V679" s="29" t="s">
        <v>123</v>
      </c>
      <c r="W679" s="29">
        <v>2</v>
      </c>
      <c r="X679" s="29"/>
      <c r="Y679" s="2" t="s">
        <v>189</v>
      </c>
    </row>
    <row r="680" spans="1:28" x14ac:dyDescent="0.35">
      <c r="A680" s="10">
        <v>344</v>
      </c>
      <c r="B680" s="2">
        <v>35</v>
      </c>
      <c r="C680" s="2">
        <v>3</v>
      </c>
      <c r="D680" s="2" t="s">
        <v>213</v>
      </c>
      <c r="F680" s="2" t="s">
        <v>163</v>
      </c>
      <c r="G680" s="2" t="s">
        <v>163</v>
      </c>
      <c r="H680" s="2" t="s">
        <v>163</v>
      </c>
      <c r="I680" s="32">
        <f t="shared" si="23"/>
        <v>0.23334667686588167</v>
      </c>
      <c r="J680" s="59">
        <v>1.5556445124392113</v>
      </c>
      <c r="K680" s="30">
        <v>64.3</v>
      </c>
      <c r="L680" s="12">
        <f t="shared" si="26"/>
        <v>3.1656451225280762</v>
      </c>
      <c r="M680" s="12">
        <f t="shared" si="26"/>
        <v>23.758424758911133</v>
      </c>
      <c r="N680" s="12">
        <f t="shared" si="26"/>
        <v>4.4582433700561523</v>
      </c>
      <c r="O680" s="12">
        <f t="shared" si="26"/>
        <v>5.9582428932189941</v>
      </c>
      <c r="U680" s="29" t="s">
        <v>118</v>
      </c>
      <c r="V680" s="2" t="s">
        <v>123</v>
      </c>
      <c r="W680" s="29">
        <v>3</v>
      </c>
      <c r="X680" s="29"/>
      <c r="Y680" s="2" t="s">
        <v>186</v>
      </c>
    </row>
    <row r="681" spans="1:28" x14ac:dyDescent="0.35">
      <c r="A681" s="10">
        <v>345</v>
      </c>
      <c r="B681" s="2">
        <v>35</v>
      </c>
      <c r="C681" s="2">
        <v>4</v>
      </c>
      <c r="D681" s="2" t="s">
        <v>213</v>
      </c>
      <c r="F681" s="2" t="s">
        <v>163</v>
      </c>
      <c r="G681" s="2" t="s">
        <v>163</v>
      </c>
      <c r="H681" s="2" t="s">
        <v>163</v>
      </c>
      <c r="I681" s="32">
        <f t="shared" si="23"/>
        <v>0.23334667686588167</v>
      </c>
      <c r="J681" s="59">
        <v>1.5556445124392113</v>
      </c>
      <c r="K681" s="30">
        <v>64.3</v>
      </c>
      <c r="L681" s="12">
        <f t="shared" si="26"/>
        <v>3.3740584850311279</v>
      </c>
      <c r="M681" s="12">
        <f t="shared" si="26"/>
        <v>23.927116394042969</v>
      </c>
      <c r="N681" s="12">
        <f t="shared" si="26"/>
        <v>4.5407266616821289</v>
      </c>
      <c r="O681" s="12">
        <f t="shared" si="26"/>
        <v>6.3267726898193359</v>
      </c>
      <c r="U681" s="29" t="s">
        <v>118</v>
      </c>
      <c r="V681" s="29" t="s">
        <v>123</v>
      </c>
      <c r="W681" s="29">
        <v>4</v>
      </c>
      <c r="X681" s="29"/>
      <c r="Y681" s="2" t="s">
        <v>187</v>
      </c>
      <c r="AB681" s="4" t="s">
        <v>138</v>
      </c>
    </row>
    <row r="682" spans="1:28" x14ac:dyDescent="0.35">
      <c r="A682" s="10">
        <v>346</v>
      </c>
      <c r="B682" s="2">
        <v>35</v>
      </c>
      <c r="C682" s="2">
        <v>5</v>
      </c>
      <c r="D682" s="2" t="s">
        <v>213</v>
      </c>
      <c r="F682" s="2" t="s">
        <v>163</v>
      </c>
      <c r="G682" s="2" t="s">
        <v>163</v>
      </c>
      <c r="H682" s="2" t="s">
        <v>163</v>
      </c>
      <c r="I682" s="32">
        <f t="shared" si="23"/>
        <v>0.23334667686588167</v>
      </c>
      <c r="J682" s="59">
        <v>1.5556445124392113</v>
      </c>
      <c r="K682" s="30">
        <v>64.3</v>
      </c>
      <c r="L682" s="12">
        <f t="shared" si="26"/>
        <v>3.0098567008972168</v>
      </c>
      <c r="M682" s="12">
        <f t="shared" si="26"/>
        <v>22.992889404296875</v>
      </c>
      <c r="N682" s="12">
        <f t="shared" si="26"/>
        <v>4.3093714714050293</v>
      </c>
      <c r="O682" s="12">
        <f t="shared" si="26"/>
        <v>6.5236048698425293</v>
      </c>
      <c r="U682" s="29" t="s">
        <v>118</v>
      </c>
      <c r="V682" s="2" t="s">
        <v>123</v>
      </c>
      <c r="W682" s="2">
        <v>5</v>
      </c>
      <c r="Y682" s="2" t="s">
        <v>188</v>
      </c>
    </row>
    <row r="683" spans="1:28" x14ac:dyDescent="0.35">
      <c r="A683" s="10">
        <v>347</v>
      </c>
      <c r="B683" s="2">
        <v>35</v>
      </c>
      <c r="C683" s="2">
        <v>6</v>
      </c>
      <c r="D683" s="2" t="s">
        <v>213</v>
      </c>
      <c r="F683" s="2" t="s">
        <v>163</v>
      </c>
      <c r="G683" s="2" t="s">
        <v>163</v>
      </c>
      <c r="H683" s="2" t="s">
        <v>163</v>
      </c>
      <c r="I683" s="32">
        <f t="shared" si="23"/>
        <v>0.35002001529882254</v>
      </c>
      <c r="J683" s="59">
        <v>2.3334667686588171</v>
      </c>
      <c r="K683" s="30">
        <v>64.3</v>
      </c>
      <c r="L683" s="12">
        <f t="shared" si="26"/>
        <v>3.0121088027954102</v>
      </c>
      <c r="M683" s="12">
        <f t="shared" si="26"/>
        <v>23.664901733398438</v>
      </c>
      <c r="N683" s="12">
        <f t="shared" si="26"/>
        <v>4.4860501289367676</v>
      </c>
      <c r="O683" s="12">
        <f t="shared" si="26"/>
        <v>6.4569797515869141</v>
      </c>
      <c r="U683" s="29" t="s">
        <v>118</v>
      </c>
      <c r="V683" s="29" t="s">
        <v>123</v>
      </c>
      <c r="W683" s="29">
        <v>5</v>
      </c>
      <c r="X683" s="29"/>
      <c r="Y683" s="2" t="s">
        <v>147</v>
      </c>
    </row>
    <row r="684" spans="1:28" x14ac:dyDescent="0.35">
      <c r="A684" s="10">
        <v>348</v>
      </c>
      <c r="B684" s="2">
        <v>35</v>
      </c>
      <c r="C684" s="2">
        <v>7</v>
      </c>
      <c r="D684" s="2" t="s">
        <v>213</v>
      </c>
      <c r="F684" s="2" t="s">
        <v>163</v>
      </c>
      <c r="G684" s="2" t="s">
        <v>163</v>
      </c>
      <c r="H684" s="2" t="s">
        <v>163</v>
      </c>
      <c r="I684" s="32">
        <f t="shared" si="23"/>
        <v>0.11667333843294084</v>
      </c>
      <c r="J684" s="59">
        <v>0.77782225621960566</v>
      </c>
      <c r="K684" s="30">
        <v>64.3</v>
      </c>
      <c r="L684" s="12">
        <f t="shared" si="26"/>
        <v>3.1096868515014648</v>
      </c>
      <c r="M684" s="12">
        <f t="shared" si="26"/>
        <v>23.842323303222656</v>
      </c>
      <c r="N684" s="12">
        <f t="shared" si="26"/>
        <v>4.4876604080200195</v>
      </c>
      <c r="O684" s="12">
        <f t="shared" si="26"/>
        <v>6.0063271522521973</v>
      </c>
      <c r="U684" s="29" t="s">
        <v>118</v>
      </c>
      <c r="V684" s="2" t="s">
        <v>123</v>
      </c>
      <c r="W684" s="2">
        <v>5</v>
      </c>
      <c r="Y684" s="2" t="s">
        <v>147</v>
      </c>
    </row>
    <row r="685" spans="1:28" x14ac:dyDescent="0.35">
      <c r="A685" s="10">
        <v>349</v>
      </c>
      <c r="B685" s="2">
        <v>35</v>
      </c>
      <c r="C685" s="2">
        <v>8</v>
      </c>
      <c r="D685" s="2" t="s">
        <v>213</v>
      </c>
      <c r="F685" s="2" t="s">
        <v>163</v>
      </c>
      <c r="G685" s="2" t="s">
        <v>163</v>
      </c>
      <c r="H685" s="2" t="s">
        <v>163</v>
      </c>
      <c r="I685" s="32">
        <f t="shared" si="23"/>
        <v>0.11667333843294084</v>
      </c>
      <c r="J685" s="59">
        <v>0.77782225621960566</v>
      </c>
      <c r="K685" s="30">
        <v>64.3</v>
      </c>
      <c r="U685" s="29" t="s">
        <v>118</v>
      </c>
      <c r="V685" s="29" t="s">
        <v>184</v>
      </c>
    </row>
    <row r="686" spans="1:28" x14ac:dyDescent="0.35">
      <c r="A686" s="10">
        <v>350</v>
      </c>
      <c r="B686" s="2">
        <v>35</v>
      </c>
      <c r="C686" s="2">
        <v>9</v>
      </c>
      <c r="D686" s="2" t="s">
        <v>213</v>
      </c>
      <c r="F686" s="2" t="s">
        <v>163</v>
      </c>
      <c r="G686" s="2" t="s">
        <v>163</v>
      </c>
      <c r="H686" s="2" t="s">
        <v>163</v>
      </c>
      <c r="I686" s="32">
        <f t="shared" si="23"/>
        <v>0.11667333843294084</v>
      </c>
      <c r="J686" s="59">
        <v>0.77782225621960566</v>
      </c>
      <c r="K686" s="30">
        <v>64.3</v>
      </c>
      <c r="L686" s="12">
        <f>L669</f>
        <v>3.1656451225280762</v>
      </c>
      <c r="M686" s="12">
        <f>M669</f>
        <v>23.758424758911133</v>
      </c>
      <c r="N686" s="12">
        <f>N669</f>
        <v>4.4582433700561523</v>
      </c>
      <c r="O686" s="12">
        <f>O669</f>
        <v>5.9582428932189941</v>
      </c>
      <c r="U686" s="29" t="s">
        <v>118</v>
      </c>
      <c r="V686" s="2" t="s">
        <v>123</v>
      </c>
      <c r="W686" s="29">
        <v>3</v>
      </c>
      <c r="X686" s="29"/>
      <c r="Y686" s="2" t="s">
        <v>186</v>
      </c>
      <c r="AB686" s="4" t="s">
        <v>138</v>
      </c>
    </row>
    <row r="687" spans="1:28" x14ac:dyDescent="0.35">
      <c r="A687" s="10">
        <v>351</v>
      </c>
      <c r="B687" s="2">
        <v>35</v>
      </c>
      <c r="C687" s="2">
        <v>10</v>
      </c>
      <c r="D687" s="2" t="s">
        <v>213</v>
      </c>
      <c r="F687" s="2" t="s">
        <v>163</v>
      </c>
      <c r="G687" s="2" t="s">
        <v>163</v>
      </c>
      <c r="H687" s="2" t="s">
        <v>163</v>
      </c>
      <c r="I687" s="32">
        <f t="shared" si="23"/>
        <v>0.35002001529882254</v>
      </c>
      <c r="J687" s="60">
        <v>2.3334667686588171</v>
      </c>
      <c r="K687" s="30">
        <v>64.3</v>
      </c>
      <c r="L687" s="12">
        <f>L669</f>
        <v>3.1656451225280762</v>
      </c>
      <c r="M687" s="12">
        <f>M669</f>
        <v>23.758424758911133</v>
      </c>
      <c r="N687" s="12">
        <f>N669</f>
        <v>4.4582433700561523</v>
      </c>
      <c r="O687" s="12">
        <f>O669</f>
        <v>5.9582428932189941</v>
      </c>
      <c r="U687" s="29" t="s">
        <v>118</v>
      </c>
      <c r="V687" s="2" t="s">
        <v>123</v>
      </c>
      <c r="W687" s="29">
        <v>3</v>
      </c>
      <c r="X687" s="29"/>
      <c r="Y687" s="2" t="s">
        <v>186</v>
      </c>
    </row>
    <row r="688" spans="1:28" x14ac:dyDescent="0.35">
      <c r="A688" s="10">
        <v>352</v>
      </c>
      <c r="B688" s="2">
        <v>35</v>
      </c>
      <c r="C688" s="2">
        <v>11</v>
      </c>
      <c r="D688" s="2" t="s">
        <v>213</v>
      </c>
      <c r="F688" s="2" t="s">
        <v>163</v>
      </c>
      <c r="G688" s="2" t="s">
        <v>163</v>
      </c>
      <c r="H688" s="2" t="s">
        <v>163</v>
      </c>
      <c r="I688" s="32">
        <f t="shared" si="23"/>
        <v>0.34021945487045552</v>
      </c>
      <c r="J688" s="60">
        <v>2.2681296991363702</v>
      </c>
      <c r="K688" s="30">
        <v>64.3</v>
      </c>
      <c r="U688" s="29" t="s">
        <v>118</v>
      </c>
      <c r="V688" s="2" t="s">
        <v>119</v>
      </c>
    </row>
    <row r="689" spans="1:28" x14ac:dyDescent="0.35">
      <c r="A689" s="6">
        <v>342.14</v>
      </c>
      <c r="B689" s="2">
        <v>35</v>
      </c>
      <c r="C689" s="2">
        <v>1</v>
      </c>
      <c r="D689" s="2" t="s">
        <v>214</v>
      </c>
      <c r="E689" s="2">
        <v>14</v>
      </c>
      <c r="F689" s="2" t="s">
        <v>163</v>
      </c>
      <c r="G689" s="2" t="s">
        <v>163</v>
      </c>
      <c r="H689" s="2" t="s">
        <v>164</v>
      </c>
      <c r="I689" s="32">
        <f t="shared" si="23"/>
        <v>1.4484994966449607</v>
      </c>
      <c r="J689" s="60">
        <v>9.6566633109664046</v>
      </c>
      <c r="K689" s="30">
        <v>64.3</v>
      </c>
      <c r="L689" s="12">
        <v>2.9801065921783447</v>
      </c>
      <c r="M689" s="12">
        <v>24.420150756835938</v>
      </c>
      <c r="N689" s="12">
        <v>4.5364069938659668</v>
      </c>
      <c r="O689" s="12">
        <v>6.4444823265075684</v>
      </c>
      <c r="U689" s="29" t="s">
        <v>118</v>
      </c>
      <c r="V689" s="2" t="s">
        <v>123</v>
      </c>
      <c r="W689" s="2">
        <v>2</v>
      </c>
      <c r="Y689" s="2" t="s">
        <v>189</v>
      </c>
    </row>
    <row r="690" spans="1:28" x14ac:dyDescent="0.35">
      <c r="A690" s="6">
        <v>343.14</v>
      </c>
      <c r="B690" s="2">
        <v>35</v>
      </c>
      <c r="C690" s="2">
        <v>2</v>
      </c>
      <c r="D690" s="2" t="s">
        <v>214</v>
      </c>
      <c r="E690" s="2">
        <v>14</v>
      </c>
      <c r="F690" s="2" t="s">
        <v>163</v>
      </c>
      <c r="G690" s="2" t="s">
        <v>163</v>
      </c>
      <c r="H690" s="2" t="s">
        <v>164</v>
      </c>
      <c r="I690" s="32">
        <f t="shared" si="23"/>
        <v>1.1788207421910613</v>
      </c>
      <c r="J690" s="59">
        <v>7.8588049479404081</v>
      </c>
      <c r="K690" s="30">
        <v>64.3</v>
      </c>
      <c r="L690" s="12">
        <v>3.0816624164581299</v>
      </c>
      <c r="M690" s="12">
        <v>24.854097366333008</v>
      </c>
      <c r="N690" s="12">
        <v>4.6307811737060547</v>
      </c>
      <c r="O690" s="12">
        <v>5.8218469619750977</v>
      </c>
      <c r="U690" s="29" t="s">
        <v>118</v>
      </c>
      <c r="V690" s="29" t="s">
        <v>123</v>
      </c>
      <c r="W690" s="29">
        <v>2</v>
      </c>
      <c r="X690" s="29"/>
      <c r="Y690" s="2" t="s">
        <v>189</v>
      </c>
    </row>
    <row r="691" spans="1:28" x14ac:dyDescent="0.35">
      <c r="A691" s="6">
        <v>344.14</v>
      </c>
      <c r="B691" s="2">
        <v>35</v>
      </c>
      <c r="C691" s="2">
        <v>3</v>
      </c>
      <c r="D691" s="2" t="s">
        <v>214</v>
      </c>
      <c r="E691" s="2">
        <v>14</v>
      </c>
      <c r="F691" s="2" t="s">
        <v>163</v>
      </c>
      <c r="G691" s="2" t="s">
        <v>163</v>
      </c>
      <c r="H691" s="2" t="s">
        <v>164</v>
      </c>
      <c r="I691" s="32">
        <f t="shared" si="23"/>
        <v>1.2305537004522271</v>
      </c>
      <c r="J691" s="59">
        <v>8.2036913363481805</v>
      </c>
      <c r="K691" s="30">
        <v>64.3</v>
      </c>
      <c r="L691" s="12">
        <v>2.4945776462554932</v>
      </c>
      <c r="M691" s="12">
        <v>20.7926025390625</v>
      </c>
      <c r="N691" s="12">
        <v>3.8615868091583252</v>
      </c>
      <c r="O691" s="12">
        <v>5.0652928352355957</v>
      </c>
      <c r="U691" s="29" t="s">
        <v>118</v>
      </c>
      <c r="V691" s="2" t="s">
        <v>123</v>
      </c>
      <c r="W691" s="29">
        <v>3</v>
      </c>
      <c r="X691" s="29"/>
      <c r="Y691" s="2" t="s">
        <v>186</v>
      </c>
    </row>
    <row r="692" spans="1:28" x14ac:dyDescent="0.35">
      <c r="A692" s="6">
        <v>345.14</v>
      </c>
      <c r="B692" s="2">
        <v>35</v>
      </c>
      <c r="C692" s="2">
        <v>4</v>
      </c>
      <c r="D692" s="2" t="s">
        <v>214</v>
      </c>
      <c r="E692" s="2">
        <v>14</v>
      </c>
      <c r="F692" s="2" t="s">
        <v>163</v>
      </c>
      <c r="G692" s="2" t="s">
        <v>163</v>
      </c>
      <c r="H692" s="2" t="s">
        <v>164</v>
      </c>
      <c r="I692" s="32">
        <f t="shared" si="23"/>
        <v>1.2598387083988953</v>
      </c>
      <c r="J692" s="59">
        <v>8.3989247226593022</v>
      </c>
      <c r="K692" s="30">
        <v>64.3</v>
      </c>
      <c r="L692" s="12">
        <v>1.4476627111434937</v>
      </c>
      <c r="M692" s="12">
        <v>17.258241653442383</v>
      </c>
      <c r="N692" s="12">
        <v>3.3904266357421875</v>
      </c>
      <c r="O692" s="12">
        <v>4.9702181816101074</v>
      </c>
      <c r="U692" s="29" t="s">
        <v>118</v>
      </c>
      <c r="V692" s="29" t="s">
        <v>123</v>
      </c>
      <c r="W692" s="29">
        <v>4</v>
      </c>
      <c r="X692" s="29"/>
      <c r="Y692" s="2" t="s">
        <v>187</v>
      </c>
      <c r="AB692" s="4" t="s">
        <v>138</v>
      </c>
    </row>
    <row r="693" spans="1:28" x14ac:dyDescent="0.35">
      <c r="A693" s="6">
        <v>346.14</v>
      </c>
      <c r="B693" s="2">
        <v>35</v>
      </c>
      <c r="C693" s="2">
        <v>5</v>
      </c>
      <c r="D693" s="2" t="s">
        <v>214</v>
      </c>
      <c r="E693" s="2">
        <v>14</v>
      </c>
      <c r="F693" s="2" t="s">
        <v>163</v>
      </c>
      <c r="G693" s="2" t="s">
        <v>163</v>
      </c>
      <c r="H693" s="2" t="s">
        <v>164</v>
      </c>
      <c r="I693" s="32">
        <f t="shared" si="23"/>
        <v>1.4260982156658357</v>
      </c>
      <c r="J693" s="59">
        <v>9.507321437772239</v>
      </c>
      <c r="K693" s="30">
        <v>64.3</v>
      </c>
      <c r="L693" s="12">
        <v>2.6076271533966064</v>
      </c>
      <c r="M693" s="12">
        <v>23.348968505859375</v>
      </c>
      <c r="N693" s="12">
        <v>4.5377769470214844</v>
      </c>
      <c r="O693" s="12">
        <v>6.6453614234924316</v>
      </c>
      <c r="U693" s="29" t="s">
        <v>118</v>
      </c>
      <c r="V693" s="2" t="s">
        <v>123</v>
      </c>
      <c r="W693" s="2">
        <v>5</v>
      </c>
      <c r="Y693" s="2" t="s">
        <v>188</v>
      </c>
    </row>
    <row r="694" spans="1:28" x14ac:dyDescent="0.35">
      <c r="A694" s="6">
        <v>347.14</v>
      </c>
      <c r="B694" s="2">
        <v>35</v>
      </c>
      <c r="C694" s="2">
        <v>6</v>
      </c>
      <c r="D694" s="2" t="s">
        <v>214</v>
      </c>
      <c r="E694" s="2">
        <v>14</v>
      </c>
      <c r="F694" s="2" t="s">
        <v>163</v>
      </c>
      <c r="G694" s="2" t="s">
        <v>163</v>
      </c>
      <c r="H694" s="2" t="s">
        <v>164</v>
      </c>
      <c r="I694" s="32">
        <f t="shared" si="23"/>
        <v>1.3641446729579445</v>
      </c>
      <c r="J694" s="59">
        <v>9.09429781971963</v>
      </c>
      <c r="K694" s="30">
        <v>64.3</v>
      </c>
      <c r="L694" s="12">
        <v>2.7624218463897705</v>
      </c>
      <c r="M694" s="12">
        <v>25.239421844482422</v>
      </c>
      <c r="N694" s="12">
        <v>4.6919674873352051</v>
      </c>
      <c r="O694" s="12">
        <v>6.1747593879699707</v>
      </c>
      <c r="U694" s="29" t="s">
        <v>118</v>
      </c>
      <c r="V694" s="29" t="s">
        <v>123</v>
      </c>
      <c r="W694" s="29">
        <v>5</v>
      </c>
      <c r="X694" s="29"/>
      <c r="Y694" s="2" t="s">
        <v>147</v>
      </c>
    </row>
    <row r="695" spans="1:28" x14ac:dyDescent="0.35">
      <c r="A695" s="6">
        <v>348.14</v>
      </c>
      <c r="B695" s="2">
        <v>35</v>
      </c>
      <c r="C695" s="2">
        <v>7</v>
      </c>
      <c r="D695" s="2" t="s">
        <v>214</v>
      </c>
      <c r="E695" s="2">
        <v>14</v>
      </c>
      <c r="F695" s="2" t="s">
        <v>163</v>
      </c>
      <c r="G695" s="2" t="s">
        <v>163</v>
      </c>
      <c r="H695" s="2" t="s">
        <v>164</v>
      </c>
      <c r="I695" s="32">
        <f t="shared" si="23"/>
        <v>1.2929272671784775</v>
      </c>
      <c r="J695" s="59">
        <v>8.6195151145231836</v>
      </c>
      <c r="K695" s="30">
        <v>64.3</v>
      </c>
      <c r="L695" s="12">
        <v>2.2428188320000002</v>
      </c>
      <c r="M695" s="12">
        <v>23.34358215</v>
      </c>
      <c r="N695" s="12">
        <v>4.3138728139999998</v>
      </c>
      <c r="O695" s="12">
        <v>6.0704550739999998</v>
      </c>
      <c r="U695" s="29" t="s">
        <v>118</v>
      </c>
      <c r="V695" s="2" t="s">
        <v>123</v>
      </c>
      <c r="W695" s="2">
        <v>5</v>
      </c>
      <c r="Y695" s="2" t="s">
        <v>147</v>
      </c>
    </row>
    <row r="696" spans="1:28" x14ac:dyDescent="0.35">
      <c r="A696" s="6">
        <v>349.14</v>
      </c>
      <c r="B696" s="2">
        <v>35</v>
      </c>
      <c r="C696" s="2">
        <v>8</v>
      </c>
      <c r="D696" s="2" t="s">
        <v>214</v>
      </c>
      <c r="E696" s="2">
        <v>14</v>
      </c>
      <c r="F696" s="2" t="s">
        <v>163</v>
      </c>
      <c r="G696" s="2" t="s">
        <v>163</v>
      </c>
      <c r="H696" s="2" t="s">
        <v>164</v>
      </c>
      <c r="I696" s="32">
        <f t="shared" si="23"/>
        <v>0.11018630081606932</v>
      </c>
      <c r="J696" s="59">
        <v>0.73457533877379555</v>
      </c>
      <c r="K696" s="30">
        <v>64.3</v>
      </c>
      <c r="U696" s="29" t="s">
        <v>118</v>
      </c>
      <c r="V696" s="29" t="s">
        <v>184</v>
      </c>
    </row>
    <row r="697" spans="1:28" x14ac:dyDescent="0.35">
      <c r="A697" s="6">
        <v>350.14</v>
      </c>
      <c r="B697" s="2">
        <v>35</v>
      </c>
      <c r="C697" s="2">
        <v>9</v>
      </c>
      <c r="D697" s="2" t="s">
        <v>214</v>
      </c>
      <c r="E697" s="2">
        <v>14</v>
      </c>
      <c r="F697" s="2" t="s">
        <v>163</v>
      </c>
      <c r="G697" s="2" t="s">
        <v>163</v>
      </c>
      <c r="H697" s="2" t="s">
        <v>164</v>
      </c>
      <c r="I697" s="32">
        <f t="shared" si="23"/>
        <v>1.1350915749463948</v>
      </c>
      <c r="J697" s="59">
        <v>7.5672771663092995</v>
      </c>
      <c r="K697" s="30">
        <v>64.3</v>
      </c>
      <c r="L697" s="12">
        <v>3.2294340133666992</v>
      </c>
      <c r="M697" s="12">
        <v>25.840784072875977</v>
      </c>
      <c r="N697" s="12">
        <v>4.6200618743896484</v>
      </c>
      <c r="O697" s="12">
        <v>6.4314727783203125</v>
      </c>
      <c r="U697" s="29" t="s">
        <v>118</v>
      </c>
      <c r="V697" s="2" t="s">
        <v>123</v>
      </c>
      <c r="W697" s="29">
        <v>3</v>
      </c>
      <c r="X697" s="29"/>
      <c r="Y697" s="2" t="s">
        <v>186</v>
      </c>
      <c r="AB697" s="4" t="s">
        <v>138</v>
      </c>
    </row>
    <row r="698" spans="1:28" x14ac:dyDescent="0.35">
      <c r="A698" s="6">
        <v>351.14</v>
      </c>
      <c r="B698" s="2">
        <v>35</v>
      </c>
      <c r="C698" s="2">
        <v>10</v>
      </c>
      <c r="D698" s="2" t="s">
        <v>214</v>
      </c>
      <c r="E698" s="2">
        <v>14</v>
      </c>
      <c r="F698" s="2" t="s">
        <v>163</v>
      </c>
      <c r="G698" s="2" t="s">
        <v>163</v>
      </c>
      <c r="H698" s="2" t="s">
        <v>164</v>
      </c>
      <c r="I698" s="32">
        <f t="shared" si="23"/>
        <v>1.3185954016337245</v>
      </c>
      <c r="J698" s="59">
        <v>8.7906360108914967</v>
      </c>
      <c r="K698" s="30">
        <v>64.3</v>
      </c>
      <c r="L698" s="12">
        <v>3.5965445041656494</v>
      </c>
      <c r="M698" s="12">
        <v>25.6827392578125</v>
      </c>
      <c r="N698" s="12">
        <v>4.7500572204589844</v>
      </c>
      <c r="O698" s="12">
        <v>5.8946027755737305</v>
      </c>
      <c r="U698" s="29" t="s">
        <v>118</v>
      </c>
      <c r="V698" s="2" t="s">
        <v>123</v>
      </c>
      <c r="W698" s="29">
        <v>3</v>
      </c>
      <c r="X698" s="29"/>
      <c r="Y698" s="2" t="s">
        <v>186</v>
      </c>
    </row>
    <row r="699" spans="1:28" x14ac:dyDescent="0.35">
      <c r="A699" s="6">
        <v>352.14</v>
      </c>
      <c r="B699" s="2">
        <v>35</v>
      </c>
      <c r="C699" s="2">
        <v>11</v>
      </c>
      <c r="D699" s="2" t="s">
        <v>214</v>
      </c>
      <c r="E699" s="2">
        <v>14</v>
      </c>
      <c r="F699" s="2" t="s">
        <v>163</v>
      </c>
      <c r="G699" s="2" t="s">
        <v>163</v>
      </c>
      <c r="H699" s="2" t="s">
        <v>164</v>
      </c>
      <c r="I699" s="32">
        <f t="shared" si="23"/>
        <v>0.29266340212518882</v>
      </c>
      <c r="J699" s="59">
        <v>1.951089347501259</v>
      </c>
      <c r="K699" s="30">
        <v>64.3</v>
      </c>
      <c r="U699" s="29" t="s">
        <v>118</v>
      </c>
      <c r="V699" s="2" t="s">
        <v>119</v>
      </c>
    </row>
    <row r="700" spans="1:28" x14ac:dyDescent="0.35">
      <c r="A700" s="10">
        <v>353</v>
      </c>
      <c r="B700" s="2">
        <v>36</v>
      </c>
      <c r="C700" s="2">
        <v>1</v>
      </c>
      <c r="D700" s="2" t="s">
        <v>213</v>
      </c>
      <c r="F700" s="2" t="s">
        <v>164</v>
      </c>
      <c r="G700" s="2" t="s">
        <v>164</v>
      </c>
      <c r="H700" s="2" t="s">
        <v>164</v>
      </c>
      <c r="I700" s="32">
        <f t="shared" si="23"/>
        <v>0.46669335373176335</v>
      </c>
      <c r="J700" s="59">
        <v>3.1112890248784226</v>
      </c>
      <c r="K700" s="30">
        <v>64.3</v>
      </c>
      <c r="L700" s="12">
        <f>L689</f>
        <v>2.9801065921783447</v>
      </c>
      <c r="M700" s="12">
        <f>M689</f>
        <v>24.420150756835938</v>
      </c>
      <c r="N700" s="12">
        <f>N689</f>
        <v>4.5364069938659668</v>
      </c>
      <c r="O700" s="12">
        <f>O689</f>
        <v>6.4444823265075684</v>
      </c>
      <c r="U700" s="29" t="s">
        <v>118</v>
      </c>
      <c r="V700" s="2" t="s">
        <v>123</v>
      </c>
      <c r="W700" s="2">
        <v>2</v>
      </c>
      <c r="Y700" s="2" t="s">
        <v>189</v>
      </c>
    </row>
    <row r="701" spans="1:28" x14ac:dyDescent="0.35">
      <c r="A701" s="10">
        <v>354</v>
      </c>
      <c r="B701" s="2">
        <v>36</v>
      </c>
      <c r="C701" s="2">
        <v>2</v>
      </c>
      <c r="D701" s="2" t="s">
        <v>213</v>
      </c>
      <c r="F701" s="2" t="s">
        <v>164</v>
      </c>
      <c r="G701" s="2" t="s">
        <v>164</v>
      </c>
      <c r="H701" s="2" t="s">
        <v>164</v>
      </c>
      <c r="I701" s="32">
        <f t="shared" si="23"/>
        <v>0.23334667686588167</v>
      </c>
      <c r="J701" s="59">
        <v>1.5556445124392113</v>
      </c>
      <c r="K701" s="30">
        <v>64.3</v>
      </c>
      <c r="L701" s="12">
        <f t="shared" ref="L701:O703" si="27">L690</f>
        <v>3.0816624164581299</v>
      </c>
      <c r="M701" s="12">
        <f t="shared" si="27"/>
        <v>24.854097366333008</v>
      </c>
      <c r="N701" s="12">
        <f t="shared" si="27"/>
        <v>4.6307811737060547</v>
      </c>
      <c r="O701" s="12">
        <f t="shared" si="27"/>
        <v>5.8218469619750977</v>
      </c>
      <c r="U701" s="29" t="s">
        <v>118</v>
      </c>
      <c r="V701" s="29" t="s">
        <v>123</v>
      </c>
      <c r="W701" s="29">
        <v>2</v>
      </c>
      <c r="X701" s="29"/>
      <c r="Y701" s="2" t="s">
        <v>189</v>
      </c>
    </row>
    <row r="702" spans="1:28" x14ac:dyDescent="0.35">
      <c r="A702" s="10">
        <v>355</v>
      </c>
      <c r="B702" s="2">
        <v>36</v>
      </c>
      <c r="C702" s="2">
        <v>3</v>
      </c>
      <c r="D702" s="2" t="s">
        <v>213</v>
      </c>
      <c r="F702" s="2" t="s">
        <v>164</v>
      </c>
      <c r="G702" s="2" t="s">
        <v>164</v>
      </c>
      <c r="H702" s="2" t="s">
        <v>164</v>
      </c>
      <c r="I702" s="32">
        <f t="shared" si="23"/>
        <v>0.23334667686588167</v>
      </c>
      <c r="J702" s="59">
        <v>1.5556445124392113</v>
      </c>
      <c r="K702" s="30">
        <v>64.3</v>
      </c>
      <c r="L702" s="12">
        <f t="shared" si="27"/>
        <v>2.4945776462554932</v>
      </c>
      <c r="M702" s="12">
        <f t="shared" si="27"/>
        <v>20.7926025390625</v>
      </c>
      <c r="N702" s="12">
        <f t="shared" si="27"/>
        <v>3.8615868091583252</v>
      </c>
      <c r="O702" s="12">
        <f t="shared" si="27"/>
        <v>5.0652928352355957</v>
      </c>
      <c r="U702" s="29" t="s">
        <v>118</v>
      </c>
      <c r="V702" s="2" t="s">
        <v>123</v>
      </c>
      <c r="W702" s="29">
        <v>3</v>
      </c>
      <c r="X702" s="29"/>
      <c r="Y702" s="2" t="s">
        <v>186</v>
      </c>
    </row>
    <row r="703" spans="1:28" x14ac:dyDescent="0.35">
      <c r="A703" s="10">
        <v>356</v>
      </c>
      <c r="B703" s="2">
        <v>36</v>
      </c>
      <c r="C703" s="2">
        <v>4</v>
      </c>
      <c r="D703" s="2" t="s">
        <v>213</v>
      </c>
      <c r="F703" s="2" t="s">
        <v>164</v>
      </c>
      <c r="G703" s="2" t="s">
        <v>164</v>
      </c>
      <c r="H703" s="2" t="s">
        <v>164</v>
      </c>
      <c r="I703" s="32">
        <f t="shared" si="23"/>
        <v>0.23334667686588167</v>
      </c>
      <c r="J703" s="59">
        <v>1.5556445124392113</v>
      </c>
      <c r="K703" s="30">
        <v>64.3</v>
      </c>
      <c r="L703" s="12">
        <f t="shared" si="27"/>
        <v>1.4476627111434937</v>
      </c>
      <c r="M703" s="12">
        <f t="shared" si="27"/>
        <v>17.258241653442383</v>
      </c>
      <c r="N703" s="12">
        <f t="shared" si="27"/>
        <v>3.3904266357421875</v>
      </c>
      <c r="O703" s="12">
        <f t="shared" si="27"/>
        <v>4.9702181816101074</v>
      </c>
      <c r="U703" s="29" t="s">
        <v>118</v>
      </c>
      <c r="V703" s="29" t="s">
        <v>123</v>
      </c>
      <c r="W703" s="29">
        <v>4</v>
      </c>
      <c r="X703" s="29"/>
      <c r="Y703" s="2" t="s">
        <v>187</v>
      </c>
      <c r="AB703" s="4" t="s">
        <v>138</v>
      </c>
    </row>
    <row r="704" spans="1:28" x14ac:dyDescent="0.35">
      <c r="A704" s="10">
        <v>357</v>
      </c>
      <c r="B704" s="2">
        <v>36</v>
      </c>
      <c r="C704" s="2">
        <v>5</v>
      </c>
      <c r="D704" s="2" t="s">
        <v>213</v>
      </c>
      <c r="F704" s="2" t="s">
        <v>164</v>
      </c>
      <c r="G704" s="2" t="s">
        <v>164</v>
      </c>
      <c r="H704" s="2" t="s">
        <v>164</v>
      </c>
      <c r="I704" s="32">
        <f t="shared" si="23"/>
        <v>0.23334667686588167</v>
      </c>
      <c r="J704" s="59">
        <v>1.5556445124392113</v>
      </c>
      <c r="K704" s="30">
        <v>64.3</v>
      </c>
      <c r="L704" s="12">
        <f t="shared" ref="L704:O705" si="28">L693</f>
        <v>2.6076271533966064</v>
      </c>
      <c r="M704" s="12">
        <f t="shared" si="28"/>
        <v>23.348968505859375</v>
      </c>
      <c r="N704" s="12">
        <f t="shared" si="28"/>
        <v>4.5377769470214844</v>
      </c>
      <c r="O704" s="12">
        <f t="shared" si="28"/>
        <v>6.6453614234924316</v>
      </c>
      <c r="U704" s="29" t="s">
        <v>118</v>
      </c>
      <c r="V704" s="2" t="s">
        <v>123</v>
      </c>
      <c r="W704" s="2">
        <v>5</v>
      </c>
      <c r="Y704" s="2" t="s">
        <v>188</v>
      </c>
    </row>
    <row r="705" spans="1:28" x14ac:dyDescent="0.35">
      <c r="A705" s="10">
        <v>358</v>
      </c>
      <c r="B705" s="2">
        <v>36</v>
      </c>
      <c r="C705" s="2">
        <v>6</v>
      </c>
      <c r="D705" s="2" t="s">
        <v>213</v>
      </c>
      <c r="F705" s="2" t="s">
        <v>164</v>
      </c>
      <c r="G705" s="2" t="s">
        <v>164</v>
      </c>
      <c r="H705" s="2" t="s">
        <v>164</v>
      </c>
      <c r="I705" s="32">
        <f t="shared" si="23"/>
        <v>0.11667333843294084</v>
      </c>
      <c r="J705" s="60">
        <v>0.77782225621960566</v>
      </c>
      <c r="K705" s="30">
        <v>64.3</v>
      </c>
      <c r="L705" s="12">
        <f t="shared" si="28"/>
        <v>2.7624218463897705</v>
      </c>
      <c r="M705" s="12">
        <f t="shared" si="28"/>
        <v>25.239421844482422</v>
      </c>
      <c r="N705" s="12">
        <f t="shared" si="28"/>
        <v>4.6919674873352051</v>
      </c>
      <c r="O705" s="12">
        <f t="shared" si="28"/>
        <v>6.1747593879699707</v>
      </c>
      <c r="U705" s="29" t="s">
        <v>118</v>
      </c>
      <c r="V705" s="29" t="s">
        <v>123</v>
      </c>
      <c r="W705" s="29">
        <v>5</v>
      </c>
      <c r="X705" s="29"/>
      <c r="Y705" s="2" t="s">
        <v>147</v>
      </c>
    </row>
    <row r="706" spans="1:28" x14ac:dyDescent="0.35">
      <c r="A706" s="10">
        <v>359</v>
      </c>
      <c r="B706" s="2">
        <v>36</v>
      </c>
      <c r="C706" s="2">
        <v>7</v>
      </c>
      <c r="D706" s="2" t="s">
        <v>213</v>
      </c>
      <c r="F706" s="2" t="s">
        <v>164</v>
      </c>
      <c r="G706" s="2" t="s">
        <v>164</v>
      </c>
      <c r="H706" s="2" t="s">
        <v>164</v>
      </c>
      <c r="I706" s="32">
        <f t="shared" si="23"/>
        <v>5.8336669216470419E-2</v>
      </c>
      <c r="J706" s="60">
        <v>0.38891112810980283</v>
      </c>
      <c r="K706" s="30">
        <v>64.3</v>
      </c>
      <c r="L706" s="12">
        <f>L694</f>
        <v>2.7624218463897705</v>
      </c>
      <c r="M706" s="12">
        <f>M694</f>
        <v>25.239421844482422</v>
      </c>
      <c r="N706" s="12">
        <f>N694</f>
        <v>4.6919674873352051</v>
      </c>
      <c r="O706" s="12">
        <f>O694</f>
        <v>6.1747593879699707</v>
      </c>
      <c r="U706" s="29" t="s">
        <v>118</v>
      </c>
      <c r="V706" s="2" t="s">
        <v>123</v>
      </c>
      <c r="W706" s="2">
        <v>5</v>
      </c>
      <c r="Y706" s="2" t="s">
        <v>147</v>
      </c>
    </row>
    <row r="707" spans="1:28" x14ac:dyDescent="0.35">
      <c r="A707" s="10">
        <v>360</v>
      </c>
      <c r="B707" s="2">
        <v>36</v>
      </c>
      <c r="C707" s="2">
        <v>8</v>
      </c>
      <c r="D707" s="2" t="s">
        <v>213</v>
      </c>
      <c r="F707" s="2" t="s">
        <v>164</v>
      </c>
      <c r="G707" s="2" t="s">
        <v>164</v>
      </c>
      <c r="H707" s="2" t="s">
        <v>164</v>
      </c>
      <c r="I707" s="32">
        <f t="shared" ref="I707:I770" si="29">0.15*J707</f>
        <v>0.11018630081606932</v>
      </c>
      <c r="J707" s="60">
        <v>0.73457533877379555</v>
      </c>
      <c r="K707" s="30">
        <v>64.3</v>
      </c>
      <c r="U707" s="29" t="s">
        <v>118</v>
      </c>
      <c r="V707" s="29" t="s">
        <v>184</v>
      </c>
    </row>
    <row r="708" spans="1:28" x14ac:dyDescent="0.35">
      <c r="A708" s="10">
        <v>361</v>
      </c>
      <c r="B708" s="2">
        <v>36</v>
      </c>
      <c r="C708" s="2">
        <v>9</v>
      </c>
      <c r="D708" s="2" t="s">
        <v>213</v>
      </c>
      <c r="F708" s="2" t="s">
        <v>164</v>
      </c>
      <c r="G708" s="2" t="s">
        <v>164</v>
      </c>
      <c r="H708" s="2" t="s">
        <v>164</v>
      </c>
      <c r="I708" s="32">
        <f t="shared" si="29"/>
        <v>0.35002001529882254</v>
      </c>
      <c r="J708" s="59">
        <v>2.3334667686588171</v>
      </c>
      <c r="K708" s="30">
        <v>64.3</v>
      </c>
      <c r="L708" s="12">
        <f t="shared" ref="L708:O709" si="30">L697</f>
        <v>3.2294340133666992</v>
      </c>
      <c r="M708" s="12">
        <f t="shared" si="30"/>
        <v>25.840784072875977</v>
      </c>
      <c r="N708" s="12">
        <f t="shared" si="30"/>
        <v>4.6200618743896484</v>
      </c>
      <c r="O708" s="12">
        <f t="shared" si="30"/>
        <v>6.4314727783203125</v>
      </c>
      <c r="U708" s="29" t="s">
        <v>118</v>
      </c>
      <c r="V708" s="2" t="s">
        <v>123</v>
      </c>
      <c r="W708" s="29">
        <v>3</v>
      </c>
      <c r="X708" s="29"/>
      <c r="Y708" s="2" t="s">
        <v>186</v>
      </c>
      <c r="AB708" s="4" t="s">
        <v>138</v>
      </c>
    </row>
    <row r="709" spans="1:28" x14ac:dyDescent="0.35">
      <c r="A709" s="10">
        <v>362</v>
      </c>
      <c r="B709" s="2">
        <v>36</v>
      </c>
      <c r="C709" s="2">
        <v>10</v>
      </c>
      <c r="D709" s="2" t="s">
        <v>213</v>
      </c>
      <c r="F709" s="2" t="s">
        <v>164</v>
      </c>
      <c r="G709" s="2" t="s">
        <v>164</v>
      </c>
      <c r="H709" s="2" t="s">
        <v>164</v>
      </c>
      <c r="I709" s="32">
        <f t="shared" si="29"/>
        <v>5.8336669216470419E-2</v>
      </c>
      <c r="J709" s="59">
        <v>0.38891112810980283</v>
      </c>
      <c r="K709" s="30">
        <v>64.3</v>
      </c>
      <c r="L709" s="12">
        <f t="shared" si="30"/>
        <v>3.5965445041656494</v>
      </c>
      <c r="M709" s="12">
        <f t="shared" si="30"/>
        <v>25.6827392578125</v>
      </c>
      <c r="N709" s="12">
        <f t="shared" si="30"/>
        <v>4.7500572204589844</v>
      </c>
      <c r="O709" s="12">
        <f t="shared" si="30"/>
        <v>5.8946027755737305</v>
      </c>
      <c r="U709" s="29" t="s">
        <v>118</v>
      </c>
      <c r="V709" s="2" t="s">
        <v>123</v>
      </c>
      <c r="W709" s="29">
        <v>3</v>
      </c>
      <c r="X709" s="29"/>
      <c r="Y709" s="2" t="s">
        <v>186</v>
      </c>
    </row>
    <row r="710" spans="1:28" x14ac:dyDescent="0.35">
      <c r="A710" s="10">
        <v>363</v>
      </c>
      <c r="B710" s="2">
        <v>36</v>
      </c>
      <c r="C710" s="2">
        <v>11</v>
      </c>
      <c r="D710" s="2" t="s">
        <v>213</v>
      </c>
      <c r="F710" s="2" t="s">
        <v>164</v>
      </c>
      <c r="G710" s="2" t="s">
        <v>164</v>
      </c>
      <c r="H710" s="2" t="s">
        <v>164</v>
      </c>
      <c r="I710" s="32">
        <f t="shared" si="29"/>
        <v>0.29266340212518882</v>
      </c>
      <c r="J710" s="59">
        <v>1.951089347501259</v>
      </c>
      <c r="K710" s="30">
        <v>64.3</v>
      </c>
      <c r="U710" s="29" t="s">
        <v>118</v>
      </c>
      <c r="V710" s="2" t="s">
        <v>119</v>
      </c>
    </row>
    <row r="711" spans="1:28" x14ac:dyDescent="0.35">
      <c r="A711" s="6">
        <v>353.14</v>
      </c>
      <c r="B711" s="2">
        <v>36</v>
      </c>
      <c r="C711" s="2">
        <v>1</v>
      </c>
      <c r="D711" s="2" t="s">
        <v>214</v>
      </c>
      <c r="E711" s="2">
        <v>14</v>
      </c>
      <c r="F711" s="2" t="s">
        <v>164</v>
      </c>
      <c r="G711" s="2" t="s">
        <v>164</v>
      </c>
      <c r="H711" s="2" t="s">
        <v>165</v>
      </c>
      <c r="I711" s="32">
        <f t="shared" si="29"/>
        <v>1.4205912340918012</v>
      </c>
      <c r="J711" s="59">
        <v>9.4706082272786745</v>
      </c>
      <c r="K711" s="30">
        <v>64.3</v>
      </c>
      <c r="L711" s="12">
        <v>2.6618461608886719</v>
      </c>
      <c r="M711" s="12">
        <v>23.598773956298828</v>
      </c>
      <c r="N711" s="12">
        <v>4.5321707725524902</v>
      </c>
      <c r="O711" s="12">
        <v>6.6190719604492188</v>
      </c>
      <c r="U711" s="29" t="s">
        <v>118</v>
      </c>
      <c r="V711" s="2" t="s">
        <v>123</v>
      </c>
      <c r="W711" s="2">
        <v>2</v>
      </c>
      <c r="Y711" s="2" t="s">
        <v>189</v>
      </c>
    </row>
    <row r="712" spans="1:28" x14ac:dyDescent="0.35">
      <c r="A712" s="6">
        <v>354.14</v>
      </c>
      <c r="B712" s="2">
        <v>36</v>
      </c>
      <c r="C712" s="2">
        <v>2</v>
      </c>
      <c r="D712" s="2" t="s">
        <v>214</v>
      </c>
      <c r="E712" s="2">
        <v>14</v>
      </c>
      <c r="F712" s="2" t="s">
        <v>164</v>
      </c>
      <c r="G712" s="2" t="s">
        <v>164</v>
      </c>
      <c r="H712" s="2" t="s">
        <v>165</v>
      </c>
      <c r="I712" s="32">
        <f t="shared" si="29"/>
        <v>1.3092615345590892</v>
      </c>
      <c r="J712" s="59">
        <v>8.7284102303939282</v>
      </c>
      <c r="K712" s="30">
        <v>64.3</v>
      </c>
      <c r="L712" s="12">
        <v>1.9716402292251587</v>
      </c>
      <c r="M712" s="12">
        <v>20.219467163085938</v>
      </c>
      <c r="N712" s="12">
        <v>4.9475970268249512</v>
      </c>
      <c r="O712" s="12">
        <v>7.0932292938232422</v>
      </c>
      <c r="U712" s="29" t="s">
        <v>118</v>
      </c>
      <c r="V712" s="29" t="s">
        <v>123</v>
      </c>
      <c r="W712" s="29">
        <v>2</v>
      </c>
      <c r="X712" s="29"/>
      <c r="Y712" s="2" t="s">
        <v>189</v>
      </c>
    </row>
    <row r="713" spans="1:28" x14ac:dyDescent="0.35">
      <c r="A713" s="6">
        <v>355.14</v>
      </c>
      <c r="B713" s="2">
        <v>36</v>
      </c>
      <c r="C713" s="2">
        <v>3</v>
      </c>
      <c r="D713" s="2" t="s">
        <v>214</v>
      </c>
      <c r="E713" s="2">
        <v>14</v>
      </c>
      <c r="F713" s="2" t="s">
        <v>164</v>
      </c>
      <c r="G713" s="2" t="s">
        <v>164</v>
      </c>
      <c r="H713" s="2" t="s">
        <v>165</v>
      </c>
      <c r="I713" s="32">
        <f t="shared" si="29"/>
        <v>0.5584919364108013</v>
      </c>
      <c r="J713" s="59">
        <v>3.7232795760720085</v>
      </c>
      <c r="K713" s="30">
        <v>64.3</v>
      </c>
      <c r="L713" s="12">
        <v>3.2400364875793457</v>
      </c>
      <c r="M713" s="12">
        <v>21.581823348999023</v>
      </c>
      <c r="N713" s="12">
        <v>5.1379141807556152</v>
      </c>
      <c r="O713" s="12">
        <v>6.5876998901367188</v>
      </c>
      <c r="U713" s="29" t="s">
        <v>118</v>
      </c>
      <c r="V713" s="2" t="s">
        <v>123</v>
      </c>
      <c r="W713" s="29">
        <v>3</v>
      </c>
      <c r="X713" s="29"/>
      <c r="Y713" s="2" t="s">
        <v>186</v>
      </c>
    </row>
    <row r="714" spans="1:28" x14ac:dyDescent="0.35">
      <c r="A714" s="6">
        <v>356.14</v>
      </c>
      <c r="B714" s="2">
        <v>36</v>
      </c>
      <c r="C714" s="2">
        <v>4</v>
      </c>
      <c r="D714" s="2" t="s">
        <v>214</v>
      </c>
      <c r="E714" s="2">
        <v>14</v>
      </c>
      <c r="F714" s="2" t="s">
        <v>164</v>
      </c>
      <c r="G714" s="2" t="s">
        <v>164</v>
      </c>
      <c r="H714" s="2" t="s">
        <v>165</v>
      </c>
      <c r="I714" s="32">
        <f t="shared" si="29"/>
        <v>1.4108606776664938</v>
      </c>
      <c r="J714" s="59">
        <v>9.4057378511099596</v>
      </c>
      <c r="K714" s="30">
        <v>64.3</v>
      </c>
      <c r="L714" s="12">
        <v>3.3151249885559082</v>
      </c>
      <c r="M714" s="12">
        <v>20.83538818359375</v>
      </c>
      <c r="N714" s="12">
        <v>4.2636513710021973</v>
      </c>
      <c r="O714" s="12">
        <v>6.8442211151123047</v>
      </c>
      <c r="U714" s="29" t="s">
        <v>118</v>
      </c>
      <c r="V714" s="29" t="s">
        <v>123</v>
      </c>
      <c r="W714" s="29">
        <v>4</v>
      </c>
      <c r="X714" s="29"/>
      <c r="Y714" s="2" t="s">
        <v>187</v>
      </c>
      <c r="AB714" s="4" t="s">
        <v>138</v>
      </c>
    </row>
    <row r="715" spans="1:28" x14ac:dyDescent="0.35">
      <c r="A715" s="6">
        <v>357.14</v>
      </c>
      <c r="B715" s="2">
        <v>36</v>
      </c>
      <c r="C715" s="2">
        <v>5</v>
      </c>
      <c r="D715" s="2" t="s">
        <v>214</v>
      </c>
      <c r="E715" s="2">
        <v>14</v>
      </c>
      <c r="F715" s="2" t="s">
        <v>164</v>
      </c>
      <c r="G715" s="2" t="s">
        <v>164</v>
      </c>
      <c r="H715" s="2" t="s">
        <v>165</v>
      </c>
      <c r="I715" s="32">
        <f t="shared" si="29"/>
        <v>1.2538883681388153</v>
      </c>
      <c r="J715" s="59">
        <v>8.3592557875921027</v>
      </c>
      <c r="K715" s="30">
        <v>64.3</v>
      </c>
      <c r="L715" s="12">
        <v>3.3944132328033447</v>
      </c>
      <c r="M715" s="12">
        <v>24.690284729003906</v>
      </c>
      <c r="N715" s="12">
        <v>4.6742668151855469</v>
      </c>
      <c r="O715" s="12">
        <v>6.1203398704528809</v>
      </c>
      <c r="U715" s="29" t="s">
        <v>118</v>
      </c>
      <c r="V715" s="2" t="s">
        <v>123</v>
      </c>
      <c r="W715" s="2">
        <v>5</v>
      </c>
      <c r="Y715" s="2" t="s">
        <v>188</v>
      </c>
    </row>
    <row r="716" spans="1:28" x14ac:dyDescent="0.35">
      <c r="A716" s="6">
        <v>358.14</v>
      </c>
      <c r="B716" s="2">
        <v>36</v>
      </c>
      <c r="C716" s="2">
        <v>6</v>
      </c>
      <c r="D716" s="2" t="s">
        <v>214</v>
      </c>
      <c r="E716" s="2">
        <v>14</v>
      </c>
      <c r="F716" s="2" t="s">
        <v>164</v>
      </c>
      <c r="G716" s="2" t="s">
        <v>164</v>
      </c>
      <c r="H716" s="2" t="s">
        <v>165</v>
      </c>
      <c r="I716" s="32">
        <f t="shared" si="29"/>
        <v>1.1748771833520277</v>
      </c>
      <c r="J716" s="59">
        <v>7.8325145556801852</v>
      </c>
      <c r="K716" s="30">
        <v>64.3</v>
      </c>
      <c r="L716" s="12">
        <v>3.0649127960205078</v>
      </c>
      <c r="M716" s="12">
        <v>23.746410369873047</v>
      </c>
      <c r="N716" s="12">
        <v>4.5305547714233398</v>
      </c>
      <c r="O716" s="12">
        <v>6.5264434814453125</v>
      </c>
      <c r="U716" s="29" t="s">
        <v>118</v>
      </c>
      <c r="V716" s="29" t="s">
        <v>123</v>
      </c>
      <c r="W716" s="29">
        <v>5</v>
      </c>
      <c r="X716" s="29"/>
      <c r="Y716" s="2" t="s">
        <v>147</v>
      </c>
    </row>
    <row r="717" spans="1:28" x14ac:dyDescent="0.35">
      <c r="A717" s="6">
        <v>359.14</v>
      </c>
      <c r="B717" s="2">
        <v>36</v>
      </c>
      <c r="C717" s="2">
        <v>7</v>
      </c>
      <c r="D717" s="2" t="s">
        <v>214</v>
      </c>
      <c r="E717" s="2">
        <v>14</v>
      </c>
      <c r="F717" s="2" t="s">
        <v>164</v>
      </c>
      <c r="G717" s="2" t="s">
        <v>164</v>
      </c>
      <c r="H717" s="2" t="s">
        <v>165</v>
      </c>
      <c r="I717" s="32">
        <f t="shared" si="29"/>
        <v>1.0229684967123387</v>
      </c>
      <c r="J717" s="59">
        <v>6.819789978082258</v>
      </c>
      <c r="K717" s="30">
        <v>64.3</v>
      </c>
      <c r="L717" s="12">
        <v>3.4284653663635254</v>
      </c>
      <c r="M717" s="12">
        <v>21.673620223999023</v>
      </c>
      <c r="N717" s="12">
        <v>4.4010653495788574</v>
      </c>
      <c r="O717" s="12">
        <v>6.7264666557312012</v>
      </c>
      <c r="U717" s="29" t="s">
        <v>118</v>
      </c>
      <c r="V717" s="2" t="s">
        <v>123</v>
      </c>
      <c r="W717" s="2">
        <v>5</v>
      </c>
      <c r="Y717" s="2" t="s">
        <v>147</v>
      </c>
    </row>
    <row r="718" spans="1:28" x14ac:dyDescent="0.35">
      <c r="A718" s="6">
        <v>360.14</v>
      </c>
      <c r="B718" s="2">
        <v>36</v>
      </c>
      <c r="C718" s="2">
        <v>8</v>
      </c>
      <c r="D718" s="2" t="s">
        <v>214</v>
      </c>
      <c r="E718" s="2">
        <v>14</v>
      </c>
      <c r="F718" s="2" t="s">
        <v>164</v>
      </c>
      <c r="G718" s="2" t="s">
        <v>164</v>
      </c>
      <c r="H718" s="2" t="s">
        <v>165</v>
      </c>
      <c r="I718" s="32">
        <f t="shared" si="29"/>
        <v>0.18084367457105832</v>
      </c>
      <c r="J718" s="59">
        <v>1.2056244971403889</v>
      </c>
      <c r="K718" s="30">
        <v>64.3</v>
      </c>
      <c r="U718" s="29" t="s">
        <v>118</v>
      </c>
      <c r="V718" s="29" t="s">
        <v>184</v>
      </c>
    </row>
    <row r="719" spans="1:28" x14ac:dyDescent="0.35">
      <c r="A719" s="6">
        <v>361.14</v>
      </c>
      <c r="B719" s="2">
        <v>36</v>
      </c>
      <c r="C719" s="2">
        <v>9</v>
      </c>
      <c r="D719" s="2" t="s">
        <v>214</v>
      </c>
      <c r="E719" s="2">
        <v>14</v>
      </c>
      <c r="F719" s="2" t="s">
        <v>164</v>
      </c>
      <c r="G719" s="2" t="s">
        <v>164</v>
      </c>
      <c r="H719" s="2" t="s">
        <v>165</v>
      </c>
      <c r="I719" s="32">
        <f t="shared" si="29"/>
        <v>1.2178363065630364</v>
      </c>
      <c r="J719" s="59">
        <v>8.1189087104202429</v>
      </c>
      <c r="K719" s="30">
        <v>64.3</v>
      </c>
      <c r="L719" s="12">
        <v>3.0754804611206055</v>
      </c>
      <c r="M719" s="12">
        <v>24.246105194091797</v>
      </c>
      <c r="N719" s="12">
        <v>4.4544491767883301</v>
      </c>
      <c r="O719" s="12">
        <v>6.7649798393249512</v>
      </c>
      <c r="U719" s="29" t="s">
        <v>118</v>
      </c>
      <c r="V719" s="2" t="s">
        <v>123</v>
      </c>
      <c r="W719" s="29">
        <v>3</v>
      </c>
      <c r="X719" s="29"/>
      <c r="Y719" s="2" t="s">
        <v>186</v>
      </c>
      <c r="AB719" s="4" t="s">
        <v>138</v>
      </c>
    </row>
    <row r="720" spans="1:28" x14ac:dyDescent="0.35">
      <c r="A720" s="6">
        <v>362.14</v>
      </c>
      <c r="B720" s="2">
        <v>36</v>
      </c>
      <c r="C720" s="2">
        <v>10</v>
      </c>
      <c r="D720" s="2" t="s">
        <v>214</v>
      </c>
      <c r="E720" s="2">
        <v>14</v>
      </c>
      <c r="F720" s="2" t="s">
        <v>164</v>
      </c>
      <c r="G720" s="2" t="s">
        <v>164</v>
      </c>
      <c r="H720" s="2" t="s">
        <v>165</v>
      </c>
      <c r="I720" s="32">
        <f t="shared" si="29"/>
        <v>0.8727399061460841</v>
      </c>
      <c r="J720" s="59">
        <v>5.818266040973894</v>
      </c>
      <c r="K720" s="30">
        <v>64.3</v>
      </c>
      <c r="L720" s="12">
        <v>3.7574505805969238</v>
      </c>
      <c r="M720" s="12">
        <v>26.040872573852539</v>
      </c>
      <c r="N720" s="12">
        <v>4.6570315361022949</v>
      </c>
      <c r="O720" s="12">
        <v>5.5227217674255371</v>
      </c>
      <c r="U720" s="29" t="s">
        <v>118</v>
      </c>
      <c r="V720" s="2" t="s">
        <v>123</v>
      </c>
      <c r="W720" s="29">
        <v>3</v>
      </c>
      <c r="X720" s="29"/>
      <c r="Y720" s="2" t="s">
        <v>186</v>
      </c>
    </row>
    <row r="721" spans="1:28" x14ac:dyDescent="0.35">
      <c r="A721" s="6">
        <v>363.14</v>
      </c>
      <c r="B721" s="2">
        <v>36</v>
      </c>
      <c r="C721" s="2">
        <v>11</v>
      </c>
      <c r="D721" s="2" t="s">
        <v>214</v>
      </c>
      <c r="E721" s="2">
        <v>14</v>
      </c>
      <c r="F721" s="2" t="s">
        <v>164</v>
      </c>
      <c r="G721" s="2" t="s">
        <v>164</v>
      </c>
      <c r="H721" s="2" t="s">
        <v>165</v>
      </c>
      <c r="I721" s="32">
        <f t="shared" si="29"/>
        <v>0.25910814999187504</v>
      </c>
      <c r="J721" s="59">
        <v>1.7273876666125003</v>
      </c>
      <c r="K721" s="30">
        <v>64.3</v>
      </c>
      <c r="L721" s="12">
        <v>3.3365700244903564</v>
      </c>
      <c r="M721" s="12">
        <v>27.61944580078125</v>
      </c>
      <c r="N721" s="12">
        <v>4.8757319450378418</v>
      </c>
      <c r="O721" s="12">
        <v>6.0122766494750977</v>
      </c>
      <c r="U721" s="29" t="s">
        <v>118</v>
      </c>
      <c r="V721" s="2" t="s">
        <v>119</v>
      </c>
    </row>
    <row r="722" spans="1:28" x14ac:dyDescent="0.35">
      <c r="A722" s="10">
        <v>364</v>
      </c>
      <c r="B722" s="2">
        <v>37</v>
      </c>
      <c r="C722" s="2">
        <v>1</v>
      </c>
      <c r="D722" s="2" t="s">
        <v>213</v>
      </c>
      <c r="F722" s="2" t="s">
        <v>165</v>
      </c>
      <c r="G722" s="2" t="s">
        <v>165</v>
      </c>
      <c r="H722" s="2" t="s">
        <v>165</v>
      </c>
      <c r="I722" s="32">
        <f t="shared" si="29"/>
        <v>0.35002001529882254</v>
      </c>
      <c r="J722" s="59">
        <v>2.3334667686588171</v>
      </c>
      <c r="K722" s="30">
        <v>64.3</v>
      </c>
      <c r="L722" s="12">
        <f t="shared" ref="L722:O723" si="31">L711</f>
        <v>2.6618461608886719</v>
      </c>
      <c r="M722" s="12">
        <f t="shared" si="31"/>
        <v>23.598773956298828</v>
      </c>
      <c r="N722" s="12">
        <f t="shared" si="31"/>
        <v>4.5321707725524902</v>
      </c>
      <c r="O722" s="12">
        <f t="shared" si="31"/>
        <v>6.6190719604492188</v>
      </c>
      <c r="U722" s="29" t="s">
        <v>118</v>
      </c>
      <c r="V722" s="2" t="s">
        <v>123</v>
      </c>
      <c r="W722" s="2">
        <v>2</v>
      </c>
      <c r="Y722" s="2" t="s">
        <v>189</v>
      </c>
    </row>
    <row r="723" spans="1:28" x14ac:dyDescent="0.35">
      <c r="A723" s="10">
        <v>365</v>
      </c>
      <c r="B723" s="2">
        <v>37</v>
      </c>
      <c r="C723" s="2">
        <v>2</v>
      </c>
      <c r="D723" s="2" t="s">
        <v>213</v>
      </c>
      <c r="F723" s="2" t="s">
        <v>165</v>
      </c>
      <c r="G723" s="2" t="s">
        <v>165</v>
      </c>
      <c r="H723" s="2" t="s">
        <v>165</v>
      </c>
      <c r="I723" s="32">
        <f t="shared" si="29"/>
        <v>0.23334667686588167</v>
      </c>
      <c r="J723" s="60">
        <v>1.5556445124392113</v>
      </c>
      <c r="K723" s="30">
        <v>64.3</v>
      </c>
      <c r="L723" s="12">
        <f t="shared" si="31"/>
        <v>1.9716402292251587</v>
      </c>
      <c r="M723" s="12">
        <f t="shared" si="31"/>
        <v>20.219467163085938</v>
      </c>
      <c r="N723" s="12">
        <f t="shared" si="31"/>
        <v>4.9475970268249512</v>
      </c>
      <c r="O723" s="12">
        <f t="shared" si="31"/>
        <v>7.0932292938232422</v>
      </c>
      <c r="U723" s="29" t="s">
        <v>118</v>
      </c>
      <c r="V723" s="29" t="s">
        <v>123</v>
      </c>
      <c r="W723" s="29">
        <v>2</v>
      </c>
      <c r="X723" s="29"/>
      <c r="Y723" s="2" t="s">
        <v>189</v>
      </c>
    </row>
    <row r="724" spans="1:28" x14ac:dyDescent="0.35">
      <c r="A724" s="10">
        <v>366</v>
      </c>
      <c r="B724" s="2">
        <v>37</v>
      </c>
      <c r="C724" s="2">
        <v>3</v>
      </c>
      <c r="D724" s="2" t="s">
        <v>213</v>
      </c>
      <c r="F724" s="2" t="s">
        <v>165</v>
      </c>
      <c r="G724" s="2" t="s">
        <v>165</v>
      </c>
      <c r="H724" s="2" t="s">
        <v>165</v>
      </c>
      <c r="I724" s="32">
        <f t="shared" si="29"/>
        <v>0.23334667686588167</v>
      </c>
      <c r="J724" s="60">
        <v>1.5556445124392113</v>
      </c>
      <c r="K724" s="30">
        <v>64.3</v>
      </c>
      <c r="L724" s="12">
        <f>L719</f>
        <v>3.0754804611206055</v>
      </c>
      <c r="M724" s="12">
        <f>M719</f>
        <v>24.246105194091797</v>
      </c>
      <c r="N724" s="12">
        <f>N719</f>
        <v>4.4544491767883301</v>
      </c>
      <c r="O724" s="12">
        <f>O719</f>
        <v>6.7649798393249512</v>
      </c>
      <c r="U724" s="29" t="s">
        <v>118</v>
      </c>
      <c r="V724" s="2" t="s">
        <v>123</v>
      </c>
      <c r="W724" s="29">
        <v>3</v>
      </c>
      <c r="X724" s="29"/>
      <c r="Y724" s="2" t="s">
        <v>186</v>
      </c>
    </row>
    <row r="725" spans="1:28" x14ac:dyDescent="0.35">
      <c r="A725" s="10">
        <v>367</v>
      </c>
      <c r="B725" s="2">
        <v>37</v>
      </c>
      <c r="C725" s="2">
        <v>4</v>
      </c>
      <c r="D725" s="2" t="s">
        <v>213</v>
      </c>
      <c r="F725" s="2" t="s">
        <v>165</v>
      </c>
      <c r="G725" s="2" t="s">
        <v>165</v>
      </c>
      <c r="H725" s="2" t="s">
        <v>165</v>
      </c>
      <c r="I725" s="32">
        <f t="shared" si="29"/>
        <v>0.23334667686588167</v>
      </c>
      <c r="J725" s="60">
        <v>1.5556445124392113</v>
      </c>
      <c r="K725" s="30">
        <v>64.3</v>
      </c>
      <c r="L725" s="12">
        <f t="shared" ref="L725:O728" si="32">L714</f>
        <v>3.3151249885559082</v>
      </c>
      <c r="M725" s="12">
        <f t="shared" si="32"/>
        <v>20.83538818359375</v>
      </c>
      <c r="N725" s="12">
        <f t="shared" si="32"/>
        <v>4.2636513710021973</v>
      </c>
      <c r="O725" s="12">
        <f t="shared" si="32"/>
        <v>6.8442211151123047</v>
      </c>
      <c r="U725" s="29" t="s">
        <v>118</v>
      </c>
      <c r="V725" s="29" t="s">
        <v>123</v>
      </c>
      <c r="W725" s="29">
        <v>4</v>
      </c>
      <c r="X725" s="29"/>
      <c r="Y725" s="2" t="s">
        <v>187</v>
      </c>
      <c r="AB725" s="4" t="s">
        <v>138</v>
      </c>
    </row>
    <row r="726" spans="1:28" x14ac:dyDescent="0.35">
      <c r="A726" s="10">
        <v>368</v>
      </c>
      <c r="B726" s="2">
        <v>37</v>
      </c>
      <c r="C726" s="2">
        <v>5</v>
      </c>
      <c r="D726" s="2" t="s">
        <v>213</v>
      </c>
      <c r="F726" s="2" t="s">
        <v>165</v>
      </c>
      <c r="G726" s="2" t="s">
        <v>165</v>
      </c>
      <c r="H726" s="2" t="s">
        <v>165</v>
      </c>
      <c r="I726" s="32">
        <f t="shared" si="29"/>
        <v>0.23334667686588167</v>
      </c>
      <c r="J726" s="59">
        <v>1.5556445124392113</v>
      </c>
      <c r="K726" s="30">
        <v>64.3</v>
      </c>
      <c r="L726" s="12">
        <f t="shared" si="32"/>
        <v>3.3944132328033447</v>
      </c>
      <c r="M726" s="12">
        <f t="shared" si="32"/>
        <v>24.690284729003906</v>
      </c>
      <c r="N726" s="12">
        <f t="shared" si="32"/>
        <v>4.6742668151855469</v>
      </c>
      <c r="O726" s="12">
        <f t="shared" si="32"/>
        <v>6.1203398704528809</v>
      </c>
      <c r="U726" s="29" t="s">
        <v>118</v>
      </c>
      <c r="V726" s="2" t="s">
        <v>123</v>
      </c>
      <c r="W726" s="2">
        <v>5</v>
      </c>
      <c r="Y726" s="2" t="s">
        <v>188</v>
      </c>
    </row>
    <row r="727" spans="1:28" x14ac:dyDescent="0.35">
      <c r="A727" s="10">
        <v>369</v>
      </c>
      <c r="B727" s="2">
        <v>37</v>
      </c>
      <c r="C727" s="2">
        <v>6</v>
      </c>
      <c r="D727" s="2" t="s">
        <v>213</v>
      </c>
      <c r="F727" s="2" t="s">
        <v>165</v>
      </c>
      <c r="G727" s="2" t="s">
        <v>165</v>
      </c>
      <c r="H727" s="2" t="s">
        <v>165</v>
      </c>
      <c r="I727" s="32">
        <f t="shared" si="29"/>
        <v>0.35002001529882254</v>
      </c>
      <c r="J727" s="59">
        <v>2.3334667686588171</v>
      </c>
      <c r="K727" s="30">
        <v>64.3</v>
      </c>
      <c r="L727" s="12">
        <f t="shared" si="32"/>
        <v>3.0649127960205078</v>
      </c>
      <c r="M727" s="12">
        <f t="shared" si="32"/>
        <v>23.746410369873047</v>
      </c>
      <c r="N727" s="12">
        <f t="shared" si="32"/>
        <v>4.5305547714233398</v>
      </c>
      <c r="O727" s="12">
        <f t="shared" si="32"/>
        <v>6.5264434814453125</v>
      </c>
      <c r="U727" s="29" t="s">
        <v>118</v>
      </c>
      <c r="V727" s="29" t="s">
        <v>123</v>
      </c>
      <c r="W727" s="29">
        <v>5</v>
      </c>
      <c r="X727" s="29"/>
      <c r="Y727" s="2" t="s">
        <v>147</v>
      </c>
    </row>
    <row r="728" spans="1:28" x14ac:dyDescent="0.35">
      <c r="A728" s="10">
        <v>370</v>
      </c>
      <c r="B728" s="2">
        <v>37</v>
      </c>
      <c r="C728" s="2">
        <v>7</v>
      </c>
      <c r="D728" s="2" t="s">
        <v>213</v>
      </c>
      <c r="F728" s="2" t="s">
        <v>165</v>
      </c>
      <c r="G728" s="2" t="s">
        <v>165</v>
      </c>
      <c r="H728" s="2" t="s">
        <v>165</v>
      </c>
      <c r="I728" s="32">
        <f t="shared" si="29"/>
        <v>0.11667333843294084</v>
      </c>
      <c r="J728" s="59">
        <v>0.77782225621960566</v>
      </c>
      <c r="K728" s="30">
        <v>64.3</v>
      </c>
      <c r="L728" s="12">
        <f t="shared" si="32"/>
        <v>3.4284653663635254</v>
      </c>
      <c r="M728" s="12">
        <f t="shared" si="32"/>
        <v>21.673620223999023</v>
      </c>
      <c r="N728" s="12">
        <f t="shared" si="32"/>
        <v>4.4010653495788574</v>
      </c>
      <c r="O728" s="12">
        <f t="shared" si="32"/>
        <v>6.7264666557312012</v>
      </c>
      <c r="U728" s="29" t="s">
        <v>118</v>
      </c>
      <c r="V728" s="2" t="s">
        <v>123</v>
      </c>
      <c r="W728" s="2">
        <v>5</v>
      </c>
      <c r="Y728" s="2" t="s">
        <v>147</v>
      </c>
    </row>
    <row r="729" spans="1:28" x14ac:dyDescent="0.35">
      <c r="A729" s="10">
        <v>371</v>
      </c>
      <c r="B729" s="2">
        <v>37</v>
      </c>
      <c r="C729" s="2">
        <v>8</v>
      </c>
      <c r="D729" s="2" t="s">
        <v>213</v>
      </c>
      <c r="F729" s="2" t="s">
        <v>165</v>
      </c>
      <c r="G729" s="2" t="s">
        <v>165</v>
      </c>
      <c r="H729" s="2" t="s">
        <v>165</v>
      </c>
      <c r="I729" s="32">
        <f t="shared" si="29"/>
        <v>0.11667333843294084</v>
      </c>
      <c r="J729" s="59">
        <v>0.77782225621960566</v>
      </c>
      <c r="K729" s="30">
        <v>64.3</v>
      </c>
      <c r="L729" s="12">
        <f>L714</f>
        <v>3.3151249885559082</v>
      </c>
      <c r="M729" s="12">
        <f>M714</f>
        <v>20.83538818359375</v>
      </c>
      <c r="N729" s="12">
        <f>N714</f>
        <v>4.2636513710021973</v>
      </c>
      <c r="O729" s="12">
        <f>O714</f>
        <v>6.8442211151123047</v>
      </c>
      <c r="U729" s="29" t="s">
        <v>118</v>
      </c>
      <c r="V729" s="2" t="s">
        <v>123</v>
      </c>
      <c r="W729" s="29">
        <v>4</v>
      </c>
      <c r="X729" s="29"/>
      <c r="Y729" s="2" t="s">
        <v>186</v>
      </c>
    </row>
    <row r="730" spans="1:28" x14ac:dyDescent="0.35">
      <c r="A730" s="10">
        <v>372</v>
      </c>
      <c r="B730" s="2">
        <v>37</v>
      </c>
      <c r="C730" s="2">
        <v>9</v>
      </c>
      <c r="D730" s="2" t="s">
        <v>213</v>
      </c>
      <c r="F730" s="2" t="s">
        <v>165</v>
      </c>
      <c r="G730" s="2" t="s">
        <v>165</v>
      </c>
      <c r="H730" s="2" t="s">
        <v>165</v>
      </c>
      <c r="I730" s="32">
        <f t="shared" si="29"/>
        <v>0.11667333843294084</v>
      </c>
      <c r="J730" s="59">
        <v>0.77782225621960566</v>
      </c>
      <c r="K730" s="30">
        <v>64.3</v>
      </c>
      <c r="L730" s="12">
        <f t="shared" ref="L730:O732" si="33">L719</f>
        <v>3.0754804611206055</v>
      </c>
      <c r="M730" s="12">
        <f t="shared" si="33"/>
        <v>24.246105194091797</v>
      </c>
      <c r="N730" s="12">
        <f t="shared" si="33"/>
        <v>4.4544491767883301</v>
      </c>
      <c r="O730" s="12">
        <f t="shared" si="33"/>
        <v>6.7649798393249512</v>
      </c>
      <c r="U730" s="29" t="s">
        <v>118</v>
      </c>
      <c r="V730" s="2" t="s">
        <v>123</v>
      </c>
      <c r="W730" s="29">
        <v>3</v>
      </c>
      <c r="X730" s="29"/>
      <c r="Y730" s="2" t="s">
        <v>186</v>
      </c>
      <c r="AB730" s="4" t="s">
        <v>138</v>
      </c>
    </row>
    <row r="731" spans="1:28" x14ac:dyDescent="0.35">
      <c r="A731" s="10">
        <v>373</v>
      </c>
      <c r="B731" s="2">
        <v>37</v>
      </c>
      <c r="C731" s="2">
        <v>10</v>
      </c>
      <c r="D731" s="2" t="s">
        <v>213</v>
      </c>
      <c r="F731" s="2" t="s">
        <v>165</v>
      </c>
      <c r="G731" s="2" t="s">
        <v>165</v>
      </c>
      <c r="H731" s="2" t="s">
        <v>165</v>
      </c>
      <c r="I731" s="32">
        <f t="shared" si="29"/>
        <v>0.35002001529882254</v>
      </c>
      <c r="J731" s="59">
        <v>2.3334667686588171</v>
      </c>
      <c r="K731" s="30">
        <v>64.3</v>
      </c>
      <c r="L731" s="12">
        <f t="shared" si="33"/>
        <v>3.7574505805969238</v>
      </c>
      <c r="M731" s="12">
        <f t="shared" si="33"/>
        <v>26.040872573852539</v>
      </c>
      <c r="N731" s="12">
        <f t="shared" si="33"/>
        <v>4.6570315361022949</v>
      </c>
      <c r="O731" s="12">
        <f t="shared" si="33"/>
        <v>5.5227217674255371</v>
      </c>
      <c r="U731" s="29" t="s">
        <v>118</v>
      </c>
      <c r="V731" s="2" t="s">
        <v>123</v>
      </c>
      <c r="W731" s="29">
        <v>3</v>
      </c>
      <c r="X731" s="29"/>
      <c r="Y731" s="2" t="s">
        <v>186</v>
      </c>
    </row>
    <row r="732" spans="1:28" x14ac:dyDescent="0.35">
      <c r="A732" s="10">
        <v>374</v>
      </c>
      <c r="B732" s="2">
        <v>37</v>
      </c>
      <c r="C732" s="2">
        <v>11</v>
      </c>
      <c r="D732" s="2" t="s">
        <v>213</v>
      </c>
      <c r="F732" s="2" t="s">
        <v>165</v>
      </c>
      <c r="G732" s="2" t="s">
        <v>165</v>
      </c>
      <c r="H732" s="2" t="s">
        <v>165</v>
      </c>
      <c r="I732" s="32">
        <f t="shared" si="29"/>
        <v>0.25910814999187504</v>
      </c>
      <c r="J732" s="59">
        <v>1.7273876666125003</v>
      </c>
      <c r="K732" s="30">
        <v>64.3</v>
      </c>
      <c r="L732" s="12">
        <f t="shared" si="33"/>
        <v>3.3365700244903564</v>
      </c>
      <c r="M732" s="12">
        <f t="shared" si="33"/>
        <v>27.61944580078125</v>
      </c>
      <c r="N732" s="12">
        <f t="shared" si="33"/>
        <v>4.8757319450378418</v>
      </c>
      <c r="O732" s="12">
        <f t="shared" si="33"/>
        <v>6.0122766494750977</v>
      </c>
      <c r="U732" s="29" t="s">
        <v>118</v>
      </c>
      <c r="V732" s="2" t="s">
        <v>119</v>
      </c>
    </row>
    <row r="733" spans="1:28" x14ac:dyDescent="0.35">
      <c r="A733" s="6">
        <v>364.14</v>
      </c>
      <c r="B733" s="2">
        <v>37</v>
      </c>
      <c r="C733" s="2">
        <v>1</v>
      </c>
      <c r="D733" s="2" t="s">
        <v>214</v>
      </c>
      <c r="E733" s="2">
        <v>14</v>
      </c>
      <c r="F733" s="2" t="s">
        <v>165</v>
      </c>
      <c r="G733" s="2" t="s">
        <v>165</v>
      </c>
      <c r="H733" s="2" t="s">
        <v>166</v>
      </c>
      <c r="I733" s="32">
        <f t="shared" si="29"/>
        <v>1.4395389842533106</v>
      </c>
      <c r="J733" s="59">
        <v>9.596926561688738</v>
      </c>
      <c r="K733" s="30">
        <v>64.3</v>
      </c>
      <c r="L733" s="12">
        <v>2.8374214172363281</v>
      </c>
      <c r="M733" s="12">
        <v>24.940580368041992</v>
      </c>
      <c r="N733" s="12">
        <v>5.2368741035461426</v>
      </c>
      <c r="O733" s="12">
        <v>5.7550821304321289</v>
      </c>
      <c r="U733" s="29" t="s">
        <v>118</v>
      </c>
      <c r="V733" s="2" t="s">
        <v>123</v>
      </c>
      <c r="W733" s="2">
        <v>2</v>
      </c>
      <c r="Y733" s="2" t="s">
        <v>189</v>
      </c>
    </row>
    <row r="734" spans="1:28" x14ac:dyDescent="0.35">
      <c r="A734" s="6">
        <v>365.14</v>
      </c>
      <c r="B734" s="2">
        <v>37</v>
      </c>
      <c r="C734" s="2">
        <v>2</v>
      </c>
      <c r="D734" s="2" t="s">
        <v>214</v>
      </c>
      <c r="E734" s="2">
        <v>14</v>
      </c>
      <c r="F734" s="2" t="s">
        <v>165</v>
      </c>
      <c r="G734" s="2" t="s">
        <v>165</v>
      </c>
      <c r="H734" s="2" t="s">
        <v>166</v>
      </c>
      <c r="I734" s="32">
        <f t="shared" si="29"/>
        <v>1.1971617909927192</v>
      </c>
      <c r="J734" s="59">
        <v>7.9810786066181292</v>
      </c>
      <c r="K734" s="30">
        <v>64.3</v>
      </c>
      <c r="L734" s="12">
        <v>3.1553885936737061</v>
      </c>
      <c r="M734" s="12">
        <v>27.516401290893555</v>
      </c>
      <c r="N734" s="12">
        <v>4.8718504905700684</v>
      </c>
      <c r="O734" s="12">
        <v>4.7216081619262695</v>
      </c>
      <c r="U734" s="29" t="s">
        <v>118</v>
      </c>
      <c r="V734" s="29" t="s">
        <v>123</v>
      </c>
      <c r="W734" s="29">
        <v>2</v>
      </c>
      <c r="X734" s="29"/>
      <c r="Y734" s="2" t="s">
        <v>189</v>
      </c>
    </row>
    <row r="735" spans="1:28" x14ac:dyDescent="0.35">
      <c r="A735" s="6">
        <v>366.14</v>
      </c>
      <c r="B735" s="2">
        <v>37</v>
      </c>
      <c r="C735" s="2">
        <v>3</v>
      </c>
      <c r="D735" s="2" t="s">
        <v>214</v>
      </c>
      <c r="E735" s="2">
        <v>14</v>
      </c>
      <c r="F735" s="2" t="s">
        <v>165</v>
      </c>
      <c r="G735" s="2" t="s">
        <v>165</v>
      </c>
      <c r="H735" s="2" t="s">
        <v>166</v>
      </c>
      <c r="I735" s="32">
        <f t="shared" si="29"/>
        <v>1.3977465944266314</v>
      </c>
      <c r="J735" s="59">
        <v>9.3183106295108757</v>
      </c>
      <c r="K735" s="30">
        <v>64.3</v>
      </c>
      <c r="L735" s="12">
        <v>2.8168439865112305</v>
      </c>
      <c r="M735" s="12">
        <v>29.511959075927734</v>
      </c>
      <c r="N735" s="12">
        <v>5.1328153610229492</v>
      </c>
      <c r="O735" s="12">
        <v>4.338475227355957</v>
      </c>
      <c r="U735" s="29" t="s">
        <v>118</v>
      </c>
      <c r="V735" s="2" t="s">
        <v>123</v>
      </c>
      <c r="W735" s="29">
        <v>3</v>
      </c>
      <c r="X735" s="29"/>
      <c r="Y735" s="2" t="s">
        <v>186</v>
      </c>
    </row>
    <row r="736" spans="1:28" x14ac:dyDescent="0.35">
      <c r="A736" s="6">
        <v>367.14</v>
      </c>
      <c r="B736" s="2">
        <v>37</v>
      </c>
      <c r="C736" s="2">
        <v>4</v>
      </c>
      <c r="D736" s="2" t="s">
        <v>214</v>
      </c>
      <c r="E736" s="2">
        <v>14</v>
      </c>
      <c r="F736" s="2" t="s">
        <v>165</v>
      </c>
      <c r="G736" s="2" t="s">
        <v>165</v>
      </c>
      <c r="H736" s="2" t="s">
        <v>166</v>
      </c>
      <c r="I736" s="32">
        <f t="shared" si="29"/>
        <v>1.4039069466958904</v>
      </c>
      <c r="J736" s="59">
        <v>9.3593796446392705</v>
      </c>
      <c r="K736" s="30">
        <v>64.3</v>
      </c>
      <c r="L736" s="12">
        <v>2.7709262371063232</v>
      </c>
      <c r="M736" s="12">
        <v>27.390865325927734</v>
      </c>
      <c r="N736" s="12">
        <v>4.7808256149291992</v>
      </c>
      <c r="O736" s="12">
        <v>4.1993112564086914</v>
      </c>
      <c r="U736" s="29" t="s">
        <v>118</v>
      </c>
      <c r="V736" s="29" t="s">
        <v>123</v>
      </c>
      <c r="W736" s="29">
        <v>4</v>
      </c>
      <c r="X736" s="29"/>
      <c r="Y736" s="2" t="s">
        <v>187</v>
      </c>
      <c r="AB736" s="4" t="s">
        <v>138</v>
      </c>
    </row>
    <row r="737" spans="1:28" x14ac:dyDescent="0.35">
      <c r="A737" s="6">
        <v>368.14</v>
      </c>
      <c r="B737" s="2">
        <v>37</v>
      </c>
      <c r="C737" s="2">
        <v>5</v>
      </c>
      <c r="D737" s="2" t="s">
        <v>214</v>
      </c>
      <c r="E737" s="2">
        <v>14</v>
      </c>
      <c r="F737" s="2" t="s">
        <v>165</v>
      </c>
      <c r="G737" s="2" t="s">
        <v>165</v>
      </c>
      <c r="H737" s="2" t="s">
        <v>166</v>
      </c>
      <c r="I737" s="32">
        <f t="shared" si="29"/>
        <v>1.229993668427749</v>
      </c>
      <c r="J737" s="59">
        <v>8.1999577895183275</v>
      </c>
      <c r="K737" s="30">
        <v>64.3</v>
      </c>
      <c r="L737" s="12">
        <v>2.2843084340000002</v>
      </c>
      <c r="M737" s="12">
        <v>28.964847559999999</v>
      </c>
      <c r="N737" s="12">
        <v>5.0813851359999997</v>
      </c>
      <c r="O737" s="12">
        <v>4.0099129680000001</v>
      </c>
      <c r="U737" s="29" t="s">
        <v>118</v>
      </c>
      <c r="V737" s="2" t="s">
        <v>123</v>
      </c>
      <c r="W737" s="2">
        <v>5</v>
      </c>
      <c r="Y737" s="2" t="s">
        <v>188</v>
      </c>
    </row>
    <row r="738" spans="1:28" x14ac:dyDescent="0.35">
      <c r="A738" s="6">
        <v>369.14</v>
      </c>
      <c r="B738" s="2">
        <v>37</v>
      </c>
      <c r="C738" s="2">
        <v>6</v>
      </c>
      <c r="D738" s="2" t="s">
        <v>214</v>
      </c>
      <c r="E738" s="2">
        <v>14</v>
      </c>
      <c r="F738" s="2" t="s">
        <v>165</v>
      </c>
      <c r="G738" s="2" t="s">
        <v>165</v>
      </c>
      <c r="H738" s="2" t="s">
        <v>166</v>
      </c>
      <c r="I738" s="32">
        <f t="shared" si="29"/>
        <v>1.2495714546167964</v>
      </c>
      <c r="J738" s="59">
        <v>8.330476364111977</v>
      </c>
      <c r="K738" s="30">
        <v>64.3</v>
      </c>
      <c r="L738" s="12">
        <v>2.3822422027587891</v>
      </c>
      <c r="M738" s="12">
        <v>27.739364624023438</v>
      </c>
      <c r="N738" s="12">
        <v>4.6649026870727539</v>
      </c>
      <c r="O738" s="12">
        <v>4.3571028709411621</v>
      </c>
      <c r="U738" s="29" t="s">
        <v>118</v>
      </c>
      <c r="V738" s="29" t="s">
        <v>123</v>
      </c>
      <c r="W738" s="29">
        <v>5</v>
      </c>
      <c r="X738" s="29"/>
      <c r="Y738" s="2" t="s">
        <v>147</v>
      </c>
    </row>
    <row r="739" spans="1:28" x14ac:dyDescent="0.35">
      <c r="A739" s="6">
        <v>370.14</v>
      </c>
      <c r="B739" s="2">
        <v>37</v>
      </c>
      <c r="C739" s="2">
        <v>7</v>
      </c>
      <c r="D739" s="2" t="s">
        <v>214</v>
      </c>
      <c r="E739" s="2">
        <v>14</v>
      </c>
      <c r="F739" s="2" t="s">
        <v>165</v>
      </c>
      <c r="G739" s="2" t="s">
        <v>165</v>
      </c>
      <c r="H739" s="2" t="s">
        <v>166</v>
      </c>
      <c r="I739" s="32">
        <f t="shared" si="29"/>
        <v>1.0376693373548893</v>
      </c>
      <c r="J739" s="59">
        <v>6.9177955823659287</v>
      </c>
      <c r="K739" s="30">
        <v>64.3</v>
      </c>
      <c r="L739" s="12">
        <v>2.9122366905212402</v>
      </c>
      <c r="M739" s="12">
        <v>30.757537841796875</v>
      </c>
      <c r="N739" s="12">
        <v>5.2386054992675781</v>
      </c>
      <c r="O739" s="12">
        <v>3.7955963611602783</v>
      </c>
      <c r="U739" s="29" t="s">
        <v>118</v>
      </c>
      <c r="V739" s="2" t="s">
        <v>123</v>
      </c>
      <c r="W739" s="2">
        <v>5</v>
      </c>
      <c r="Y739" s="2" t="s">
        <v>147</v>
      </c>
    </row>
    <row r="740" spans="1:28" x14ac:dyDescent="0.35">
      <c r="A740" s="6">
        <v>371.14</v>
      </c>
      <c r="B740" s="2">
        <v>37</v>
      </c>
      <c r="C740" s="2">
        <v>8</v>
      </c>
      <c r="D740" s="2" t="s">
        <v>214</v>
      </c>
      <c r="E740" s="2">
        <v>14</v>
      </c>
      <c r="F740" s="2" t="s">
        <v>165</v>
      </c>
      <c r="G740" s="2" t="s">
        <v>165</v>
      </c>
      <c r="H740" s="2" t="s">
        <v>166</v>
      </c>
      <c r="I740" s="32">
        <f t="shared" si="29"/>
        <v>1.0491033245213175</v>
      </c>
      <c r="J740" s="59">
        <v>6.9940221634754502</v>
      </c>
      <c r="K740" s="30">
        <v>64.3</v>
      </c>
      <c r="L740" s="12">
        <v>2.4934659004211426</v>
      </c>
      <c r="M740" s="12">
        <v>27.761081695556641</v>
      </c>
      <c r="N740" s="12">
        <v>4.7220578193664551</v>
      </c>
      <c r="O740" s="12">
        <v>3.6268765926361084</v>
      </c>
      <c r="U740" s="29" t="s">
        <v>118</v>
      </c>
      <c r="V740" s="2" t="s">
        <v>123</v>
      </c>
      <c r="W740" s="29">
        <v>4</v>
      </c>
      <c r="X740" s="29"/>
      <c r="Y740" s="2" t="s">
        <v>186</v>
      </c>
    </row>
    <row r="741" spans="1:28" x14ac:dyDescent="0.35">
      <c r="A741" s="6">
        <v>372.14</v>
      </c>
      <c r="B741" s="2">
        <v>37</v>
      </c>
      <c r="C741" s="2">
        <v>9</v>
      </c>
      <c r="D741" s="2" t="s">
        <v>214</v>
      </c>
      <c r="E741" s="2">
        <v>14</v>
      </c>
      <c r="F741" s="2" t="s">
        <v>165</v>
      </c>
      <c r="G741" s="2" t="s">
        <v>165</v>
      </c>
      <c r="H741" s="2" t="s">
        <v>166</v>
      </c>
      <c r="I741" s="32">
        <f t="shared" si="29"/>
        <v>1.2361773553646949</v>
      </c>
      <c r="J741" s="60">
        <v>8.2411823690979666</v>
      </c>
      <c r="K741" s="30">
        <v>64.3</v>
      </c>
      <c r="L741" s="12">
        <v>3.3860000000000001</v>
      </c>
      <c r="M741" s="12">
        <v>23.576000000000001</v>
      </c>
      <c r="N741" s="12">
        <v>4.7619999999999996</v>
      </c>
      <c r="O741" s="12">
        <v>5.2110000000000003</v>
      </c>
      <c r="U741" s="29" t="s">
        <v>118</v>
      </c>
      <c r="V741" s="2" t="s">
        <v>123</v>
      </c>
      <c r="W741" s="29">
        <v>3</v>
      </c>
      <c r="X741" s="29"/>
      <c r="Y741" s="2" t="s">
        <v>186</v>
      </c>
      <c r="AB741" s="4" t="s">
        <v>138</v>
      </c>
    </row>
    <row r="742" spans="1:28" x14ac:dyDescent="0.35">
      <c r="A742" s="6">
        <v>373.14</v>
      </c>
      <c r="B742" s="2">
        <v>37</v>
      </c>
      <c r="C742" s="2">
        <v>10</v>
      </c>
      <c r="D742" s="2" t="s">
        <v>214</v>
      </c>
      <c r="E742" s="2">
        <v>14</v>
      </c>
      <c r="F742" s="2" t="s">
        <v>165</v>
      </c>
      <c r="G742" s="2" t="s">
        <v>165</v>
      </c>
      <c r="H742" s="2" t="s">
        <v>166</v>
      </c>
      <c r="I742" s="32">
        <f t="shared" si="29"/>
        <v>1.5080962379165068</v>
      </c>
      <c r="J742" s="60">
        <v>10.053974919443379</v>
      </c>
      <c r="K742" s="30">
        <v>64.3</v>
      </c>
      <c r="L742" s="12">
        <v>3.4697084426879883</v>
      </c>
      <c r="M742" s="12">
        <v>29.199045181274414</v>
      </c>
      <c r="N742" s="12">
        <v>5.2121162414550781</v>
      </c>
      <c r="O742" s="12">
        <v>4.5254373550415039</v>
      </c>
      <c r="U742" s="29" t="s">
        <v>118</v>
      </c>
      <c r="V742" s="2" t="s">
        <v>123</v>
      </c>
      <c r="W742" s="29">
        <v>3</v>
      </c>
      <c r="X742" s="29"/>
      <c r="Y742" s="2" t="s">
        <v>186</v>
      </c>
    </row>
    <row r="743" spans="1:28" x14ac:dyDescent="0.35">
      <c r="A743" s="6">
        <v>374.14</v>
      </c>
      <c r="B743" s="2">
        <v>37</v>
      </c>
      <c r="C743" s="2">
        <v>11</v>
      </c>
      <c r="D743" s="2" t="s">
        <v>214</v>
      </c>
      <c r="E743" s="2">
        <v>14</v>
      </c>
      <c r="F743" s="2" t="s">
        <v>165</v>
      </c>
      <c r="G743" s="2" t="s">
        <v>165</v>
      </c>
      <c r="H743" s="2" t="s">
        <v>166</v>
      </c>
      <c r="I743" s="32">
        <f t="shared" si="29"/>
        <v>0.18236042797068655</v>
      </c>
      <c r="J743" s="60">
        <v>1.2157361864712437</v>
      </c>
      <c r="K743" s="30">
        <v>64.3</v>
      </c>
      <c r="U743" s="29" t="s">
        <v>118</v>
      </c>
      <c r="V743" s="2" t="s">
        <v>119</v>
      </c>
    </row>
    <row r="744" spans="1:28" x14ac:dyDescent="0.35">
      <c r="A744" s="10">
        <v>375</v>
      </c>
      <c r="B744" s="2">
        <v>38</v>
      </c>
      <c r="C744" s="2">
        <v>1</v>
      </c>
      <c r="D744" s="2" t="s">
        <v>213</v>
      </c>
      <c r="F744" s="2" t="s">
        <v>166</v>
      </c>
      <c r="G744" s="2" t="s">
        <v>166</v>
      </c>
      <c r="H744" s="2" t="s">
        <v>166</v>
      </c>
      <c r="I744" s="32">
        <f t="shared" si="29"/>
        <v>3.3415244127194259E-2</v>
      </c>
      <c r="J744" s="59">
        <v>0.22276829418129507</v>
      </c>
      <c r="K744" s="30">
        <v>64.3</v>
      </c>
      <c r="U744" s="29" t="s">
        <v>118</v>
      </c>
      <c r="V744" s="2" t="s">
        <v>123</v>
      </c>
      <c r="W744" s="2">
        <v>6</v>
      </c>
      <c r="Y744" s="2" t="s">
        <v>165</v>
      </c>
    </row>
    <row r="745" spans="1:28" x14ac:dyDescent="0.35">
      <c r="A745" s="10">
        <v>376</v>
      </c>
      <c r="B745" s="2">
        <v>38</v>
      </c>
      <c r="C745" s="2">
        <v>2</v>
      </c>
      <c r="D745" s="2" t="s">
        <v>213</v>
      </c>
      <c r="F745" s="2" t="s">
        <v>166</v>
      </c>
      <c r="G745" s="2" t="s">
        <v>166</v>
      </c>
      <c r="H745" s="2" t="s">
        <v>166</v>
      </c>
      <c r="I745" s="32">
        <f t="shared" si="29"/>
        <v>0.23334667686588167</v>
      </c>
      <c r="J745" s="59">
        <v>1.5556445124392113</v>
      </c>
      <c r="K745" s="30">
        <v>64.3</v>
      </c>
      <c r="L745" s="12">
        <f>L734</f>
        <v>3.1553885936737061</v>
      </c>
      <c r="M745" s="12">
        <f>M734</f>
        <v>27.516401290893555</v>
      </c>
      <c r="N745" s="12">
        <f>N734</f>
        <v>4.8718504905700684</v>
      </c>
      <c r="O745" s="12">
        <f>O734</f>
        <v>4.7216081619262695</v>
      </c>
      <c r="U745" s="29" t="s">
        <v>118</v>
      </c>
      <c r="V745" s="29" t="s">
        <v>123</v>
      </c>
      <c r="W745" s="29">
        <v>2</v>
      </c>
      <c r="X745" s="29"/>
      <c r="Y745" s="2" t="s">
        <v>189</v>
      </c>
    </row>
    <row r="746" spans="1:28" x14ac:dyDescent="0.35">
      <c r="A746" s="10">
        <v>377</v>
      </c>
      <c r="B746" s="2">
        <v>38</v>
      </c>
      <c r="C746" s="2">
        <v>3</v>
      </c>
      <c r="D746" s="2" t="s">
        <v>213</v>
      </c>
      <c r="F746" s="2" t="s">
        <v>166</v>
      </c>
      <c r="G746" s="2" t="s">
        <v>166</v>
      </c>
      <c r="H746" s="2" t="s">
        <v>166</v>
      </c>
      <c r="I746" s="32">
        <f t="shared" si="29"/>
        <v>0.23334667686588167</v>
      </c>
      <c r="J746" s="59">
        <v>1.5556445124392113</v>
      </c>
      <c r="K746" s="30">
        <v>64.3</v>
      </c>
      <c r="L746" s="12">
        <f>L741</f>
        <v>3.3860000000000001</v>
      </c>
      <c r="M746" s="12">
        <f>M741</f>
        <v>23.576000000000001</v>
      </c>
      <c r="N746" s="12">
        <f>N741</f>
        <v>4.7619999999999996</v>
      </c>
      <c r="O746" s="12">
        <f>O741</f>
        <v>5.2110000000000003</v>
      </c>
      <c r="U746" s="29" t="s">
        <v>118</v>
      </c>
      <c r="V746" s="2" t="s">
        <v>123</v>
      </c>
      <c r="W746" s="29">
        <v>3</v>
      </c>
      <c r="X746" s="29"/>
      <c r="Y746" s="2" t="s">
        <v>186</v>
      </c>
      <c r="AB746" s="4" t="s">
        <v>138</v>
      </c>
    </row>
    <row r="747" spans="1:28" x14ac:dyDescent="0.35">
      <c r="A747" s="10">
        <v>378</v>
      </c>
      <c r="B747" s="2">
        <v>38</v>
      </c>
      <c r="C747" s="2">
        <v>4</v>
      </c>
      <c r="D747" s="2" t="s">
        <v>213</v>
      </c>
      <c r="F747" s="2" t="s">
        <v>166</v>
      </c>
      <c r="G747" s="2" t="s">
        <v>166</v>
      </c>
      <c r="H747" s="2" t="s">
        <v>166</v>
      </c>
      <c r="I747" s="32">
        <f t="shared" si="29"/>
        <v>0.23334667686588167</v>
      </c>
      <c r="J747" s="59">
        <v>1.5556445124392113</v>
      </c>
      <c r="K747" s="30">
        <v>64.3</v>
      </c>
      <c r="L747" s="12">
        <f t="shared" ref="L747:O748" si="34">L736</f>
        <v>2.7709262371063232</v>
      </c>
      <c r="M747" s="12">
        <f t="shared" si="34"/>
        <v>27.390865325927734</v>
      </c>
      <c r="N747" s="12">
        <f t="shared" si="34"/>
        <v>4.7808256149291992</v>
      </c>
      <c r="O747" s="12">
        <f t="shared" si="34"/>
        <v>4.1993112564086914</v>
      </c>
      <c r="U747" s="29" t="s">
        <v>118</v>
      </c>
      <c r="V747" s="29" t="s">
        <v>123</v>
      </c>
      <c r="W747" s="29">
        <v>4</v>
      </c>
      <c r="X747" s="29"/>
      <c r="Y747" s="2" t="s">
        <v>187</v>
      </c>
    </row>
    <row r="748" spans="1:28" x14ac:dyDescent="0.35">
      <c r="A748" s="10">
        <v>379</v>
      </c>
      <c r="B748" s="2">
        <v>38</v>
      </c>
      <c r="C748" s="2">
        <v>5</v>
      </c>
      <c r="D748" s="2" t="s">
        <v>213</v>
      </c>
      <c r="F748" s="2" t="s">
        <v>166</v>
      </c>
      <c r="G748" s="2" t="s">
        <v>166</v>
      </c>
      <c r="H748" s="2" t="s">
        <v>166</v>
      </c>
      <c r="I748" s="32">
        <f t="shared" si="29"/>
        <v>0.23334667686588167</v>
      </c>
      <c r="J748" s="59">
        <v>1.5556445124392113</v>
      </c>
      <c r="K748" s="30">
        <v>64.3</v>
      </c>
      <c r="L748" s="12">
        <f t="shared" si="34"/>
        <v>2.2843084340000002</v>
      </c>
      <c r="M748" s="12">
        <f t="shared" si="34"/>
        <v>28.964847559999999</v>
      </c>
      <c r="N748" s="12">
        <f t="shared" si="34"/>
        <v>5.0813851359999997</v>
      </c>
      <c r="O748" s="12">
        <f t="shared" si="34"/>
        <v>4.0099129680000001</v>
      </c>
      <c r="U748" s="29" t="s">
        <v>118</v>
      </c>
      <c r="V748" s="2" t="s">
        <v>123</v>
      </c>
      <c r="W748" s="2">
        <v>5</v>
      </c>
      <c r="Y748" s="2" t="s">
        <v>188</v>
      </c>
    </row>
    <row r="749" spans="1:28" x14ac:dyDescent="0.35">
      <c r="A749" s="10">
        <v>380</v>
      </c>
      <c r="B749" s="2">
        <v>38</v>
      </c>
      <c r="C749" s="2">
        <v>6</v>
      </c>
      <c r="D749" s="2" t="s">
        <v>213</v>
      </c>
      <c r="F749" s="2" t="s">
        <v>166</v>
      </c>
      <c r="G749" s="2" t="s">
        <v>166</v>
      </c>
      <c r="H749" s="2" t="s">
        <v>166</v>
      </c>
      <c r="I749" s="32">
        <f t="shared" si="29"/>
        <v>0.35002001529882254</v>
      </c>
      <c r="J749" s="59">
        <v>2.3334667686588171</v>
      </c>
      <c r="K749" s="30">
        <v>64.3</v>
      </c>
      <c r="L749" s="12">
        <f t="shared" ref="L749:O753" si="35">L738</f>
        <v>2.3822422027587891</v>
      </c>
      <c r="M749" s="12">
        <f t="shared" si="35"/>
        <v>27.739364624023438</v>
      </c>
      <c r="N749" s="12">
        <f t="shared" si="35"/>
        <v>4.6649026870727539</v>
      </c>
      <c r="O749" s="12">
        <f t="shared" si="35"/>
        <v>4.3571028709411621</v>
      </c>
      <c r="U749" s="29" t="s">
        <v>118</v>
      </c>
      <c r="V749" s="29" t="s">
        <v>123</v>
      </c>
      <c r="W749" s="29">
        <v>5</v>
      </c>
      <c r="X749" s="29"/>
      <c r="Y749" s="2" t="s">
        <v>188</v>
      </c>
    </row>
    <row r="750" spans="1:28" x14ac:dyDescent="0.35">
      <c r="A750" s="10">
        <v>381</v>
      </c>
      <c r="B750" s="2">
        <v>38</v>
      </c>
      <c r="C750" s="2">
        <v>7</v>
      </c>
      <c r="D750" s="2" t="s">
        <v>213</v>
      </c>
      <c r="F750" s="2" t="s">
        <v>166</v>
      </c>
      <c r="G750" s="2" t="s">
        <v>166</v>
      </c>
      <c r="H750" s="2" t="s">
        <v>166</v>
      </c>
      <c r="I750" s="32">
        <f t="shared" si="29"/>
        <v>0.11667333843294084</v>
      </c>
      <c r="J750" s="59">
        <v>0.77782225621960566</v>
      </c>
      <c r="K750" s="30">
        <v>64.3</v>
      </c>
      <c r="L750" s="12">
        <f t="shared" si="35"/>
        <v>2.9122366905212402</v>
      </c>
      <c r="M750" s="12">
        <f t="shared" si="35"/>
        <v>30.757537841796875</v>
      </c>
      <c r="N750" s="12">
        <f t="shared" si="35"/>
        <v>5.2386054992675781</v>
      </c>
      <c r="O750" s="12">
        <f t="shared" si="35"/>
        <v>3.7955963611602783</v>
      </c>
      <c r="U750" s="29" t="s">
        <v>118</v>
      </c>
      <c r="V750" s="2" t="s">
        <v>123</v>
      </c>
      <c r="W750" s="2">
        <v>5</v>
      </c>
      <c r="Y750" s="2" t="s">
        <v>147</v>
      </c>
    </row>
    <row r="751" spans="1:28" x14ac:dyDescent="0.35">
      <c r="A751" s="10">
        <v>382</v>
      </c>
      <c r="B751" s="2">
        <v>38</v>
      </c>
      <c r="C751" s="2">
        <v>8</v>
      </c>
      <c r="D751" s="2" t="s">
        <v>213</v>
      </c>
      <c r="F751" s="2" t="s">
        <v>166</v>
      </c>
      <c r="G751" s="2" t="s">
        <v>166</v>
      </c>
      <c r="H751" s="2" t="s">
        <v>166</v>
      </c>
      <c r="I751" s="32">
        <f t="shared" si="29"/>
        <v>0.11667333843294084</v>
      </c>
      <c r="J751" s="59">
        <v>0.77782225621960566</v>
      </c>
      <c r="K751" s="30">
        <v>64.3</v>
      </c>
      <c r="L751" s="12">
        <f t="shared" si="35"/>
        <v>2.4934659004211426</v>
      </c>
      <c r="M751" s="12">
        <f t="shared" si="35"/>
        <v>27.761081695556641</v>
      </c>
      <c r="N751" s="12">
        <f t="shared" si="35"/>
        <v>4.7220578193664551</v>
      </c>
      <c r="O751" s="12">
        <f t="shared" si="35"/>
        <v>3.6268765926361084</v>
      </c>
      <c r="U751" s="29" t="s">
        <v>118</v>
      </c>
      <c r="V751" s="2" t="s">
        <v>123</v>
      </c>
      <c r="W751" s="29">
        <v>4</v>
      </c>
      <c r="X751" s="29"/>
      <c r="Y751" s="2" t="s">
        <v>186</v>
      </c>
    </row>
    <row r="752" spans="1:28" x14ac:dyDescent="0.35">
      <c r="A752" s="10">
        <v>383</v>
      </c>
      <c r="B752" s="2">
        <v>38</v>
      </c>
      <c r="C752" s="2">
        <v>9</v>
      </c>
      <c r="D752" s="2" t="s">
        <v>213</v>
      </c>
      <c r="F752" s="2" t="s">
        <v>166</v>
      </c>
      <c r="G752" s="2" t="s">
        <v>166</v>
      </c>
      <c r="H752" s="2" t="s">
        <v>166</v>
      </c>
      <c r="I752" s="32">
        <f t="shared" si="29"/>
        <v>0.11667333843294084</v>
      </c>
      <c r="J752" s="59">
        <v>0.77782225621960566</v>
      </c>
      <c r="K752" s="30">
        <v>64.3</v>
      </c>
      <c r="L752" s="12">
        <f t="shared" si="35"/>
        <v>3.3860000000000001</v>
      </c>
      <c r="M752" s="12">
        <f t="shared" si="35"/>
        <v>23.576000000000001</v>
      </c>
      <c r="N752" s="12">
        <f t="shared" si="35"/>
        <v>4.7619999999999996</v>
      </c>
      <c r="O752" s="12">
        <f t="shared" si="35"/>
        <v>5.2110000000000003</v>
      </c>
      <c r="U752" s="29" t="s">
        <v>118</v>
      </c>
      <c r="V752" s="2" t="s">
        <v>123</v>
      </c>
      <c r="W752" s="29">
        <v>3</v>
      </c>
      <c r="X752" s="29"/>
      <c r="Y752" s="2" t="s">
        <v>186</v>
      </c>
      <c r="AB752" s="4" t="s">
        <v>138</v>
      </c>
    </row>
    <row r="753" spans="1:28" x14ac:dyDescent="0.35">
      <c r="A753" s="10">
        <v>384</v>
      </c>
      <c r="B753" s="2">
        <v>38</v>
      </c>
      <c r="C753" s="2">
        <v>10</v>
      </c>
      <c r="D753" s="2" t="s">
        <v>213</v>
      </c>
      <c r="F753" s="2" t="s">
        <v>166</v>
      </c>
      <c r="G753" s="2" t="s">
        <v>166</v>
      </c>
      <c r="H753" s="2" t="s">
        <v>166</v>
      </c>
      <c r="I753" s="32">
        <f t="shared" si="29"/>
        <v>0.35002001529882254</v>
      </c>
      <c r="J753" s="59">
        <v>2.3334667686588171</v>
      </c>
      <c r="K753" s="30">
        <v>64.3</v>
      </c>
      <c r="L753" s="12">
        <f t="shared" si="35"/>
        <v>3.4697084426879883</v>
      </c>
      <c r="M753" s="12">
        <f t="shared" si="35"/>
        <v>29.199045181274414</v>
      </c>
      <c r="N753" s="12">
        <f t="shared" si="35"/>
        <v>5.2121162414550781</v>
      </c>
      <c r="O753" s="12">
        <f t="shared" si="35"/>
        <v>4.5254373550415039</v>
      </c>
      <c r="U753" s="29" t="s">
        <v>118</v>
      </c>
      <c r="V753" s="2" t="s">
        <v>123</v>
      </c>
      <c r="W753" s="29">
        <v>3</v>
      </c>
      <c r="X753" s="29"/>
      <c r="Y753" s="2" t="s">
        <v>186</v>
      </c>
    </row>
    <row r="754" spans="1:28" x14ac:dyDescent="0.35">
      <c r="A754" s="10">
        <v>385</v>
      </c>
      <c r="B754" s="2">
        <v>38</v>
      </c>
      <c r="C754" s="2">
        <v>11</v>
      </c>
      <c r="D754" s="2" t="s">
        <v>213</v>
      </c>
      <c r="F754" s="2" t="s">
        <v>166</v>
      </c>
      <c r="G754" s="2" t="s">
        <v>166</v>
      </c>
      <c r="H754" s="2" t="s">
        <v>166</v>
      </c>
      <c r="I754" s="32">
        <f t="shared" si="29"/>
        <v>0.35002001529882254</v>
      </c>
      <c r="J754" s="59">
        <v>2.3334667686588171</v>
      </c>
      <c r="K754" s="30">
        <v>64.3</v>
      </c>
      <c r="L754" s="12">
        <f>L733</f>
        <v>2.8374214172363281</v>
      </c>
      <c r="M754" s="12">
        <f>M733</f>
        <v>24.940580368041992</v>
      </c>
      <c r="N754" s="12">
        <f>N733</f>
        <v>5.2368741035461426</v>
      </c>
      <c r="O754" s="12">
        <f>O733</f>
        <v>5.7550821304321289</v>
      </c>
      <c r="U754" s="29" t="s">
        <v>118</v>
      </c>
      <c r="V754" s="29" t="s">
        <v>123</v>
      </c>
      <c r="W754" s="29">
        <v>2</v>
      </c>
      <c r="X754" s="29"/>
      <c r="Y754" s="2" t="s">
        <v>189</v>
      </c>
    </row>
    <row r="755" spans="1:28" x14ac:dyDescent="0.35">
      <c r="A755" s="6">
        <v>375.14</v>
      </c>
      <c r="B755" s="2">
        <v>38</v>
      </c>
      <c r="C755" s="2">
        <v>1</v>
      </c>
      <c r="D755" s="2" t="s">
        <v>214</v>
      </c>
      <c r="E755" s="2">
        <v>14</v>
      </c>
      <c r="F755" s="2" t="s">
        <v>166</v>
      </c>
      <c r="G755" s="2" t="s">
        <v>166</v>
      </c>
      <c r="H755" s="2" t="s">
        <v>167</v>
      </c>
      <c r="I755" s="32">
        <f t="shared" si="29"/>
        <v>1.302681158271471</v>
      </c>
      <c r="J755" s="59">
        <v>8.684541055143141</v>
      </c>
      <c r="K755" s="30">
        <v>64.3</v>
      </c>
      <c r="L755" s="12">
        <v>2.893756628036499</v>
      </c>
      <c r="M755" s="12">
        <v>25.927350997924805</v>
      </c>
      <c r="N755" s="12">
        <v>4.9709291458129883</v>
      </c>
      <c r="O755" s="12">
        <v>6.0693693161010742</v>
      </c>
      <c r="U755" s="29" t="s">
        <v>118</v>
      </c>
      <c r="V755" s="2" t="s">
        <v>123</v>
      </c>
      <c r="W755" s="2">
        <v>6</v>
      </c>
      <c r="Y755" s="2" t="s">
        <v>165</v>
      </c>
    </row>
    <row r="756" spans="1:28" x14ac:dyDescent="0.35">
      <c r="A756" s="6">
        <v>376.14</v>
      </c>
      <c r="B756" s="2">
        <v>38</v>
      </c>
      <c r="C756" s="2">
        <v>2</v>
      </c>
      <c r="D756" s="2" t="s">
        <v>214</v>
      </c>
      <c r="E756" s="2">
        <v>14</v>
      </c>
      <c r="F756" s="2" t="s">
        <v>166</v>
      </c>
      <c r="G756" s="2" t="s">
        <v>166</v>
      </c>
      <c r="H756" s="2" t="s">
        <v>167</v>
      </c>
      <c r="I756" s="32">
        <f t="shared" si="29"/>
        <v>0.9611549620105666</v>
      </c>
      <c r="J756" s="59">
        <v>6.4076997467371113</v>
      </c>
      <c r="K756" s="30">
        <v>64.3</v>
      </c>
      <c r="L756" s="12">
        <v>2.9754047393798828</v>
      </c>
      <c r="M756" s="12">
        <v>27.268196105957031</v>
      </c>
      <c r="N756" s="12">
        <v>4.7251935005187988</v>
      </c>
      <c r="O756" s="12">
        <v>4.5584506988525391</v>
      </c>
      <c r="U756" s="29" t="s">
        <v>118</v>
      </c>
      <c r="V756" s="29" t="s">
        <v>123</v>
      </c>
      <c r="W756" s="29">
        <v>2</v>
      </c>
      <c r="X756" s="29"/>
      <c r="Y756" s="2" t="s">
        <v>189</v>
      </c>
    </row>
    <row r="757" spans="1:28" x14ac:dyDescent="0.35">
      <c r="A757" s="6">
        <v>377.14</v>
      </c>
      <c r="B757" s="2">
        <v>38</v>
      </c>
      <c r="C757" s="2">
        <v>3</v>
      </c>
      <c r="D757" s="2" t="s">
        <v>214</v>
      </c>
      <c r="E757" s="2">
        <v>14</v>
      </c>
      <c r="F757" s="2" t="s">
        <v>166</v>
      </c>
      <c r="G757" s="2" t="s">
        <v>166</v>
      </c>
      <c r="H757" s="2" t="s">
        <v>167</v>
      </c>
      <c r="I757" s="32">
        <f t="shared" si="29"/>
        <v>0.85362881331076845</v>
      </c>
      <c r="J757" s="59">
        <v>5.6908587554051229</v>
      </c>
      <c r="K757" s="30">
        <v>64.3</v>
      </c>
      <c r="L757" s="12">
        <v>2.9110901355743408</v>
      </c>
      <c r="M757" s="12">
        <v>28.987560272216797</v>
      </c>
      <c r="N757" s="12">
        <v>5.0826711654663086</v>
      </c>
      <c r="O757" s="12">
        <v>4.0744085311889648</v>
      </c>
      <c r="U757" s="29" t="s">
        <v>118</v>
      </c>
      <c r="V757" s="2" t="s">
        <v>123</v>
      </c>
      <c r="W757" s="29">
        <v>3</v>
      </c>
      <c r="X757" s="29"/>
      <c r="Y757" s="2" t="s">
        <v>186</v>
      </c>
      <c r="AB757" s="4" t="s">
        <v>138</v>
      </c>
    </row>
    <row r="758" spans="1:28" x14ac:dyDescent="0.35">
      <c r="A758" s="6">
        <v>378.14</v>
      </c>
      <c r="B758" s="2">
        <v>38</v>
      </c>
      <c r="C758" s="2">
        <v>4</v>
      </c>
      <c r="D758" s="2" t="s">
        <v>214</v>
      </c>
      <c r="E758" s="2">
        <v>14</v>
      </c>
      <c r="F758" s="2" t="s">
        <v>166</v>
      </c>
      <c r="G758" s="2" t="s">
        <v>166</v>
      </c>
      <c r="H758" s="2" t="s">
        <v>167</v>
      </c>
      <c r="I758" s="32">
        <f t="shared" si="29"/>
        <v>0.95478459773212809</v>
      </c>
      <c r="J758" s="59">
        <v>6.3652306515475212</v>
      </c>
      <c r="K758" s="30">
        <v>64.3</v>
      </c>
      <c r="L758" s="12">
        <v>3.0698480606079102</v>
      </c>
      <c r="M758" s="12">
        <v>28.431821823120117</v>
      </c>
      <c r="N758" s="12">
        <v>5.0140790939331055</v>
      </c>
      <c r="O758" s="12">
        <v>4.7206606864929199</v>
      </c>
      <c r="U758" s="29" t="s">
        <v>118</v>
      </c>
      <c r="V758" s="29" t="s">
        <v>123</v>
      </c>
      <c r="W758" s="29">
        <v>4</v>
      </c>
      <c r="X758" s="29"/>
      <c r="Y758" s="2" t="s">
        <v>187</v>
      </c>
    </row>
    <row r="759" spans="1:28" x14ac:dyDescent="0.35">
      <c r="A759" s="6">
        <v>379.14</v>
      </c>
      <c r="B759" s="2">
        <v>38</v>
      </c>
      <c r="C759" s="2">
        <v>5</v>
      </c>
      <c r="D759" s="2" t="s">
        <v>214</v>
      </c>
      <c r="E759" s="2">
        <v>14</v>
      </c>
      <c r="F759" s="2" t="s">
        <v>166</v>
      </c>
      <c r="G759" s="2" t="s">
        <v>166</v>
      </c>
      <c r="H759" s="2" t="s">
        <v>167</v>
      </c>
      <c r="I759" s="32">
        <f t="shared" si="29"/>
        <v>0.89028757624639832</v>
      </c>
      <c r="J759" s="60">
        <v>5.9352505083093225</v>
      </c>
      <c r="K759" s="30">
        <v>64.3</v>
      </c>
      <c r="L759" s="12">
        <v>2.1289424896240234</v>
      </c>
      <c r="M759" s="12">
        <v>27.488510131835938</v>
      </c>
      <c r="N759" s="12">
        <v>4.9807543754577637</v>
      </c>
      <c r="O759" s="12">
        <v>3.9981188774108887</v>
      </c>
      <c r="U759" s="29" t="s">
        <v>118</v>
      </c>
      <c r="V759" s="2" t="s">
        <v>123</v>
      </c>
      <c r="W759" s="2">
        <v>5</v>
      </c>
      <c r="Y759" s="2" t="s">
        <v>188</v>
      </c>
    </row>
    <row r="760" spans="1:28" x14ac:dyDescent="0.35">
      <c r="A760" s="6">
        <v>380.14</v>
      </c>
      <c r="B760" s="2">
        <v>38</v>
      </c>
      <c r="C760" s="2">
        <v>6</v>
      </c>
      <c r="D760" s="2" t="s">
        <v>214</v>
      </c>
      <c r="E760" s="2">
        <v>14</v>
      </c>
      <c r="F760" s="2" t="s">
        <v>166</v>
      </c>
      <c r="G760" s="2" t="s">
        <v>166</v>
      </c>
      <c r="H760" s="2" t="s">
        <v>167</v>
      </c>
      <c r="I760" s="32">
        <f t="shared" si="29"/>
        <v>1.0547969834368449</v>
      </c>
      <c r="J760" s="60">
        <v>7.0319798895789667</v>
      </c>
      <c r="K760" s="30">
        <v>64.3</v>
      </c>
      <c r="L760" s="12">
        <v>2.2626378536224365</v>
      </c>
      <c r="M760" s="12">
        <v>26.397821426391602</v>
      </c>
      <c r="N760" s="12">
        <v>4.768519401550293</v>
      </c>
      <c r="O760" s="12">
        <v>4.322514533996582</v>
      </c>
      <c r="U760" s="29" t="s">
        <v>118</v>
      </c>
      <c r="V760" s="29" t="s">
        <v>123</v>
      </c>
      <c r="W760" s="29">
        <v>5</v>
      </c>
      <c r="X760" s="29"/>
      <c r="Y760" s="2" t="s">
        <v>188</v>
      </c>
    </row>
    <row r="761" spans="1:28" x14ac:dyDescent="0.35">
      <c r="A761" s="6">
        <v>381.14</v>
      </c>
      <c r="B761" s="2">
        <v>38</v>
      </c>
      <c r="C761" s="2">
        <v>7</v>
      </c>
      <c r="D761" s="2" t="s">
        <v>214</v>
      </c>
      <c r="E761" s="2">
        <v>14</v>
      </c>
      <c r="F761" s="2" t="s">
        <v>166</v>
      </c>
      <c r="G761" s="2" t="s">
        <v>166</v>
      </c>
      <c r="H761" s="2" t="s">
        <v>167</v>
      </c>
      <c r="I761" s="32">
        <f t="shared" si="29"/>
        <v>0.66060444220731118</v>
      </c>
      <c r="J761" s="60">
        <v>4.4040296147154079</v>
      </c>
      <c r="K761" s="30">
        <v>64.3</v>
      </c>
      <c r="L761" s="12">
        <v>2.8575179576873779</v>
      </c>
      <c r="M761" s="12">
        <v>30.339643478393555</v>
      </c>
      <c r="N761" s="12">
        <v>4.9878392219543457</v>
      </c>
      <c r="O761" s="12">
        <v>4.0968565940856934</v>
      </c>
      <c r="U761" s="29" t="s">
        <v>118</v>
      </c>
      <c r="V761" s="2" t="s">
        <v>123</v>
      </c>
      <c r="W761" s="2">
        <v>5</v>
      </c>
      <c r="Y761" s="2" t="s">
        <v>147</v>
      </c>
    </row>
    <row r="762" spans="1:28" x14ac:dyDescent="0.35">
      <c r="A762" s="6">
        <v>382.14</v>
      </c>
      <c r="B762" s="2">
        <v>38</v>
      </c>
      <c r="C762" s="2">
        <v>8</v>
      </c>
      <c r="D762" s="2" t="s">
        <v>214</v>
      </c>
      <c r="E762" s="2">
        <v>14</v>
      </c>
      <c r="F762" s="2" t="s">
        <v>166</v>
      </c>
      <c r="G762" s="2" t="s">
        <v>166</v>
      </c>
      <c r="H762" s="2" t="s">
        <v>167</v>
      </c>
      <c r="I762" s="32">
        <f t="shared" si="29"/>
        <v>0.67390520278866639</v>
      </c>
      <c r="J762" s="59">
        <v>4.4927013519244428</v>
      </c>
      <c r="K762" s="30">
        <v>64.3</v>
      </c>
      <c r="L762" s="12">
        <v>2.5744180679321289</v>
      </c>
      <c r="M762" s="12">
        <v>29.640314102172852</v>
      </c>
      <c r="N762" s="12">
        <v>5.2239327430725098</v>
      </c>
      <c r="O762" s="12">
        <v>3.9987251758575439</v>
      </c>
      <c r="U762" s="29" t="s">
        <v>118</v>
      </c>
      <c r="V762" s="2" t="s">
        <v>123</v>
      </c>
      <c r="W762" s="29">
        <v>4</v>
      </c>
      <c r="X762" s="29"/>
      <c r="Y762" s="2" t="s">
        <v>186</v>
      </c>
    </row>
    <row r="763" spans="1:28" x14ac:dyDescent="0.35">
      <c r="A763" s="6">
        <v>383.14</v>
      </c>
      <c r="B763" s="2">
        <v>38</v>
      </c>
      <c r="C763" s="2">
        <v>9</v>
      </c>
      <c r="D763" s="2" t="s">
        <v>214</v>
      </c>
      <c r="E763" s="2">
        <v>14</v>
      </c>
      <c r="F763" s="2" t="s">
        <v>166</v>
      </c>
      <c r="G763" s="2" t="s">
        <v>166</v>
      </c>
      <c r="H763" s="2" t="s">
        <v>167</v>
      </c>
      <c r="I763" s="32">
        <f t="shared" si="29"/>
        <v>0.64644029892155197</v>
      </c>
      <c r="J763" s="59">
        <v>4.3096019928103466</v>
      </c>
      <c r="K763" s="30">
        <v>64.3</v>
      </c>
      <c r="L763" s="12">
        <v>2.3982572555541992</v>
      </c>
      <c r="M763" s="12">
        <v>30.420211791992188</v>
      </c>
      <c r="N763" s="12">
        <v>5.4347243309020996</v>
      </c>
      <c r="O763" s="12">
        <v>3.7934319972991943</v>
      </c>
      <c r="U763" s="29" t="s">
        <v>118</v>
      </c>
      <c r="V763" s="2" t="s">
        <v>123</v>
      </c>
      <c r="W763" s="29">
        <v>3</v>
      </c>
      <c r="X763" s="29"/>
      <c r="Y763" s="2" t="s">
        <v>186</v>
      </c>
      <c r="AB763" s="4" t="s">
        <v>138</v>
      </c>
    </row>
    <row r="764" spans="1:28" x14ac:dyDescent="0.35">
      <c r="A764" s="6">
        <v>384.14</v>
      </c>
      <c r="B764" s="2">
        <v>38</v>
      </c>
      <c r="C764" s="2">
        <v>10</v>
      </c>
      <c r="D764" s="2" t="s">
        <v>214</v>
      </c>
      <c r="E764" s="2">
        <v>14</v>
      </c>
      <c r="F764" s="2" t="s">
        <v>166</v>
      </c>
      <c r="G764" s="2" t="s">
        <v>166</v>
      </c>
      <c r="H764" s="2" t="s">
        <v>167</v>
      </c>
      <c r="I764" s="32">
        <f t="shared" si="29"/>
        <v>0.8038326324675894</v>
      </c>
      <c r="J764" s="59">
        <v>5.3588842164505959</v>
      </c>
      <c r="K764" s="30">
        <v>64.3</v>
      </c>
      <c r="L764" s="12">
        <v>3.2552986145019531</v>
      </c>
      <c r="M764" s="12">
        <v>30.274200439453125</v>
      </c>
      <c r="N764" s="12">
        <v>5.304908275604248</v>
      </c>
      <c r="O764" s="12">
        <v>5.0682473182678223</v>
      </c>
      <c r="U764" s="29" t="s">
        <v>118</v>
      </c>
      <c r="V764" s="2" t="s">
        <v>123</v>
      </c>
      <c r="W764" s="29">
        <v>3</v>
      </c>
      <c r="X764" s="29"/>
      <c r="Y764" s="2" t="s">
        <v>186</v>
      </c>
    </row>
    <row r="765" spans="1:28" x14ac:dyDescent="0.35">
      <c r="A765" s="6">
        <v>385.14</v>
      </c>
      <c r="B765" s="2">
        <v>38</v>
      </c>
      <c r="C765" s="2">
        <v>11</v>
      </c>
      <c r="D765" s="2" t="s">
        <v>214</v>
      </c>
      <c r="E765" s="2">
        <v>14</v>
      </c>
      <c r="F765" s="2" t="s">
        <v>166</v>
      </c>
      <c r="G765" s="2" t="s">
        <v>166</v>
      </c>
      <c r="H765" s="2" t="s">
        <v>167</v>
      </c>
      <c r="I765" s="32">
        <f t="shared" si="29"/>
        <v>0.71187070711474532</v>
      </c>
      <c r="J765" s="59">
        <v>4.745804714098302</v>
      </c>
      <c r="K765" s="30">
        <v>64.3</v>
      </c>
      <c r="L765" s="12">
        <v>2.8258190155029297</v>
      </c>
      <c r="M765" s="12">
        <v>31.111980438232422</v>
      </c>
      <c r="N765" s="12">
        <v>5.0516219139099121</v>
      </c>
      <c r="O765" s="12">
        <v>2.4586780071258545</v>
      </c>
      <c r="U765" s="29" t="s">
        <v>118</v>
      </c>
      <c r="V765" s="29" t="s">
        <v>123</v>
      </c>
      <c r="W765" s="29">
        <v>2</v>
      </c>
      <c r="X765" s="29"/>
      <c r="Y765" s="2" t="s">
        <v>189</v>
      </c>
    </row>
    <row r="766" spans="1:28" x14ac:dyDescent="0.35">
      <c r="A766" s="10">
        <v>386</v>
      </c>
      <c r="B766" s="2">
        <v>39</v>
      </c>
      <c r="C766" s="2">
        <v>13</v>
      </c>
      <c r="D766" s="2" t="s">
        <v>213</v>
      </c>
      <c r="F766" s="2" t="s">
        <v>168</v>
      </c>
      <c r="G766" s="2" t="s">
        <v>168</v>
      </c>
      <c r="H766" s="2" t="s">
        <v>168</v>
      </c>
      <c r="I766" s="32">
        <f t="shared" si="29"/>
        <v>0.7649999999999999</v>
      </c>
      <c r="J766" s="59">
        <v>5.0999999999999996</v>
      </c>
      <c r="K766" s="30">
        <v>64.3</v>
      </c>
      <c r="U766" s="29" t="s">
        <v>118</v>
      </c>
      <c r="V766" s="2" t="s">
        <v>170</v>
      </c>
    </row>
    <row r="767" spans="1:28" x14ac:dyDescent="0.35">
      <c r="A767" s="10">
        <v>387</v>
      </c>
      <c r="B767" s="2">
        <v>39</v>
      </c>
      <c r="C767" s="2">
        <v>14</v>
      </c>
      <c r="D767" s="2" t="s">
        <v>213</v>
      </c>
      <c r="F767" s="2" t="s">
        <v>168</v>
      </c>
      <c r="G767" s="2" t="s">
        <v>168</v>
      </c>
      <c r="H767" s="2" t="s">
        <v>168</v>
      </c>
      <c r="I767" s="32">
        <f t="shared" si="29"/>
        <v>0.70499999999999996</v>
      </c>
      <c r="J767" s="59">
        <v>4.7</v>
      </c>
      <c r="K767" s="30">
        <v>64.3</v>
      </c>
      <c r="U767" s="29" t="s">
        <v>118</v>
      </c>
      <c r="V767" s="2" t="s">
        <v>170</v>
      </c>
    </row>
    <row r="768" spans="1:28" x14ac:dyDescent="0.35">
      <c r="A768" s="6">
        <v>386.2</v>
      </c>
      <c r="B768" s="2">
        <v>39</v>
      </c>
      <c r="C768" s="2">
        <v>13</v>
      </c>
      <c r="D768" s="2" t="s">
        <v>214</v>
      </c>
      <c r="E768" s="2">
        <v>20</v>
      </c>
      <c r="F768" s="2" t="s">
        <v>168</v>
      </c>
      <c r="G768" s="2" t="s">
        <v>168</v>
      </c>
      <c r="H768" s="2" t="s">
        <v>169</v>
      </c>
      <c r="I768" s="32">
        <f t="shared" si="29"/>
        <v>1.1456621794084194</v>
      </c>
      <c r="J768" s="59">
        <v>7.6377478627227964</v>
      </c>
      <c r="K768" s="30">
        <v>64.3</v>
      </c>
      <c r="U768" s="29" t="s">
        <v>118</v>
      </c>
      <c r="V768" s="2" t="s">
        <v>170</v>
      </c>
    </row>
    <row r="769" spans="1:28" x14ac:dyDescent="0.35">
      <c r="A769" s="6">
        <v>387.2</v>
      </c>
      <c r="B769" s="2">
        <v>39</v>
      </c>
      <c r="C769" s="2">
        <v>14</v>
      </c>
      <c r="D769" s="2" t="s">
        <v>214</v>
      </c>
      <c r="E769" s="2">
        <v>20</v>
      </c>
      <c r="F769" s="2" t="s">
        <v>168</v>
      </c>
      <c r="G769" s="2" t="s">
        <v>168</v>
      </c>
      <c r="H769" s="2" t="s">
        <v>169</v>
      </c>
      <c r="I769" s="32">
        <f t="shared" si="29"/>
        <v>1.2811665946644368</v>
      </c>
      <c r="J769" s="59">
        <v>8.5411106310962452</v>
      </c>
      <c r="K769" s="30">
        <v>64.3</v>
      </c>
      <c r="U769" s="29" t="s">
        <v>118</v>
      </c>
      <c r="V769" s="2" t="s">
        <v>170</v>
      </c>
    </row>
    <row r="770" spans="1:28" x14ac:dyDescent="0.35">
      <c r="A770" s="10">
        <v>388</v>
      </c>
      <c r="B770" s="2">
        <v>40</v>
      </c>
      <c r="C770" s="2">
        <v>1</v>
      </c>
      <c r="D770" s="2" t="s">
        <v>213</v>
      </c>
      <c r="F770" s="2" t="s">
        <v>167</v>
      </c>
      <c r="G770" s="2" t="s">
        <v>167</v>
      </c>
      <c r="H770" s="2" t="s">
        <v>167</v>
      </c>
      <c r="I770" s="32">
        <f t="shared" si="29"/>
        <v>0.11667333843294084</v>
      </c>
      <c r="J770" s="59">
        <v>0.77782225621960566</v>
      </c>
      <c r="K770" s="30">
        <v>64.3</v>
      </c>
      <c r="L770" s="12">
        <f>L755</f>
        <v>2.893756628036499</v>
      </c>
      <c r="M770" s="12">
        <f>M755</f>
        <v>25.927350997924805</v>
      </c>
      <c r="N770" s="12">
        <f>N755</f>
        <v>4.9709291458129883</v>
      </c>
      <c r="O770" s="12">
        <f>O755</f>
        <v>6.0693693161010742</v>
      </c>
      <c r="U770" s="29" t="s">
        <v>118</v>
      </c>
      <c r="V770" s="2" t="s">
        <v>123</v>
      </c>
      <c r="W770" s="2">
        <v>6</v>
      </c>
      <c r="Y770" s="2" t="s">
        <v>165</v>
      </c>
    </row>
    <row r="771" spans="1:28" x14ac:dyDescent="0.35">
      <c r="A771" s="10">
        <v>389</v>
      </c>
      <c r="B771" s="2">
        <v>40</v>
      </c>
      <c r="C771" s="2">
        <v>2</v>
      </c>
      <c r="D771" s="2" t="s">
        <v>213</v>
      </c>
      <c r="F771" s="2" t="s">
        <v>167</v>
      </c>
      <c r="G771" s="2" t="s">
        <v>167</v>
      </c>
      <c r="H771" s="2" t="s">
        <v>167</v>
      </c>
      <c r="I771" s="32">
        <f t="shared" ref="I771:I834" si="36">0.15*J771</f>
        <v>0.23334667686588167</v>
      </c>
      <c r="J771" s="59">
        <v>1.5556445124392113</v>
      </c>
      <c r="K771" s="30">
        <v>64.3</v>
      </c>
      <c r="L771" s="12">
        <f t="shared" ref="L771:O775" si="37">L755</f>
        <v>2.893756628036499</v>
      </c>
      <c r="M771" s="12">
        <f t="shared" si="37"/>
        <v>25.927350997924805</v>
      </c>
      <c r="N771" s="12">
        <f t="shared" si="37"/>
        <v>4.9709291458129883</v>
      </c>
      <c r="O771" s="12">
        <f t="shared" si="37"/>
        <v>6.0693693161010742</v>
      </c>
      <c r="U771" s="29" t="s">
        <v>118</v>
      </c>
      <c r="V771" s="29" t="s">
        <v>123</v>
      </c>
      <c r="W771" s="2">
        <v>6</v>
      </c>
      <c r="Y771" s="2" t="s">
        <v>165</v>
      </c>
    </row>
    <row r="772" spans="1:28" x14ac:dyDescent="0.35">
      <c r="A772" s="10">
        <v>390</v>
      </c>
      <c r="B772" s="2">
        <v>40</v>
      </c>
      <c r="C772" s="2">
        <v>3</v>
      </c>
      <c r="D772" s="2" t="s">
        <v>213</v>
      </c>
      <c r="F772" s="2" t="s">
        <v>167</v>
      </c>
      <c r="G772" s="2" t="s">
        <v>167</v>
      </c>
      <c r="H772" s="2" t="s">
        <v>167</v>
      </c>
      <c r="I772" s="32">
        <f t="shared" si="36"/>
        <v>0.23334667686588167</v>
      </c>
      <c r="J772" s="59">
        <v>1.5556445124392113</v>
      </c>
      <c r="K772" s="30">
        <v>64.3</v>
      </c>
      <c r="L772" s="12">
        <f t="shared" si="37"/>
        <v>2.9754047393798828</v>
      </c>
      <c r="M772" s="12">
        <f t="shared" si="37"/>
        <v>27.268196105957031</v>
      </c>
      <c r="N772" s="12">
        <f t="shared" si="37"/>
        <v>4.7251935005187988</v>
      </c>
      <c r="O772" s="12">
        <f t="shared" si="37"/>
        <v>4.5584506988525391</v>
      </c>
      <c r="U772" s="29" t="s">
        <v>118</v>
      </c>
      <c r="V772" s="2" t="s">
        <v>123</v>
      </c>
      <c r="W772" s="29">
        <v>2</v>
      </c>
      <c r="X772" s="29"/>
      <c r="Y772" s="2" t="s">
        <v>189</v>
      </c>
    </row>
    <row r="773" spans="1:28" x14ac:dyDescent="0.35">
      <c r="A773" s="10">
        <v>391</v>
      </c>
      <c r="B773" s="2">
        <v>40</v>
      </c>
      <c r="C773" s="2">
        <v>4</v>
      </c>
      <c r="D773" s="2" t="s">
        <v>213</v>
      </c>
      <c r="F773" s="2" t="s">
        <v>167</v>
      </c>
      <c r="G773" s="2" t="s">
        <v>167</v>
      </c>
      <c r="H773" s="2" t="s">
        <v>167</v>
      </c>
      <c r="I773" s="32">
        <f t="shared" si="36"/>
        <v>0.23334667686588167</v>
      </c>
      <c r="J773" s="59">
        <v>1.5556445124392113</v>
      </c>
      <c r="K773" s="30">
        <v>64.3</v>
      </c>
      <c r="L773" s="12">
        <f t="shared" si="37"/>
        <v>2.9110901355743408</v>
      </c>
      <c r="M773" s="12">
        <f t="shared" si="37"/>
        <v>28.987560272216797</v>
      </c>
      <c r="N773" s="12">
        <f t="shared" si="37"/>
        <v>5.0826711654663086</v>
      </c>
      <c r="O773" s="12">
        <f t="shared" si="37"/>
        <v>4.0744085311889648</v>
      </c>
      <c r="U773" s="29" t="s">
        <v>118</v>
      </c>
      <c r="V773" s="29" t="s">
        <v>123</v>
      </c>
      <c r="W773" s="29">
        <v>3</v>
      </c>
      <c r="X773" s="29"/>
      <c r="Y773" s="2" t="s">
        <v>186</v>
      </c>
      <c r="AB773" s="2" t="s">
        <v>138</v>
      </c>
    </row>
    <row r="774" spans="1:28" x14ac:dyDescent="0.35">
      <c r="A774" s="10">
        <v>392</v>
      </c>
      <c r="B774" s="2">
        <v>40</v>
      </c>
      <c r="C774" s="2">
        <v>5</v>
      </c>
      <c r="D774" s="2" t="s">
        <v>213</v>
      </c>
      <c r="F774" s="2" t="s">
        <v>167</v>
      </c>
      <c r="G774" s="2" t="s">
        <v>167</v>
      </c>
      <c r="H774" s="2" t="s">
        <v>167</v>
      </c>
      <c r="I774" s="32">
        <f t="shared" si="36"/>
        <v>0.23334667686588167</v>
      </c>
      <c r="J774" s="59">
        <v>1.5556445124392113</v>
      </c>
      <c r="K774" s="30">
        <v>64.3</v>
      </c>
      <c r="L774" s="12">
        <f t="shared" si="37"/>
        <v>3.0698480606079102</v>
      </c>
      <c r="M774" s="12">
        <f t="shared" si="37"/>
        <v>28.431821823120117</v>
      </c>
      <c r="N774" s="12">
        <f t="shared" si="37"/>
        <v>5.0140790939331055</v>
      </c>
      <c r="O774" s="12">
        <f t="shared" si="37"/>
        <v>4.7206606864929199</v>
      </c>
      <c r="U774" s="29" t="s">
        <v>118</v>
      </c>
      <c r="V774" s="2" t="s">
        <v>123</v>
      </c>
      <c r="W774" s="29">
        <v>4</v>
      </c>
      <c r="X774" s="29"/>
      <c r="Y774" s="2" t="s">
        <v>187</v>
      </c>
      <c r="AB774" s="2"/>
    </row>
    <row r="775" spans="1:28" x14ac:dyDescent="0.35">
      <c r="A775" s="10">
        <v>393</v>
      </c>
      <c r="B775" s="2">
        <v>40</v>
      </c>
      <c r="C775" s="2">
        <v>6</v>
      </c>
      <c r="D775" s="2" t="s">
        <v>213</v>
      </c>
      <c r="F775" s="2" t="s">
        <v>167</v>
      </c>
      <c r="G775" s="2" t="s">
        <v>167</v>
      </c>
      <c r="H775" s="2" t="s">
        <v>167</v>
      </c>
      <c r="I775" s="32">
        <f t="shared" si="36"/>
        <v>0.23334667686588167</v>
      </c>
      <c r="J775" s="59">
        <v>1.5556445124392113</v>
      </c>
      <c r="K775" s="30">
        <v>64.3</v>
      </c>
      <c r="L775" s="12">
        <f t="shared" si="37"/>
        <v>2.1289424896240234</v>
      </c>
      <c r="M775" s="12">
        <f t="shared" si="37"/>
        <v>27.488510131835938</v>
      </c>
      <c r="N775" s="12">
        <f t="shared" si="37"/>
        <v>4.9807543754577637</v>
      </c>
      <c r="O775" s="12">
        <f t="shared" si="37"/>
        <v>3.9981188774108887</v>
      </c>
      <c r="U775" s="29" t="s">
        <v>118</v>
      </c>
      <c r="V775" s="29" t="s">
        <v>123</v>
      </c>
      <c r="W775" s="29">
        <v>5</v>
      </c>
      <c r="X775" s="29"/>
      <c r="Y775" s="2" t="s">
        <v>188</v>
      </c>
      <c r="AB775" s="2"/>
    </row>
    <row r="776" spans="1:28" x14ac:dyDescent="0.35">
      <c r="A776" s="10">
        <v>394</v>
      </c>
      <c r="B776" s="2">
        <v>40</v>
      </c>
      <c r="C776" s="2">
        <v>7</v>
      </c>
      <c r="D776" s="2" t="s">
        <v>213</v>
      </c>
      <c r="F776" s="2" t="s">
        <v>167</v>
      </c>
      <c r="G776" s="2" t="s">
        <v>167</v>
      </c>
      <c r="H776" s="2" t="s">
        <v>167</v>
      </c>
      <c r="I776" s="32">
        <f t="shared" si="36"/>
        <v>0.35002001529882254</v>
      </c>
      <c r="J776" s="59">
        <v>2.3334667686588171</v>
      </c>
      <c r="K776" s="30">
        <v>64.3</v>
      </c>
      <c r="L776" s="12">
        <f>L755</f>
        <v>2.893756628036499</v>
      </c>
      <c r="M776" s="12">
        <f>M755</f>
        <v>25.927350997924805</v>
      </c>
      <c r="N776" s="12">
        <f>N755</f>
        <v>4.9709291458129883</v>
      </c>
      <c r="O776" s="12">
        <f>O755</f>
        <v>6.0693693161010742</v>
      </c>
      <c r="U776" s="29" t="s">
        <v>118</v>
      </c>
      <c r="V776" s="2" t="s">
        <v>123</v>
      </c>
      <c r="W776" s="2">
        <v>6</v>
      </c>
      <c r="Y776" s="2" t="s">
        <v>165</v>
      </c>
      <c r="AB776" s="2" t="s">
        <v>138</v>
      </c>
    </row>
    <row r="777" spans="1:28" x14ac:dyDescent="0.35">
      <c r="A777" s="10">
        <v>395</v>
      </c>
      <c r="B777" s="2">
        <v>40</v>
      </c>
      <c r="C777" s="2">
        <v>8</v>
      </c>
      <c r="D777" s="2" t="s">
        <v>213</v>
      </c>
      <c r="F777" s="2" t="s">
        <v>167</v>
      </c>
      <c r="G777" s="2" t="s">
        <v>167</v>
      </c>
      <c r="H777" s="2" t="s">
        <v>167</v>
      </c>
      <c r="I777" s="32">
        <f t="shared" si="36"/>
        <v>0.46669335373176335</v>
      </c>
      <c r="J777" s="60">
        <v>3.1112890248784226</v>
      </c>
      <c r="K777" s="30">
        <v>64.3</v>
      </c>
      <c r="L777" s="12">
        <f>L755</f>
        <v>2.893756628036499</v>
      </c>
      <c r="M777" s="12">
        <f>M755</f>
        <v>25.927350997924805</v>
      </c>
      <c r="N777" s="12">
        <f>N755</f>
        <v>4.9709291458129883</v>
      </c>
      <c r="O777" s="12">
        <f>O755</f>
        <v>6.0693693161010742</v>
      </c>
      <c r="U777" s="29" t="s">
        <v>118</v>
      </c>
      <c r="V777" s="2" t="s">
        <v>123</v>
      </c>
      <c r="W777" s="29">
        <v>6</v>
      </c>
      <c r="X777" s="29"/>
      <c r="Y777" s="2" t="s">
        <v>165</v>
      </c>
      <c r="AB777" s="2"/>
    </row>
    <row r="778" spans="1:28" x14ac:dyDescent="0.35">
      <c r="A778" s="10">
        <v>396</v>
      </c>
      <c r="B778" s="2">
        <v>40</v>
      </c>
      <c r="C778" s="2">
        <v>9</v>
      </c>
      <c r="D778" s="2" t="s">
        <v>213</v>
      </c>
      <c r="F778" s="2" t="s">
        <v>167</v>
      </c>
      <c r="G778" s="2" t="s">
        <v>167</v>
      </c>
      <c r="H778" s="2" t="s">
        <v>167</v>
      </c>
      <c r="I778" s="32">
        <f t="shared" si="36"/>
        <v>0.11667333843294084</v>
      </c>
      <c r="J778" s="60">
        <v>0.77782225621960566</v>
      </c>
      <c r="K778" s="30">
        <v>64.3</v>
      </c>
      <c r="L778" s="12">
        <f>L761</f>
        <v>2.8575179576873779</v>
      </c>
      <c r="M778" s="12">
        <f>M761</f>
        <v>30.339643478393555</v>
      </c>
      <c r="N778" s="12">
        <f>N761</f>
        <v>4.9878392219543457</v>
      </c>
      <c r="O778" s="12">
        <f>O761</f>
        <v>4.0968565940856934</v>
      </c>
      <c r="U778" s="29" t="s">
        <v>118</v>
      </c>
      <c r="V778" s="2" t="s">
        <v>123</v>
      </c>
      <c r="W778" s="29">
        <v>5</v>
      </c>
      <c r="X778" s="29"/>
      <c r="Y778" s="2" t="s">
        <v>188</v>
      </c>
      <c r="AB778" s="2" t="s">
        <v>138</v>
      </c>
    </row>
    <row r="779" spans="1:28" x14ac:dyDescent="0.35">
      <c r="A779" s="10">
        <v>397</v>
      </c>
      <c r="B779" s="2">
        <v>40</v>
      </c>
      <c r="C779" s="2">
        <v>10</v>
      </c>
      <c r="D779" s="2" t="s">
        <v>213</v>
      </c>
      <c r="F779" s="2" t="s">
        <v>167</v>
      </c>
      <c r="G779" s="2" t="s">
        <v>167</v>
      </c>
      <c r="H779" s="2" t="s">
        <v>167</v>
      </c>
      <c r="I779" s="32">
        <f t="shared" si="36"/>
        <v>5.8336669216470419E-2</v>
      </c>
      <c r="J779" s="60">
        <v>0.38891112810980283</v>
      </c>
      <c r="K779" s="30">
        <v>64.3</v>
      </c>
      <c r="L779" s="12">
        <f>L760</f>
        <v>2.2626378536224365</v>
      </c>
      <c r="M779" s="12">
        <f>M760</f>
        <v>26.397821426391602</v>
      </c>
      <c r="N779" s="12">
        <f>N760</f>
        <v>4.768519401550293</v>
      </c>
      <c r="O779" s="12">
        <f>O760</f>
        <v>4.322514533996582</v>
      </c>
      <c r="U779" s="29" t="s">
        <v>118</v>
      </c>
      <c r="V779" s="2" t="s">
        <v>123</v>
      </c>
      <c r="W779" s="29">
        <v>5</v>
      </c>
      <c r="X779" s="29"/>
      <c r="Y779" s="2" t="s">
        <v>188</v>
      </c>
      <c r="AB779" s="2"/>
    </row>
    <row r="780" spans="1:28" x14ac:dyDescent="0.35">
      <c r="A780" s="10">
        <v>398</v>
      </c>
      <c r="B780" s="2">
        <v>40</v>
      </c>
      <c r="C780" s="2">
        <v>11</v>
      </c>
      <c r="D780" s="2" t="s">
        <v>213</v>
      </c>
      <c r="F780" s="2" t="s">
        <v>167</v>
      </c>
      <c r="G780" s="2" t="s">
        <v>167</v>
      </c>
      <c r="H780" s="2" t="s">
        <v>167</v>
      </c>
      <c r="I780" s="32">
        <f t="shared" si="36"/>
        <v>0.11667333843294084</v>
      </c>
      <c r="J780" s="59">
        <v>0.77782225621960566</v>
      </c>
      <c r="K780" s="30">
        <v>64.3</v>
      </c>
      <c r="L780" s="12">
        <f>L762</f>
        <v>2.5744180679321289</v>
      </c>
      <c r="M780" s="12">
        <f>M762</f>
        <v>29.640314102172852</v>
      </c>
      <c r="N780" s="12">
        <f>N762</f>
        <v>5.2239327430725098</v>
      </c>
      <c r="O780" s="12">
        <f>O762</f>
        <v>3.9987251758575439</v>
      </c>
      <c r="U780" s="29" t="s">
        <v>118</v>
      </c>
      <c r="V780" s="29" t="s">
        <v>123</v>
      </c>
      <c r="W780" s="29">
        <v>4</v>
      </c>
      <c r="X780" s="29"/>
      <c r="Y780" s="2" t="s">
        <v>187</v>
      </c>
      <c r="AB780" s="2"/>
    </row>
    <row r="781" spans="1:28" x14ac:dyDescent="0.35">
      <c r="A781" s="6">
        <v>388.14</v>
      </c>
      <c r="B781" s="2">
        <v>40</v>
      </c>
      <c r="C781" s="2">
        <v>1</v>
      </c>
      <c r="D781" s="2" t="s">
        <v>214</v>
      </c>
      <c r="E781" s="2">
        <v>14</v>
      </c>
      <c r="F781" s="2" t="s">
        <v>167</v>
      </c>
      <c r="G781" s="2" t="s">
        <v>167</v>
      </c>
      <c r="H781" s="2" t="s">
        <v>169</v>
      </c>
      <c r="I781" s="32">
        <f t="shared" si="36"/>
        <v>0.90309830880633535</v>
      </c>
      <c r="J781" s="59">
        <v>6.0206553920422357</v>
      </c>
      <c r="K781" s="30">
        <v>64.3</v>
      </c>
      <c r="L781" s="12">
        <v>2.9711215496063232</v>
      </c>
      <c r="M781" s="12">
        <v>24.15882682800293</v>
      </c>
      <c r="N781" s="12">
        <v>4.6714358329772949</v>
      </c>
      <c r="O781" s="12">
        <v>6.7428150177001953</v>
      </c>
      <c r="U781" s="29" t="s">
        <v>118</v>
      </c>
      <c r="V781" s="2" t="s">
        <v>123</v>
      </c>
      <c r="W781" s="2">
        <v>6</v>
      </c>
      <c r="Y781" s="2" t="s">
        <v>165</v>
      </c>
      <c r="AB781" s="2"/>
    </row>
    <row r="782" spans="1:28" x14ac:dyDescent="0.35">
      <c r="A782" s="6">
        <v>389.14</v>
      </c>
      <c r="B782" s="2">
        <v>40</v>
      </c>
      <c r="C782" s="2">
        <v>2</v>
      </c>
      <c r="D782" s="2" t="s">
        <v>214</v>
      </c>
      <c r="E782" s="2">
        <v>14</v>
      </c>
      <c r="F782" s="2" t="s">
        <v>167</v>
      </c>
      <c r="G782" s="2" t="s">
        <v>167</v>
      </c>
      <c r="H782" s="2" t="s">
        <v>169</v>
      </c>
      <c r="I782" s="32">
        <f t="shared" si="36"/>
        <v>1.381552335052139</v>
      </c>
      <c r="J782" s="59">
        <v>9.2103489003475936</v>
      </c>
      <c r="K782" s="30">
        <v>64.3</v>
      </c>
      <c r="L782" s="12">
        <v>2.8673124313354492</v>
      </c>
      <c r="M782" s="12">
        <v>26.435369491577148</v>
      </c>
      <c r="N782" s="12">
        <v>5.0036153793334961</v>
      </c>
      <c r="O782" s="12">
        <v>5.3507208824157715</v>
      </c>
      <c r="U782" s="29" t="s">
        <v>118</v>
      </c>
      <c r="V782" s="29" t="s">
        <v>123</v>
      </c>
      <c r="W782" s="2">
        <v>6</v>
      </c>
      <c r="Y782" s="2" t="s">
        <v>165</v>
      </c>
      <c r="AB782" s="2"/>
    </row>
    <row r="783" spans="1:28" x14ac:dyDescent="0.35">
      <c r="A783" s="6">
        <v>390.14</v>
      </c>
      <c r="B783" s="2">
        <v>40</v>
      </c>
      <c r="C783" s="2">
        <v>3</v>
      </c>
      <c r="D783" s="2" t="s">
        <v>214</v>
      </c>
      <c r="E783" s="2">
        <v>14</v>
      </c>
      <c r="F783" s="2" t="s">
        <v>167</v>
      </c>
      <c r="G783" s="2" t="s">
        <v>167</v>
      </c>
      <c r="H783" s="2" t="s">
        <v>169</v>
      </c>
      <c r="I783" s="32">
        <f t="shared" si="36"/>
        <v>1.2798831879416745</v>
      </c>
      <c r="J783" s="59">
        <v>8.5325545862778309</v>
      </c>
      <c r="K783" s="30">
        <v>64.3</v>
      </c>
      <c r="L783" s="12">
        <v>3.2236227989196777</v>
      </c>
      <c r="M783" s="12">
        <v>21.923856735229492</v>
      </c>
      <c r="N783" s="12">
        <v>4.4926486015319824</v>
      </c>
      <c r="O783" s="12">
        <v>6.1617555618286133</v>
      </c>
      <c r="U783" s="29" t="s">
        <v>118</v>
      </c>
      <c r="V783" s="2" t="s">
        <v>123</v>
      </c>
      <c r="W783" s="29">
        <v>2</v>
      </c>
      <c r="X783" s="29"/>
      <c r="Y783" s="2" t="s">
        <v>189</v>
      </c>
      <c r="AB783" s="2"/>
    </row>
    <row r="784" spans="1:28" x14ac:dyDescent="0.35">
      <c r="A784" s="6">
        <v>391.14</v>
      </c>
      <c r="B784" s="2">
        <v>40</v>
      </c>
      <c r="C784" s="2">
        <v>4</v>
      </c>
      <c r="D784" s="2" t="s">
        <v>214</v>
      </c>
      <c r="E784" s="2">
        <v>14</v>
      </c>
      <c r="F784" s="2" t="s">
        <v>167</v>
      </c>
      <c r="G784" s="2" t="s">
        <v>167</v>
      </c>
      <c r="H784" s="2" t="s">
        <v>169</v>
      </c>
      <c r="I784" s="32">
        <f t="shared" si="36"/>
        <v>1.1657999976219451</v>
      </c>
      <c r="J784" s="59">
        <v>7.7719999841463006</v>
      </c>
      <c r="K784" s="30">
        <v>64.3</v>
      </c>
      <c r="L784" s="12">
        <v>3.4897451400756836</v>
      </c>
      <c r="M784" s="12">
        <v>26.88885498046875</v>
      </c>
      <c r="N784" s="12">
        <v>4.7740159034729004</v>
      </c>
      <c r="O784" s="12">
        <v>5.2177772521972656</v>
      </c>
      <c r="U784" s="29" t="s">
        <v>118</v>
      </c>
      <c r="V784" s="29" t="s">
        <v>123</v>
      </c>
      <c r="W784" s="29">
        <v>3</v>
      </c>
      <c r="X784" s="29"/>
      <c r="Y784" s="2" t="s">
        <v>186</v>
      </c>
      <c r="AB784" s="2" t="s">
        <v>138</v>
      </c>
    </row>
    <row r="785" spans="1:28" x14ac:dyDescent="0.35">
      <c r="A785" s="6">
        <v>392.14</v>
      </c>
      <c r="B785" s="2">
        <v>40</v>
      </c>
      <c r="C785" s="2">
        <v>5</v>
      </c>
      <c r="D785" s="2" t="s">
        <v>214</v>
      </c>
      <c r="E785" s="2">
        <v>14</v>
      </c>
      <c r="F785" s="2" t="s">
        <v>167</v>
      </c>
      <c r="G785" s="2" t="s">
        <v>167</v>
      </c>
      <c r="H785" s="2" t="s">
        <v>169</v>
      </c>
      <c r="I785" s="32">
        <f t="shared" si="36"/>
        <v>1.4104406536481353</v>
      </c>
      <c r="J785" s="59">
        <v>9.402937690987569</v>
      </c>
      <c r="K785" s="30">
        <v>64.3</v>
      </c>
      <c r="L785" s="12">
        <v>1.9318898916244507</v>
      </c>
      <c r="M785" s="12">
        <v>27.230705261230469</v>
      </c>
      <c r="N785" s="12">
        <v>5.0440816879272461</v>
      </c>
      <c r="O785" s="12">
        <v>4.0487136840820313</v>
      </c>
      <c r="U785" s="29" t="s">
        <v>118</v>
      </c>
      <c r="V785" s="2" t="s">
        <v>123</v>
      </c>
      <c r="W785" s="29">
        <v>4</v>
      </c>
      <c r="X785" s="29"/>
      <c r="Y785" s="2" t="s">
        <v>187</v>
      </c>
      <c r="AB785" s="2"/>
    </row>
    <row r="786" spans="1:28" x14ac:dyDescent="0.35">
      <c r="A786" s="6">
        <v>393.14</v>
      </c>
      <c r="B786" s="2">
        <v>40</v>
      </c>
      <c r="C786" s="2">
        <v>6</v>
      </c>
      <c r="D786" s="2" t="s">
        <v>214</v>
      </c>
      <c r="E786" s="2">
        <v>14</v>
      </c>
      <c r="F786" s="2" t="s">
        <v>167</v>
      </c>
      <c r="G786" s="2" t="s">
        <v>167</v>
      </c>
      <c r="H786" s="2" t="s">
        <v>169</v>
      </c>
      <c r="I786" s="32">
        <f t="shared" si="36"/>
        <v>1.3660114463728714</v>
      </c>
      <c r="J786" s="59">
        <v>9.1067429758191434</v>
      </c>
      <c r="K786" s="30">
        <v>64.3</v>
      </c>
      <c r="L786" s="12">
        <v>3.1854441165924072</v>
      </c>
      <c r="M786" s="12">
        <v>24.900522232055664</v>
      </c>
      <c r="N786" s="12">
        <v>4.8223633766174316</v>
      </c>
      <c r="O786" s="12">
        <v>6.1477394104003906</v>
      </c>
      <c r="U786" s="29" t="s">
        <v>118</v>
      </c>
      <c r="V786" s="29" t="s">
        <v>123</v>
      </c>
      <c r="W786" s="29">
        <v>5</v>
      </c>
      <c r="X786" s="29"/>
      <c r="Y786" s="2" t="s">
        <v>188</v>
      </c>
      <c r="AB786" s="2"/>
    </row>
    <row r="787" spans="1:28" x14ac:dyDescent="0.35">
      <c r="A787" s="6">
        <v>394.14</v>
      </c>
      <c r="B787" s="2">
        <v>40</v>
      </c>
      <c r="C787" s="2">
        <v>7</v>
      </c>
      <c r="D787" s="2" t="s">
        <v>214</v>
      </c>
      <c r="E787" s="2">
        <v>14</v>
      </c>
      <c r="F787" s="2" t="s">
        <v>167</v>
      </c>
      <c r="G787" s="2" t="s">
        <v>167</v>
      </c>
      <c r="H787" s="2" t="s">
        <v>169</v>
      </c>
      <c r="I787" s="32">
        <f t="shared" si="36"/>
        <v>1.9595053843135548</v>
      </c>
      <c r="J787" s="59">
        <v>13.063369228757033</v>
      </c>
      <c r="K787" s="30">
        <v>64.3</v>
      </c>
      <c r="L787" s="12">
        <v>2.6650068759918213</v>
      </c>
      <c r="M787" s="12">
        <v>20.97584342956543</v>
      </c>
      <c r="N787" s="12">
        <v>4.5526237487792969</v>
      </c>
      <c r="O787" s="12">
        <v>7.0714983940124512</v>
      </c>
      <c r="U787" s="29" t="s">
        <v>118</v>
      </c>
      <c r="V787" s="2" t="s">
        <v>123</v>
      </c>
      <c r="W787" s="2">
        <v>6</v>
      </c>
      <c r="Y787" s="2" t="s">
        <v>165</v>
      </c>
      <c r="AB787" s="2" t="s">
        <v>138</v>
      </c>
    </row>
    <row r="788" spans="1:28" x14ac:dyDescent="0.35">
      <c r="A788" s="6">
        <v>395.14</v>
      </c>
      <c r="B788" s="2">
        <v>40</v>
      </c>
      <c r="C788" s="2">
        <v>8</v>
      </c>
      <c r="D788" s="2" t="s">
        <v>214</v>
      </c>
      <c r="E788" s="2">
        <v>14</v>
      </c>
      <c r="F788" s="2" t="s">
        <v>167</v>
      </c>
      <c r="G788" s="2" t="s">
        <v>167</v>
      </c>
      <c r="H788" s="2" t="s">
        <v>169</v>
      </c>
      <c r="I788" s="32">
        <f t="shared" si="36"/>
        <v>2.2698331298774912</v>
      </c>
      <c r="J788" s="59">
        <v>15.132220865849941</v>
      </c>
      <c r="K788" s="30">
        <v>64.3</v>
      </c>
      <c r="L788" s="12">
        <v>2.2470495700836182</v>
      </c>
      <c r="M788" s="12">
        <v>20.498937606811523</v>
      </c>
      <c r="N788" s="12">
        <v>4.3369641304016113</v>
      </c>
      <c r="O788" s="12">
        <v>7.3967695236206055</v>
      </c>
      <c r="U788" s="29" t="s">
        <v>118</v>
      </c>
      <c r="V788" s="2" t="s">
        <v>123</v>
      </c>
      <c r="W788" s="29">
        <v>6</v>
      </c>
      <c r="X788" s="29"/>
      <c r="Y788" s="2" t="s">
        <v>165</v>
      </c>
      <c r="AB788" s="2"/>
    </row>
    <row r="789" spans="1:28" x14ac:dyDescent="0.35">
      <c r="A789" s="6">
        <v>396.14</v>
      </c>
      <c r="B789" s="2">
        <v>40</v>
      </c>
      <c r="C789" s="2">
        <v>9</v>
      </c>
      <c r="D789" s="2" t="s">
        <v>214</v>
      </c>
      <c r="E789" s="2">
        <v>14</v>
      </c>
      <c r="F789" s="2" t="s">
        <v>167</v>
      </c>
      <c r="G789" s="2" t="s">
        <v>167</v>
      </c>
      <c r="H789" s="2" t="s">
        <v>169</v>
      </c>
      <c r="I789" s="32">
        <f t="shared" si="36"/>
        <v>1.1996119310998112</v>
      </c>
      <c r="J789" s="59">
        <v>7.9974128739987425</v>
      </c>
      <c r="K789" s="30">
        <v>64.3</v>
      </c>
      <c r="L789" s="12">
        <v>3.180103063583374</v>
      </c>
      <c r="M789" s="12">
        <v>23.961257934570313</v>
      </c>
      <c r="N789" s="12">
        <v>4.7206768989562988</v>
      </c>
      <c r="O789" s="12">
        <v>6.5452051162719727</v>
      </c>
      <c r="U789" s="29" t="s">
        <v>118</v>
      </c>
      <c r="V789" s="2" t="s">
        <v>123</v>
      </c>
      <c r="W789" s="29">
        <v>5</v>
      </c>
      <c r="X789" s="29"/>
      <c r="Y789" s="2" t="s">
        <v>188</v>
      </c>
      <c r="AB789" s="2" t="s">
        <v>138</v>
      </c>
    </row>
    <row r="790" spans="1:28" x14ac:dyDescent="0.35">
      <c r="A790" s="6">
        <v>397.14</v>
      </c>
      <c r="B790" s="2">
        <v>40</v>
      </c>
      <c r="C790" s="2">
        <v>10</v>
      </c>
      <c r="D790" s="2" t="s">
        <v>214</v>
      </c>
      <c r="E790" s="2">
        <v>14</v>
      </c>
      <c r="F790" s="2" t="s">
        <v>167</v>
      </c>
      <c r="G790" s="2" t="s">
        <v>167</v>
      </c>
      <c r="H790" s="2" t="s">
        <v>169</v>
      </c>
      <c r="I790" s="32">
        <f t="shared" si="36"/>
        <v>1.0477265791278088</v>
      </c>
      <c r="J790" s="59">
        <v>6.9848438608520587</v>
      </c>
      <c r="K790" s="30">
        <v>64.3</v>
      </c>
      <c r="L790" s="12">
        <v>3.2086179256439209</v>
      </c>
      <c r="M790" s="12">
        <v>23.274988174438477</v>
      </c>
      <c r="N790" s="12">
        <v>4.8716745376586914</v>
      </c>
      <c r="O790" s="12">
        <v>6.7591686248779297</v>
      </c>
      <c r="U790" s="29" t="s">
        <v>118</v>
      </c>
      <c r="V790" s="2" t="s">
        <v>123</v>
      </c>
      <c r="W790" s="29">
        <v>5</v>
      </c>
      <c r="X790" s="29"/>
      <c r="Y790" s="2" t="s">
        <v>188</v>
      </c>
      <c r="AB790" s="2"/>
    </row>
    <row r="791" spans="1:28" x14ac:dyDescent="0.35">
      <c r="A791" s="6">
        <v>398.14</v>
      </c>
      <c r="B791" s="2">
        <v>40</v>
      </c>
      <c r="C791" s="2">
        <v>11</v>
      </c>
      <c r="D791" s="2" t="s">
        <v>214</v>
      </c>
      <c r="E791" s="2">
        <v>14</v>
      </c>
      <c r="F791" s="2" t="s">
        <v>167</v>
      </c>
      <c r="G791" s="2" t="s">
        <v>167</v>
      </c>
      <c r="H791" s="2" t="s">
        <v>169</v>
      </c>
      <c r="I791" s="32">
        <f t="shared" si="36"/>
        <v>1.1269011065884025</v>
      </c>
      <c r="J791" s="59">
        <v>7.5126740439226838</v>
      </c>
      <c r="K791" s="30">
        <v>64.3</v>
      </c>
      <c r="L791" s="12">
        <v>3.4897451400756836</v>
      </c>
      <c r="M791" s="12">
        <v>26.88885498046875</v>
      </c>
      <c r="N791" s="12">
        <v>4.7740159034729004</v>
      </c>
      <c r="O791" s="12">
        <v>5.2177772521972656</v>
      </c>
      <c r="U791" s="29" t="s">
        <v>118</v>
      </c>
      <c r="V791" s="29" t="s">
        <v>123</v>
      </c>
      <c r="W791" s="29">
        <v>4</v>
      </c>
      <c r="X791" s="29"/>
      <c r="Y791" s="2" t="s">
        <v>187</v>
      </c>
      <c r="AB791" s="2"/>
    </row>
    <row r="792" spans="1:28" x14ac:dyDescent="0.35">
      <c r="A792" s="10">
        <v>399</v>
      </c>
      <c r="B792" s="2">
        <v>41</v>
      </c>
      <c r="C792" s="2">
        <v>1</v>
      </c>
      <c r="D792" s="2" t="s">
        <v>213</v>
      </c>
      <c r="F792" s="2" t="s">
        <v>169</v>
      </c>
      <c r="G792" s="2" t="s">
        <v>169</v>
      </c>
      <c r="H792" s="2" t="s">
        <v>169</v>
      </c>
      <c r="I792" s="32">
        <f t="shared" si="36"/>
        <v>8.3164755635000226E-2</v>
      </c>
      <c r="J792" s="59">
        <v>0.55443170423333488</v>
      </c>
      <c r="K792" s="30">
        <v>64.3</v>
      </c>
      <c r="U792" s="29" t="s">
        <v>118</v>
      </c>
      <c r="V792" s="2" t="s">
        <v>123</v>
      </c>
      <c r="W792" s="2">
        <v>7</v>
      </c>
      <c r="Y792" s="2" t="s">
        <v>167</v>
      </c>
      <c r="AB792" s="2"/>
    </row>
    <row r="793" spans="1:28" x14ac:dyDescent="0.35">
      <c r="A793" s="10">
        <v>400</v>
      </c>
      <c r="B793" s="2">
        <v>41</v>
      </c>
      <c r="C793" s="2">
        <v>2</v>
      </c>
      <c r="D793" s="2" t="s">
        <v>213</v>
      </c>
      <c r="F793" s="2" t="s">
        <v>169</v>
      </c>
      <c r="G793" s="2" t="s">
        <v>169</v>
      </c>
      <c r="H793" s="2" t="s">
        <v>169</v>
      </c>
      <c r="I793" s="32">
        <f t="shared" si="36"/>
        <v>0.23334667686588167</v>
      </c>
      <c r="J793" s="59">
        <v>1.5556445124392113</v>
      </c>
      <c r="K793" s="30">
        <v>64.3</v>
      </c>
      <c r="L793" s="12">
        <f>L782</f>
        <v>2.8673124313354492</v>
      </c>
      <c r="M793" s="12">
        <f>M782</f>
        <v>26.435369491577148</v>
      </c>
      <c r="N793" s="12">
        <f>N782</f>
        <v>5.0036153793334961</v>
      </c>
      <c r="O793" s="12">
        <f>O782</f>
        <v>5.3507208824157715</v>
      </c>
      <c r="U793" s="29" t="s">
        <v>118</v>
      </c>
      <c r="V793" s="29" t="s">
        <v>123</v>
      </c>
      <c r="W793" s="2">
        <v>6</v>
      </c>
      <c r="Y793" s="2" t="s">
        <v>165</v>
      </c>
      <c r="AB793" s="2"/>
    </row>
    <row r="794" spans="1:28" x14ac:dyDescent="0.35">
      <c r="A794" s="10">
        <v>401</v>
      </c>
      <c r="B794" s="2">
        <v>41</v>
      </c>
      <c r="C794" s="2">
        <v>3</v>
      </c>
      <c r="D794" s="2" t="s">
        <v>213</v>
      </c>
      <c r="F794" s="2" t="s">
        <v>169</v>
      </c>
      <c r="G794" s="2" t="s">
        <v>169</v>
      </c>
      <c r="H794" s="2" t="s">
        <v>169</v>
      </c>
      <c r="I794" s="32">
        <f t="shared" si="36"/>
        <v>0.23334667686588167</v>
      </c>
      <c r="J794" s="59">
        <v>1.5556445124392113</v>
      </c>
      <c r="K794" s="30">
        <v>64.3</v>
      </c>
      <c r="L794" s="12">
        <f t="shared" ref="L794:O797" si="38">L783</f>
        <v>3.2236227989196777</v>
      </c>
      <c r="M794" s="12">
        <f t="shared" si="38"/>
        <v>21.923856735229492</v>
      </c>
      <c r="N794" s="12">
        <f t="shared" si="38"/>
        <v>4.4926486015319824</v>
      </c>
      <c r="O794" s="12">
        <f t="shared" si="38"/>
        <v>6.1617555618286133</v>
      </c>
      <c r="U794" s="29" t="s">
        <v>118</v>
      </c>
      <c r="V794" s="2" t="s">
        <v>123</v>
      </c>
      <c r="W794" s="29">
        <v>2</v>
      </c>
      <c r="X794" s="29"/>
      <c r="Y794" s="2" t="s">
        <v>189</v>
      </c>
      <c r="AB794" s="2"/>
    </row>
    <row r="795" spans="1:28" x14ac:dyDescent="0.35">
      <c r="A795" s="10">
        <v>402</v>
      </c>
      <c r="B795" s="2">
        <v>41</v>
      </c>
      <c r="C795" s="2">
        <v>4</v>
      </c>
      <c r="D795" s="2" t="s">
        <v>213</v>
      </c>
      <c r="F795" s="2" t="s">
        <v>169</v>
      </c>
      <c r="G795" s="2" t="s">
        <v>169</v>
      </c>
      <c r="H795" s="2" t="s">
        <v>169</v>
      </c>
      <c r="I795" s="32">
        <f t="shared" si="36"/>
        <v>0.23334667686588167</v>
      </c>
      <c r="J795" s="60">
        <v>1.5556445124392113</v>
      </c>
      <c r="K795" s="30">
        <v>64.3</v>
      </c>
      <c r="L795" s="12">
        <f t="shared" si="38"/>
        <v>3.4897451400756836</v>
      </c>
      <c r="M795" s="12">
        <f t="shared" si="38"/>
        <v>26.88885498046875</v>
      </c>
      <c r="N795" s="12">
        <f t="shared" si="38"/>
        <v>4.7740159034729004</v>
      </c>
      <c r="O795" s="12">
        <f t="shared" si="38"/>
        <v>5.2177772521972656</v>
      </c>
      <c r="U795" s="29" t="s">
        <v>118</v>
      </c>
      <c r="V795" s="29" t="s">
        <v>123</v>
      </c>
      <c r="W795" s="29">
        <v>3</v>
      </c>
      <c r="X795" s="29"/>
      <c r="Y795" s="2" t="s">
        <v>186</v>
      </c>
      <c r="AB795" s="2" t="s">
        <v>138</v>
      </c>
    </row>
    <row r="796" spans="1:28" x14ac:dyDescent="0.35">
      <c r="A796" s="10">
        <v>403</v>
      </c>
      <c r="B796" s="2">
        <v>41</v>
      </c>
      <c r="C796" s="2">
        <v>5</v>
      </c>
      <c r="D796" s="2" t="s">
        <v>213</v>
      </c>
      <c r="F796" s="2" t="s">
        <v>169</v>
      </c>
      <c r="G796" s="2" t="s">
        <v>169</v>
      </c>
      <c r="H796" s="2" t="s">
        <v>169</v>
      </c>
      <c r="I796" s="32">
        <f t="shared" si="36"/>
        <v>0.23334667686588167</v>
      </c>
      <c r="J796" s="60">
        <v>1.5556445124392113</v>
      </c>
      <c r="K796" s="30">
        <v>64.3</v>
      </c>
      <c r="L796" s="12">
        <f t="shared" si="38"/>
        <v>1.9318898916244507</v>
      </c>
      <c r="M796" s="12">
        <f t="shared" si="38"/>
        <v>27.230705261230469</v>
      </c>
      <c r="N796" s="12">
        <f t="shared" si="38"/>
        <v>5.0440816879272461</v>
      </c>
      <c r="O796" s="12">
        <f t="shared" si="38"/>
        <v>4.0487136840820313</v>
      </c>
      <c r="U796" s="29" t="s">
        <v>118</v>
      </c>
      <c r="V796" s="2" t="s">
        <v>123</v>
      </c>
      <c r="W796" s="29">
        <v>4</v>
      </c>
      <c r="X796" s="29"/>
      <c r="Y796" s="2" t="s">
        <v>187</v>
      </c>
      <c r="AB796" s="2"/>
    </row>
    <row r="797" spans="1:28" x14ac:dyDescent="0.35">
      <c r="A797" s="10">
        <v>404</v>
      </c>
      <c r="B797" s="2">
        <v>41</v>
      </c>
      <c r="C797" s="2">
        <v>6</v>
      </c>
      <c r="D797" s="2" t="s">
        <v>213</v>
      </c>
      <c r="F797" s="2" t="s">
        <v>169</v>
      </c>
      <c r="G797" s="2" t="s">
        <v>169</v>
      </c>
      <c r="H797" s="2" t="s">
        <v>169</v>
      </c>
      <c r="I797" s="32">
        <f t="shared" si="36"/>
        <v>0.23334667686588167</v>
      </c>
      <c r="J797" s="60">
        <v>1.5556445124392113</v>
      </c>
      <c r="K797" s="30">
        <v>64.3</v>
      </c>
      <c r="L797" s="12">
        <f t="shared" si="38"/>
        <v>3.1854441165924072</v>
      </c>
      <c r="M797" s="12">
        <f t="shared" si="38"/>
        <v>24.900522232055664</v>
      </c>
      <c r="N797" s="12">
        <f t="shared" si="38"/>
        <v>4.8223633766174316</v>
      </c>
      <c r="O797" s="12">
        <f t="shared" si="38"/>
        <v>6.1477394104003906</v>
      </c>
      <c r="U797" s="29" t="s">
        <v>118</v>
      </c>
      <c r="V797" s="29" t="s">
        <v>123</v>
      </c>
      <c r="W797" s="29">
        <v>5</v>
      </c>
      <c r="X797" s="29"/>
      <c r="Y797" s="2" t="s">
        <v>188</v>
      </c>
      <c r="AB797" s="2"/>
    </row>
    <row r="798" spans="1:28" x14ac:dyDescent="0.35">
      <c r="A798" s="10">
        <v>405</v>
      </c>
      <c r="B798" s="2">
        <v>41</v>
      </c>
      <c r="C798" s="2">
        <v>7</v>
      </c>
      <c r="D798" s="2" t="s">
        <v>213</v>
      </c>
      <c r="F798" s="2" t="s">
        <v>169</v>
      </c>
      <c r="G798" s="2" t="s">
        <v>169</v>
      </c>
      <c r="H798" s="2" t="s">
        <v>169</v>
      </c>
      <c r="I798" s="32">
        <f t="shared" si="36"/>
        <v>0.13956464743348385</v>
      </c>
      <c r="J798" s="59">
        <v>0.93043098288989234</v>
      </c>
      <c r="K798" s="30">
        <v>64.3</v>
      </c>
      <c r="U798" s="29" t="s">
        <v>118</v>
      </c>
      <c r="V798" s="2" t="s">
        <v>123</v>
      </c>
      <c r="W798" s="2">
        <v>7</v>
      </c>
      <c r="Y798" s="2" t="s">
        <v>167</v>
      </c>
      <c r="AB798" s="2"/>
    </row>
    <row r="799" spans="1:28" x14ac:dyDescent="0.35">
      <c r="A799" s="10">
        <v>406</v>
      </c>
      <c r="B799" s="2">
        <v>41</v>
      </c>
      <c r="C799" s="2">
        <v>8</v>
      </c>
      <c r="D799" s="2" t="s">
        <v>213</v>
      </c>
      <c r="F799" s="2" t="s">
        <v>169</v>
      </c>
      <c r="G799" s="2" t="s">
        <v>169</v>
      </c>
      <c r="H799" s="2" t="s">
        <v>169</v>
      </c>
      <c r="I799" s="32">
        <f t="shared" si="36"/>
        <v>0.11667333843294084</v>
      </c>
      <c r="J799" s="59">
        <v>0.77782225621960566</v>
      </c>
      <c r="K799" s="30">
        <v>64.3</v>
      </c>
      <c r="L799" s="12">
        <f>L781</f>
        <v>2.9711215496063232</v>
      </c>
      <c r="M799" s="12">
        <f>M781</f>
        <v>24.15882682800293</v>
      </c>
      <c r="N799" s="12">
        <f>N781</f>
        <v>4.6714358329772949</v>
      </c>
      <c r="O799" s="12">
        <f>O781</f>
        <v>6.7428150177001953</v>
      </c>
      <c r="U799" s="29" t="s">
        <v>118</v>
      </c>
      <c r="V799" s="2" t="s">
        <v>123</v>
      </c>
      <c r="W799" s="29">
        <v>6</v>
      </c>
      <c r="X799" s="29"/>
      <c r="Y799" s="2" t="s">
        <v>165</v>
      </c>
      <c r="AB799" s="2"/>
    </row>
    <row r="800" spans="1:28" x14ac:dyDescent="0.35">
      <c r="A800" s="10">
        <v>407</v>
      </c>
      <c r="B800" s="2">
        <v>41</v>
      </c>
      <c r="C800" s="2">
        <v>9</v>
      </c>
      <c r="D800" s="2" t="s">
        <v>213</v>
      </c>
      <c r="F800" s="2" t="s">
        <v>169</v>
      </c>
      <c r="G800" s="2" t="s">
        <v>169</v>
      </c>
      <c r="H800" s="2" t="s">
        <v>169</v>
      </c>
      <c r="I800" s="32">
        <f t="shared" si="36"/>
        <v>0.11667333843294084</v>
      </c>
      <c r="J800" s="59">
        <v>0.77782225621960566</v>
      </c>
      <c r="K800" s="30">
        <v>64.3</v>
      </c>
      <c r="L800" s="12">
        <f>L790</f>
        <v>3.2086179256439209</v>
      </c>
      <c r="M800" s="12">
        <f>M790</f>
        <v>23.274988174438477</v>
      </c>
      <c r="N800" s="12">
        <f>N790</f>
        <v>4.8716745376586914</v>
      </c>
      <c r="O800" s="12">
        <f>O790</f>
        <v>6.7591686248779297</v>
      </c>
      <c r="U800" s="29" t="s">
        <v>118</v>
      </c>
      <c r="V800" s="2" t="s">
        <v>123</v>
      </c>
      <c r="W800" s="29">
        <v>5</v>
      </c>
      <c r="X800" s="29"/>
      <c r="Y800" s="2" t="s">
        <v>188</v>
      </c>
      <c r="AB800" s="2" t="s">
        <v>138</v>
      </c>
    </row>
    <row r="801" spans="1:28" x14ac:dyDescent="0.35">
      <c r="A801" s="10">
        <v>408</v>
      </c>
      <c r="B801" s="2">
        <v>41</v>
      </c>
      <c r="C801" s="2">
        <v>10</v>
      </c>
      <c r="D801" s="2" t="s">
        <v>213</v>
      </c>
      <c r="F801" s="2" t="s">
        <v>169</v>
      </c>
      <c r="G801" s="2" t="s">
        <v>169</v>
      </c>
      <c r="H801" s="2" t="s">
        <v>169</v>
      </c>
      <c r="I801" s="32">
        <f t="shared" si="36"/>
        <v>0.23334667686588167</v>
      </c>
      <c r="J801" s="59">
        <v>1.5556445124392113</v>
      </c>
      <c r="K801" s="30">
        <v>64.3</v>
      </c>
      <c r="U801" s="29" t="s">
        <v>118</v>
      </c>
      <c r="V801" s="2" t="s">
        <v>170</v>
      </c>
      <c r="AB801" s="2"/>
    </row>
    <row r="802" spans="1:28" x14ac:dyDescent="0.35">
      <c r="A802" s="10">
        <v>409</v>
      </c>
      <c r="B802" s="2">
        <v>41</v>
      </c>
      <c r="C802" s="2">
        <v>11</v>
      </c>
      <c r="D802" s="2" t="s">
        <v>213</v>
      </c>
      <c r="F802" s="2" t="s">
        <v>169</v>
      </c>
      <c r="G802" s="2" t="s">
        <v>169</v>
      </c>
      <c r="H802" s="2" t="s">
        <v>169</v>
      </c>
      <c r="I802" s="32">
        <f t="shared" si="36"/>
        <v>0.46669335373176335</v>
      </c>
      <c r="J802" s="59">
        <v>3.1112890248784226</v>
      </c>
      <c r="K802" s="30">
        <v>64.3</v>
      </c>
      <c r="U802" s="29" t="s">
        <v>118</v>
      </c>
      <c r="V802" s="2" t="s">
        <v>170</v>
      </c>
      <c r="AB802" s="2"/>
    </row>
    <row r="803" spans="1:28" x14ac:dyDescent="0.35">
      <c r="A803" s="10">
        <v>410</v>
      </c>
      <c r="B803" s="2">
        <v>41</v>
      </c>
      <c r="C803" s="2">
        <v>13</v>
      </c>
      <c r="D803" s="2" t="s">
        <v>213</v>
      </c>
      <c r="F803" s="2" t="s">
        <v>169</v>
      </c>
      <c r="G803" s="2" t="s">
        <v>169</v>
      </c>
      <c r="H803" s="2" t="s">
        <v>169</v>
      </c>
      <c r="I803" s="32">
        <f t="shared" si="36"/>
        <v>0.70004003059764508</v>
      </c>
      <c r="J803" s="59">
        <v>4.6669335373176342</v>
      </c>
      <c r="K803" s="30">
        <v>64.3</v>
      </c>
      <c r="U803" s="29" t="s">
        <v>118</v>
      </c>
      <c r="V803" s="2" t="s">
        <v>170</v>
      </c>
      <c r="AB803" s="2"/>
    </row>
    <row r="804" spans="1:28" x14ac:dyDescent="0.35">
      <c r="A804" s="10">
        <v>411</v>
      </c>
      <c r="B804" s="2">
        <v>41</v>
      </c>
      <c r="C804" s="2">
        <v>14</v>
      </c>
      <c r="D804" s="2" t="s">
        <v>213</v>
      </c>
      <c r="F804" s="2" t="s">
        <v>169</v>
      </c>
      <c r="G804" s="2" t="s">
        <v>169</v>
      </c>
      <c r="H804" s="2" t="s">
        <v>169</v>
      </c>
      <c r="I804" s="32">
        <f t="shared" si="36"/>
        <v>0.9333867074635267</v>
      </c>
      <c r="J804" s="59">
        <v>6.2225780497568453</v>
      </c>
      <c r="K804" s="30">
        <v>64.3</v>
      </c>
      <c r="U804" s="29" t="s">
        <v>118</v>
      </c>
      <c r="V804" s="2" t="s">
        <v>170</v>
      </c>
      <c r="AB804" s="2"/>
    </row>
    <row r="805" spans="1:28" x14ac:dyDescent="0.35">
      <c r="A805" s="6">
        <v>399.21</v>
      </c>
      <c r="B805" s="2">
        <v>41</v>
      </c>
      <c r="C805" s="2">
        <v>1</v>
      </c>
      <c r="D805" s="2" t="s">
        <v>214</v>
      </c>
      <c r="E805" s="2">
        <v>21</v>
      </c>
      <c r="F805" s="2" t="s">
        <v>169</v>
      </c>
      <c r="G805" s="2" t="s">
        <v>169</v>
      </c>
      <c r="H805" s="2" t="s">
        <v>171</v>
      </c>
      <c r="I805" s="32">
        <f t="shared" si="36"/>
        <v>1.9175263171453829</v>
      </c>
      <c r="J805" s="59">
        <v>12.783508780969219</v>
      </c>
      <c r="K805" s="30">
        <v>64.3</v>
      </c>
      <c r="L805" s="62">
        <v>2.7991745471954346</v>
      </c>
      <c r="M805" s="62">
        <v>23.844789505004883</v>
      </c>
      <c r="N805" s="62">
        <v>4.9410910606384277</v>
      </c>
      <c r="O805" s="62">
        <v>7.0268282890319824</v>
      </c>
      <c r="U805" s="29" t="s">
        <v>118</v>
      </c>
      <c r="V805" s="2" t="s">
        <v>123</v>
      </c>
      <c r="W805" s="2">
        <v>7</v>
      </c>
      <c r="Y805" s="2" t="s">
        <v>167</v>
      </c>
      <c r="AB805" s="2"/>
    </row>
    <row r="806" spans="1:28" x14ac:dyDescent="0.35">
      <c r="A806" s="6">
        <v>400.21</v>
      </c>
      <c r="B806" s="2">
        <v>41</v>
      </c>
      <c r="C806" s="2">
        <v>2</v>
      </c>
      <c r="D806" s="2" t="s">
        <v>214</v>
      </c>
      <c r="E806" s="2">
        <v>21</v>
      </c>
      <c r="F806" s="2" t="s">
        <v>169</v>
      </c>
      <c r="G806" s="2" t="s">
        <v>169</v>
      </c>
      <c r="H806" s="2" t="s">
        <v>171</v>
      </c>
      <c r="I806" s="32">
        <f t="shared" si="36"/>
        <v>1.6149223465857074</v>
      </c>
      <c r="J806" s="59">
        <v>10.76614897723805</v>
      </c>
      <c r="K806" s="30">
        <v>64.3</v>
      </c>
      <c r="L806" s="62">
        <v>2.7529020309448242</v>
      </c>
      <c r="M806" s="62">
        <v>24.033599853515625</v>
      </c>
      <c r="N806" s="62">
        <v>4.7779054641723633</v>
      </c>
      <c r="O806" s="62">
        <v>7.1821117401123047</v>
      </c>
      <c r="U806" s="29" t="s">
        <v>118</v>
      </c>
      <c r="V806" s="29" t="s">
        <v>123</v>
      </c>
      <c r="W806" s="2">
        <v>6</v>
      </c>
      <c r="Y806" s="2" t="s">
        <v>165</v>
      </c>
      <c r="AB806" s="2"/>
    </row>
    <row r="807" spans="1:28" x14ac:dyDescent="0.35">
      <c r="A807" s="6">
        <v>401.21</v>
      </c>
      <c r="B807" s="2">
        <v>41</v>
      </c>
      <c r="C807" s="2">
        <v>3</v>
      </c>
      <c r="D807" s="2" t="s">
        <v>214</v>
      </c>
      <c r="E807" s="2">
        <v>21</v>
      </c>
      <c r="F807" s="2" t="s">
        <v>169</v>
      </c>
      <c r="G807" s="2" t="s">
        <v>169</v>
      </c>
      <c r="H807" s="2" t="s">
        <v>171</v>
      </c>
      <c r="I807" s="32">
        <f t="shared" si="36"/>
        <v>0.68741597537920074</v>
      </c>
      <c r="J807" s="59">
        <v>4.582773169194672</v>
      </c>
      <c r="K807" s="30">
        <v>64.3</v>
      </c>
      <c r="L807" s="62">
        <v>3.2225444316864014</v>
      </c>
      <c r="M807" s="62">
        <v>26.639352798461914</v>
      </c>
      <c r="N807" s="62">
        <v>5.4268584251403809</v>
      </c>
      <c r="O807" s="62">
        <v>6.2390432357788086</v>
      </c>
      <c r="U807" s="29" t="s">
        <v>118</v>
      </c>
      <c r="V807" s="2" t="s">
        <v>123</v>
      </c>
      <c r="W807" s="29">
        <v>2</v>
      </c>
      <c r="X807" s="29"/>
      <c r="Y807" s="2" t="s">
        <v>189</v>
      </c>
      <c r="AB807" s="2"/>
    </row>
    <row r="808" spans="1:28" x14ac:dyDescent="0.35">
      <c r="A808" s="6">
        <v>402.21</v>
      </c>
      <c r="B808" s="2">
        <v>41</v>
      </c>
      <c r="C808" s="2">
        <v>4</v>
      </c>
      <c r="D808" s="2" t="s">
        <v>214</v>
      </c>
      <c r="E808" s="2">
        <v>21</v>
      </c>
      <c r="F808" s="2" t="s">
        <v>169</v>
      </c>
      <c r="G808" s="2" t="s">
        <v>169</v>
      </c>
      <c r="H808" s="2" t="s">
        <v>171</v>
      </c>
      <c r="I808" s="32">
        <f t="shared" si="36"/>
        <v>0.62371233259481529</v>
      </c>
      <c r="J808" s="59">
        <v>4.1580822172987686</v>
      </c>
      <c r="K808" s="30">
        <v>64.3</v>
      </c>
      <c r="L808" s="62">
        <v>2.8985950946807861</v>
      </c>
      <c r="M808" s="62">
        <v>24.883760452270508</v>
      </c>
      <c r="N808" s="62">
        <v>4.5205607414245605</v>
      </c>
      <c r="O808" s="62">
        <v>5.812593936920166</v>
      </c>
      <c r="U808" s="29" t="s">
        <v>118</v>
      </c>
      <c r="V808" s="29" t="s">
        <v>123</v>
      </c>
      <c r="W808" s="29">
        <v>3</v>
      </c>
      <c r="X808" s="29"/>
      <c r="Y808" s="2" t="s">
        <v>186</v>
      </c>
      <c r="AB808" s="2" t="s">
        <v>138</v>
      </c>
    </row>
    <row r="809" spans="1:28" x14ac:dyDescent="0.35">
      <c r="A809" s="6">
        <v>403.21</v>
      </c>
      <c r="B809" s="2">
        <v>41</v>
      </c>
      <c r="C809" s="2">
        <v>5</v>
      </c>
      <c r="D809" s="2" t="s">
        <v>214</v>
      </c>
      <c r="E809" s="2">
        <v>21</v>
      </c>
      <c r="F809" s="2" t="s">
        <v>169</v>
      </c>
      <c r="G809" s="2" t="s">
        <v>169</v>
      </c>
      <c r="H809" s="2" t="s">
        <v>171</v>
      </c>
      <c r="I809" s="32">
        <f t="shared" si="36"/>
        <v>0.86146926165346216</v>
      </c>
      <c r="J809" s="59">
        <v>5.7431284110230809</v>
      </c>
      <c r="K809" s="30">
        <v>64.3</v>
      </c>
      <c r="L809" s="62">
        <v>2.4211461544036865</v>
      </c>
      <c r="M809" s="62">
        <v>22.744424819946289</v>
      </c>
      <c r="N809" s="62">
        <v>4.4815664291381836</v>
      </c>
      <c r="O809" s="62">
        <v>6.8325705528259277</v>
      </c>
      <c r="U809" s="29" t="s">
        <v>118</v>
      </c>
      <c r="V809" s="2" t="s">
        <v>123</v>
      </c>
      <c r="W809" s="29">
        <v>4</v>
      </c>
      <c r="X809" s="29"/>
      <c r="Y809" s="2" t="s">
        <v>187</v>
      </c>
      <c r="AB809" s="2"/>
    </row>
    <row r="810" spans="1:28" x14ac:dyDescent="0.35">
      <c r="A810" s="6">
        <v>404.21</v>
      </c>
      <c r="B810" s="2">
        <v>41</v>
      </c>
      <c r="C810" s="2">
        <v>6</v>
      </c>
      <c r="D810" s="2" t="s">
        <v>214</v>
      </c>
      <c r="E810" s="2">
        <v>21</v>
      </c>
      <c r="F810" s="2" t="s">
        <v>169</v>
      </c>
      <c r="G810" s="2" t="s">
        <v>169</v>
      </c>
      <c r="H810" s="2" t="s">
        <v>171</v>
      </c>
      <c r="I810" s="32">
        <f t="shared" si="36"/>
        <v>0.4522958637691385</v>
      </c>
      <c r="J810" s="59">
        <v>3.0153057584609235</v>
      </c>
      <c r="K810" s="30">
        <v>64.3</v>
      </c>
      <c r="L810" s="62">
        <v>1.0037450790405273</v>
      </c>
      <c r="M810" s="62">
        <v>22.404932022094727</v>
      </c>
      <c r="N810" s="62">
        <v>4.1806635856628418</v>
      </c>
      <c r="O810" s="62">
        <v>4.5328822135925293</v>
      </c>
      <c r="U810" s="29" t="s">
        <v>118</v>
      </c>
      <c r="V810" s="29" t="s">
        <v>123</v>
      </c>
      <c r="W810" s="29">
        <v>5</v>
      </c>
      <c r="X810" s="29"/>
      <c r="Y810" s="2" t="s">
        <v>188</v>
      </c>
      <c r="AB810" s="2"/>
    </row>
    <row r="811" spans="1:28" x14ac:dyDescent="0.35">
      <c r="A811" s="6">
        <v>405.21</v>
      </c>
      <c r="B811" s="2">
        <v>41</v>
      </c>
      <c r="C811" s="2">
        <v>7</v>
      </c>
      <c r="D811" s="2" t="s">
        <v>214</v>
      </c>
      <c r="E811" s="2">
        <v>21</v>
      </c>
      <c r="F811" s="2" t="s">
        <v>169</v>
      </c>
      <c r="G811" s="2" t="s">
        <v>169</v>
      </c>
      <c r="H811" s="2" t="s">
        <v>171</v>
      </c>
      <c r="I811" s="32">
        <f t="shared" si="36"/>
        <v>1.6187025627509348</v>
      </c>
      <c r="J811" s="59">
        <v>10.791350418339565</v>
      </c>
      <c r="K811" s="30">
        <v>64.3</v>
      </c>
      <c r="L811" s="62">
        <v>2.2454090118408203</v>
      </c>
      <c r="M811" s="62">
        <v>21.407468795776367</v>
      </c>
      <c r="N811" s="62">
        <v>4.3340277671813965</v>
      </c>
      <c r="O811" s="62">
        <v>6.7761750221252441</v>
      </c>
      <c r="U811" s="29" t="s">
        <v>118</v>
      </c>
      <c r="V811" s="2" t="s">
        <v>123</v>
      </c>
      <c r="W811" s="2">
        <v>7</v>
      </c>
      <c r="Y811" s="2" t="s">
        <v>167</v>
      </c>
      <c r="AB811" s="2"/>
    </row>
    <row r="812" spans="1:28" x14ac:dyDescent="0.35">
      <c r="A812" s="6">
        <v>406.21</v>
      </c>
      <c r="B812" s="2">
        <v>41</v>
      </c>
      <c r="C812" s="2">
        <v>8</v>
      </c>
      <c r="D812" s="2" t="s">
        <v>214</v>
      </c>
      <c r="E812" s="2">
        <v>21</v>
      </c>
      <c r="F812" s="2" t="s">
        <v>169</v>
      </c>
      <c r="G812" s="2" t="s">
        <v>169</v>
      </c>
      <c r="H812" s="2" t="s">
        <v>171</v>
      </c>
      <c r="I812" s="32">
        <f t="shared" si="36"/>
        <v>0.86188928567182066</v>
      </c>
      <c r="J812" s="59">
        <v>5.7459285711454715</v>
      </c>
      <c r="K812" s="30">
        <v>64.3</v>
      </c>
      <c r="L812" s="62">
        <v>3.2185652256011963</v>
      </c>
      <c r="M812" s="62">
        <v>24.457523345947266</v>
      </c>
      <c r="N812" s="62">
        <v>4.6732912063598633</v>
      </c>
      <c r="O812" s="62">
        <v>6.8955192565917969</v>
      </c>
      <c r="U812" s="29" t="s">
        <v>118</v>
      </c>
      <c r="V812" s="2" t="s">
        <v>123</v>
      </c>
      <c r="W812" s="29">
        <v>6</v>
      </c>
      <c r="X812" s="29"/>
      <c r="Y812" s="2" t="s">
        <v>165</v>
      </c>
      <c r="AB812" s="2"/>
    </row>
    <row r="813" spans="1:28" x14ac:dyDescent="0.35">
      <c r="A813" s="6">
        <v>407.21</v>
      </c>
      <c r="B813" s="2">
        <v>41</v>
      </c>
      <c r="C813" s="2">
        <v>9</v>
      </c>
      <c r="D813" s="2" t="s">
        <v>214</v>
      </c>
      <c r="E813" s="2">
        <v>21</v>
      </c>
      <c r="F813" s="2" t="s">
        <v>169</v>
      </c>
      <c r="G813" s="2" t="s">
        <v>169</v>
      </c>
      <c r="H813" s="2" t="s">
        <v>171</v>
      </c>
      <c r="I813" s="32">
        <f t="shared" si="36"/>
        <v>0.68370576321703347</v>
      </c>
      <c r="J813" s="60">
        <v>4.5580384214468896</v>
      </c>
      <c r="K813" s="30">
        <v>64.3</v>
      </c>
      <c r="L813" s="62">
        <v>2.1045982837677002</v>
      </c>
      <c r="M813" s="62">
        <v>20.775394439697266</v>
      </c>
      <c r="N813" s="62">
        <v>4.533599853515625</v>
      </c>
      <c r="O813" s="62">
        <v>7.5776596069335938</v>
      </c>
      <c r="U813" s="29" t="s">
        <v>118</v>
      </c>
      <c r="V813" s="2" t="s">
        <v>123</v>
      </c>
      <c r="W813" s="29">
        <v>5</v>
      </c>
      <c r="X813" s="29"/>
      <c r="Y813" s="2" t="s">
        <v>188</v>
      </c>
      <c r="AB813" s="2" t="s">
        <v>138</v>
      </c>
    </row>
    <row r="814" spans="1:28" x14ac:dyDescent="0.35">
      <c r="A814" s="6">
        <v>408.21</v>
      </c>
      <c r="B814" s="2">
        <v>41</v>
      </c>
      <c r="C814" s="2">
        <v>10</v>
      </c>
      <c r="D814" s="2" t="s">
        <v>214</v>
      </c>
      <c r="E814" s="2">
        <v>21</v>
      </c>
      <c r="F814" s="2" t="s">
        <v>169</v>
      </c>
      <c r="G814" s="2" t="s">
        <v>169</v>
      </c>
      <c r="H814" s="2" t="s">
        <v>171</v>
      </c>
      <c r="I814" s="32">
        <f t="shared" si="36"/>
        <v>0.84914855711494341</v>
      </c>
      <c r="J814" s="60">
        <v>5.6609903807662896</v>
      </c>
      <c r="K814" s="30">
        <v>64.3</v>
      </c>
      <c r="U814" s="29" t="s">
        <v>118</v>
      </c>
      <c r="V814" s="2" t="s">
        <v>170</v>
      </c>
      <c r="AB814" s="2"/>
    </row>
    <row r="815" spans="1:28" x14ac:dyDescent="0.35">
      <c r="A815" s="6">
        <v>409.21</v>
      </c>
      <c r="B815" s="2">
        <v>41</v>
      </c>
      <c r="C815" s="2">
        <v>11</v>
      </c>
      <c r="D815" s="2" t="s">
        <v>214</v>
      </c>
      <c r="E815" s="2">
        <v>21</v>
      </c>
      <c r="F815" s="2" t="s">
        <v>169</v>
      </c>
      <c r="G815" s="2" t="s">
        <v>169</v>
      </c>
      <c r="H815" s="2" t="s">
        <v>171</v>
      </c>
      <c r="I815" s="32">
        <f t="shared" si="36"/>
        <v>1.0046974519137402</v>
      </c>
      <c r="J815" s="60">
        <v>6.697983012758268</v>
      </c>
      <c r="K815" s="30">
        <v>64.3</v>
      </c>
      <c r="U815" s="29" t="s">
        <v>118</v>
      </c>
      <c r="V815" s="2" t="s">
        <v>170</v>
      </c>
      <c r="AB815" s="2"/>
    </row>
    <row r="816" spans="1:28" x14ac:dyDescent="0.35">
      <c r="A816" s="6">
        <v>410.21</v>
      </c>
      <c r="B816" s="2">
        <v>41</v>
      </c>
      <c r="C816" s="2">
        <v>13</v>
      </c>
      <c r="D816" s="2" t="s">
        <v>214</v>
      </c>
      <c r="E816" s="2">
        <v>21</v>
      </c>
      <c r="F816" s="2" t="s">
        <v>169</v>
      </c>
      <c r="G816" s="2" t="s">
        <v>169</v>
      </c>
      <c r="H816" s="2" t="s">
        <v>171</v>
      </c>
      <c r="I816" s="32">
        <f t="shared" si="36"/>
        <v>1.1720536885619504</v>
      </c>
      <c r="J816" s="59">
        <v>7.8136912570796699</v>
      </c>
      <c r="K816" s="30">
        <v>64.3</v>
      </c>
      <c r="U816" s="29" t="s">
        <v>118</v>
      </c>
      <c r="V816" s="2" t="s">
        <v>170</v>
      </c>
      <c r="AB816" s="2"/>
    </row>
    <row r="817" spans="1:28" x14ac:dyDescent="0.35">
      <c r="A817" s="6">
        <v>411.21</v>
      </c>
      <c r="B817" s="2">
        <v>41</v>
      </c>
      <c r="C817" s="2">
        <v>14</v>
      </c>
      <c r="D817" s="2" t="s">
        <v>214</v>
      </c>
      <c r="E817" s="2">
        <v>21</v>
      </c>
      <c r="F817" s="2" t="s">
        <v>169</v>
      </c>
      <c r="G817" s="2" t="s">
        <v>169</v>
      </c>
      <c r="H817" s="2" t="s">
        <v>171</v>
      </c>
      <c r="I817" s="32">
        <f t="shared" si="36"/>
        <v>1.4231813822050123</v>
      </c>
      <c r="J817" s="59">
        <v>9.4878758813667492</v>
      </c>
      <c r="K817" s="30">
        <v>64.3</v>
      </c>
      <c r="U817" s="29" t="s">
        <v>118</v>
      </c>
      <c r="V817" s="2" t="s">
        <v>170</v>
      </c>
      <c r="AB817" s="2"/>
    </row>
    <row r="818" spans="1:28" x14ac:dyDescent="0.35">
      <c r="A818" s="10">
        <v>412</v>
      </c>
      <c r="B818" s="2">
        <v>42</v>
      </c>
      <c r="C818" s="2">
        <v>1</v>
      </c>
      <c r="D818" s="2" t="s">
        <v>213</v>
      </c>
      <c r="F818" s="2" t="s">
        <v>171</v>
      </c>
      <c r="G818" s="2" t="s">
        <v>171</v>
      </c>
      <c r="H818" s="2" t="s">
        <v>171</v>
      </c>
      <c r="I818" s="32">
        <f t="shared" si="36"/>
        <v>0.97305564253072663</v>
      </c>
      <c r="J818" s="59">
        <v>6.4870376168715111</v>
      </c>
      <c r="K818" s="30">
        <v>64.3</v>
      </c>
      <c r="U818" s="29" t="s">
        <v>118</v>
      </c>
      <c r="V818" s="2" t="s">
        <v>123</v>
      </c>
      <c r="W818" s="2" t="s">
        <v>190</v>
      </c>
      <c r="Y818" s="2" t="s">
        <v>186</v>
      </c>
      <c r="Z818" s="2" t="s">
        <v>187</v>
      </c>
      <c r="AB818" s="2"/>
    </row>
    <row r="819" spans="1:28" x14ac:dyDescent="0.35">
      <c r="A819" s="10">
        <v>413</v>
      </c>
      <c r="B819" s="2">
        <v>42</v>
      </c>
      <c r="C819" s="2">
        <v>2</v>
      </c>
      <c r="D819" s="2" t="s">
        <v>213</v>
      </c>
      <c r="F819" s="2" t="s">
        <v>171</v>
      </c>
      <c r="G819" s="2" t="s">
        <v>171</v>
      </c>
      <c r="H819" s="2" t="s">
        <v>171</v>
      </c>
      <c r="I819" s="32">
        <f t="shared" si="36"/>
        <v>0.23334667686588167</v>
      </c>
      <c r="J819" s="59">
        <v>1.5556445124392113</v>
      </c>
      <c r="K819" s="30">
        <v>64.3</v>
      </c>
      <c r="L819" s="64">
        <f t="shared" ref="L819:O821" si="39">L806</f>
        <v>2.7529020309448242</v>
      </c>
      <c r="M819" s="64">
        <f t="shared" si="39"/>
        <v>24.033599853515625</v>
      </c>
      <c r="N819" s="64">
        <f t="shared" si="39"/>
        <v>4.7779054641723633</v>
      </c>
      <c r="O819" s="64">
        <f t="shared" si="39"/>
        <v>7.1821117401123047</v>
      </c>
      <c r="U819" s="29" t="s">
        <v>118</v>
      </c>
      <c r="V819" s="29" t="s">
        <v>123</v>
      </c>
      <c r="W819" s="2">
        <v>6</v>
      </c>
      <c r="Y819" s="2" t="s">
        <v>165</v>
      </c>
      <c r="AB819" s="2"/>
    </row>
    <row r="820" spans="1:28" x14ac:dyDescent="0.35">
      <c r="A820" s="10">
        <v>414</v>
      </c>
      <c r="B820" s="2">
        <v>42</v>
      </c>
      <c r="C820" s="2">
        <v>3</v>
      </c>
      <c r="D820" s="2" t="s">
        <v>213</v>
      </c>
      <c r="F820" s="2" t="s">
        <v>171</v>
      </c>
      <c r="G820" s="2" t="s">
        <v>171</v>
      </c>
      <c r="H820" s="2" t="s">
        <v>171</v>
      </c>
      <c r="I820" s="32">
        <f t="shared" si="36"/>
        <v>0.23334667686588167</v>
      </c>
      <c r="J820" s="59">
        <v>1.5556445124392113</v>
      </c>
      <c r="K820" s="30">
        <v>64.3</v>
      </c>
      <c r="L820" s="64">
        <f t="shared" si="39"/>
        <v>3.2225444316864014</v>
      </c>
      <c r="M820" s="64">
        <f t="shared" si="39"/>
        <v>26.639352798461914</v>
      </c>
      <c r="N820" s="64">
        <f t="shared" si="39"/>
        <v>5.4268584251403809</v>
      </c>
      <c r="O820" s="64">
        <f t="shared" si="39"/>
        <v>6.2390432357788086</v>
      </c>
      <c r="U820" s="29" t="s">
        <v>118</v>
      </c>
      <c r="V820" s="2" t="s">
        <v>123</v>
      </c>
      <c r="W820" s="29">
        <v>2</v>
      </c>
      <c r="X820" s="29"/>
      <c r="Y820" s="2" t="s">
        <v>189</v>
      </c>
      <c r="AB820" s="2"/>
    </row>
    <row r="821" spans="1:28" x14ac:dyDescent="0.35">
      <c r="A821" s="10">
        <v>415</v>
      </c>
      <c r="B821" s="2">
        <v>42</v>
      </c>
      <c r="C821" s="2">
        <v>4</v>
      </c>
      <c r="D821" s="2" t="s">
        <v>213</v>
      </c>
      <c r="F821" s="2" t="s">
        <v>171</v>
      </c>
      <c r="G821" s="2" t="s">
        <v>171</v>
      </c>
      <c r="H821" s="2" t="s">
        <v>171</v>
      </c>
      <c r="I821" s="32">
        <f t="shared" si="36"/>
        <v>0.23334667686588167</v>
      </c>
      <c r="J821" s="59">
        <v>1.5556445124392113</v>
      </c>
      <c r="K821" s="30">
        <v>64.3</v>
      </c>
      <c r="L821" s="64">
        <f t="shared" si="39"/>
        <v>2.8985950946807861</v>
      </c>
      <c r="M821" s="64">
        <f t="shared" si="39"/>
        <v>24.883760452270508</v>
      </c>
      <c r="N821" s="64">
        <f t="shared" si="39"/>
        <v>4.5205607414245605</v>
      </c>
      <c r="O821" s="64">
        <f t="shared" si="39"/>
        <v>5.812593936920166</v>
      </c>
      <c r="U821" s="29" t="s">
        <v>118</v>
      </c>
      <c r="V821" s="29" t="s">
        <v>123</v>
      </c>
      <c r="W821" s="29">
        <v>3</v>
      </c>
      <c r="X821" s="29"/>
      <c r="Y821" s="2" t="s">
        <v>186</v>
      </c>
      <c r="AB821" s="2" t="s">
        <v>138</v>
      </c>
    </row>
    <row r="822" spans="1:28" x14ac:dyDescent="0.35">
      <c r="A822" s="10">
        <v>416</v>
      </c>
      <c r="B822" s="2">
        <v>42</v>
      </c>
      <c r="C822" s="2">
        <v>5</v>
      </c>
      <c r="D822" s="2" t="s">
        <v>213</v>
      </c>
      <c r="F822" s="2" t="s">
        <v>171</v>
      </c>
      <c r="G822" s="2" t="s">
        <v>171</v>
      </c>
      <c r="H822" s="2" t="s">
        <v>171</v>
      </c>
      <c r="I822" s="32">
        <f t="shared" si="36"/>
        <v>0.46669335373176335</v>
      </c>
      <c r="J822" s="59">
        <v>3.1112890248784226</v>
      </c>
      <c r="K822" s="30">
        <v>64.3</v>
      </c>
      <c r="L822" s="64">
        <f>L805</f>
        <v>2.7991745471954346</v>
      </c>
      <c r="M822" s="64">
        <f>M805</f>
        <v>23.844789505004883</v>
      </c>
      <c r="N822" s="64">
        <f>N805</f>
        <v>4.9410910606384277</v>
      </c>
      <c r="O822" s="64">
        <f>O805</f>
        <v>7.0268282890319824</v>
      </c>
      <c r="U822" s="29" t="s">
        <v>118</v>
      </c>
      <c r="V822" s="2" t="s">
        <v>123</v>
      </c>
      <c r="W822" s="2">
        <v>7</v>
      </c>
      <c r="Y822" s="2" t="s">
        <v>167</v>
      </c>
      <c r="AB822" s="2"/>
    </row>
    <row r="823" spans="1:28" x14ac:dyDescent="0.35">
      <c r="A823" s="10">
        <v>417</v>
      </c>
      <c r="B823" s="2">
        <v>42</v>
      </c>
      <c r="C823" s="2">
        <v>6</v>
      </c>
      <c r="D823" s="2" t="s">
        <v>213</v>
      </c>
      <c r="F823" s="2" t="s">
        <v>171</v>
      </c>
      <c r="G823" s="2" t="s">
        <v>171</v>
      </c>
      <c r="H823" s="2" t="s">
        <v>171</v>
      </c>
      <c r="I823" s="32">
        <f t="shared" si="36"/>
        <v>0.23334667686588167</v>
      </c>
      <c r="J823" s="59">
        <v>1.5556445124392113</v>
      </c>
      <c r="K823" s="30">
        <v>64.3</v>
      </c>
      <c r="L823" s="64">
        <f>L810</f>
        <v>1.0037450790405273</v>
      </c>
      <c r="M823" s="64">
        <f>M810</f>
        <v>22.404932022094727</v>
      </c>
      <c r="N823" s="64">
        <f>N810</f>
        <v>4.1806635856628418</v>
      </c>
      <c r="O823" s="64">
        <f>O810</f>
        <v>4.5328822135925293</v>
      </c>
      <c r="U823" s="29" t="s">
        <v>118</v>
      </c>
      <c r="V823" s="29" t="s">
        <v>123</v>
      </c>
      <c r="W823" s="29">
        <v>5</v>
      </c>
      <c r="X823" s="29"/>
      <c r="Y823" s="2" t="s">
        <v>188</v>
      </c>
      <c r="AB823" s="2"/>
    </row>
    <row r="824" spans="1:28" x14ac:dyDescent="0.35">
      <c r="A824" s="10">
        <v>418</v>
      </c>
      <c r="B824" s="2">
        <v>42</v>
      </c>
      <c r="C824" s="2">
        <v>7</v>
      </c>
      <c r="D824" s="2" t="s">
        <v>213</v>
      </c>
      <c r="F824" s="2" t="s">
        <v>171</v>
      </c>
      <c r="G824" s="2" t="s">
        <v>171</v>
      </c>
      <c r="H824" s="2" t="s">
        <v>171</v>
      </c>
      <c r="I824" s="32">
        <f t="shared" si="36"/>
        <v>0.23334667686588167</v>
      </c>
      <c r="J824" s="59">
        <v>1.5556445124392113</v>
      </c>
      <c r="K824" s="30">
        <v>64.3</v>
      </c>
      <c r="L824" s="64">
        <f>L805</f>
        <v>2.7991745471954346</v>
      </c>
      <c r="M824" s="64">
        <f>M805</f>
        <v>23.844789505004883</v>
      </c>
      <c r="N824" s="64">
        <f>N805</f>
        <v>4.9410910606384277</v>
      </c>
      <c r="O824" s="64">
        <f>O805</f>
        <v>7.0268282890319824</v>
      </c>
      <c r="U824" s="29" t="s">
        <v>118</v>
      </c>
      <c r="V824" s="2" t="s">
        <v>123</v>
      </c>
      <c r="W824" s="2">
        <v>7</v>
      </c>
      <c r="Y824" s="2" t="s">
        <v>167</v>
      </c>
      <c r="AB824" s="2"/>
    </row>
    <row r="825" spans="1:28" x14ac:dyDescent="0.35">
      <c r="A825" s="10">
        <v>419</v>
      </c>
      <c r="B825" s="2">
        <v>42</v>
      </c>
      <c r="C825" s="2">
        <v>8</v>
      </c>
      <c r="D825" s="2" t="s">
        <v>213</v>
      </c>
      <c r="F825" s="2" t="s">
        <v>171</v>
      </c>
      <c r="G825" s="2" t="s">
        <v>171</v>
      </c>
      <c r="H825" s="2" t="s">
        <v>171</v>
      </c>
      <c r="I825" s="32">
        <f t="shared" si="36"/>
        <v>0.23334667686588167</v>
      </c>
      <c r="J825" s="59">
        <v>1.5556445124392113</v>
      </c>
      <c r="K825" s="30">
        <v>64.3</v>
      </c>
      <c r="L825" s="64">
        <f>L805</f>
        <v>2.7991745471954346</v>
      </c>
      <c r="M825" s="64">
        <f>M805</f>
        <v>23.844789505004883</v>
      </c>
      <c r="N825" s="64">
        <f>N805</f>
        <v>4.9410910606384277</v>
      </c>
      <c r="O825" s="64">
        <f>O805</f>
        <v>7.0268282890319824</v>
      </c>
      <c r="U825" s="29" t="s">
        <v>118</v>
      </c>
      <c r="V825" s="2" t="s">
        <v>123</v>
      </c>
      <c r="W825" s="2">
        <v>7</v>
      </c>
      <c r="Y825" s="2" t="s">
        <v>167</v>
      </c>
      <c r="AB825" s="2"/>
    </row>
    <row r="826" spans="1:28" x14ac:dyDescent="0.35">
      <c r="A826" s="10">
        <v>420</v>
      </c>
      <c r="B826" s="2">
        <v>42</v>
      </c>
      <c r="C826" s="2">
        <v>9</v>
      </c>
      <c r="D826" s="2" t="s">
        <v>213</v>
      </c>
      <c r="F826" s="2" t="s">
        <v>171</v>
      </c>
      <c r="G826" s="2" t="s">
        <v>171</v>
      </c>
      <c r="H826" s="2" t="s">
        <v>171</v>
      </c>
      <c r="I826" s="32">
        <f t="shared" si="36"/>
        <v>0.46669335373176335</v>
      </c>
      <c r="J826" s="59">
        <v>3.1112890248784226</v>
      </c>
      <c r="K826" s="30">
        <v>64.3</v>
      </c>
      <c r="L826" s="64">
        <f>L805</f>
        <v>2.7991745471954346</v>
      </c>
      <c r="M826" s="64">
        <f>M805</f>
        <v>23.844789505004883</v>
      </c>
      <c r="N826" s="64">
        <f>N805</f>
        <v>4.9410910606384277</v>
      </c>
      <c r="O826" s="64">
        <f>O805</f>
        <v>7.0268282890319824</v>
      </c>
      <c r="U826" s="29" t="s">
        <v>118</v>
      </c>
      <c r="V826" s="2" t="s">
        <v>123</v>
      </c>
      <c r="W826" s="2">
        <v>7</v>
      </c>
      <c r="Y826" s="2" t="s">
        <v>167</v>
      </c>
      <c r="AB826" s="2" t="s">
        <v>138</v>
      </c>
    </row>
    <row r="827" spans="1:28" x14ac:dyDescent="0.35">
      <c r="A827" s="10">
        <v>421</v>
      </c>
      <c r="B827" s="2">
        <v>42</v>
      </c>
      <c r="C827" s="2">
        <v>10</v>
      </c>
      <c r="D827" s="2" t="s">
        <v>213</v>
      </c>
      <c r="F827" s="2" t="s">
        <v>171</v>
      </c>
      <c r="G827" s="2" t="s">
        <v>171</v>
      </c>
      <c r="H827" s="2" t="s">
        <v>171</v>
      </c>
      <c r="I827" s="32">
        <f t="shared" si="36"/>
        <v>0.11667333843294084</v>
      </c>
      <c r="J827" s="59">
        <v>0.77782225621960566</v>
      </c>
      <c r="K827" s="30">
        <v>64.3</v>
      </c>
      <c r="U827" s="29" t="s">
        <v>118</v>
      </c>
      <c r="V827" s="2" t="s">
        <v>170</v>
      </c>
    </row>
    <row r="828" spans="1:28" x14ac:dyDescent="0.35">
      <c r="A828" s="10">
        <v>422</v>
      </c>
      <c r="B828" s="2">
        <v>42</v>
      </c>
      <c r="C828" s="2">
        <v>11</v>
      </c>
      <c r="D828" s="2" t="s">
        <v>213</v>
      </c>
      <c r="F828" s="2" t="s">
        <v>171</v>
      </c>
      <c r="G828" s="2" t="s">
        <v>171</v>
      </c>
      <c r="H828" s="2" t="s">
        <v>171</v>
      </c>
      <c r="I828" s="32">
        <f t="shared" si="36"/>
        <v>0.23334667686588167</v>
      </c>
      <c r="J828" s="59">
        <v>1.5556445124392113</v>
      </c>
      <c r="K828" s="30">
        <v>64.3</v>
      </c>
      <c r="U828" s="29" t="s">
        <v>118</v>
      </c>
      <c r="V828" s="2" t="s">
        <v>170</v>
      </c>
    </row>
    <row r="829" spans="1:28" x14ac:dyDescent="0.35">
      <c r="A829" s="10">
        <v>423</v>
      </c>
      <c r="B829" s="2">
        <v>42</v>
      </c>
      <c r="C829" s="2">
        <v>13</v>
      </c>
      <c r="D829" s="2" t="s">
        <v>213</v>
      </c>
      <c r="F829" s="2" t="s">
        <v>171</v>
      </c>
      <c r="G829" s="2" t="s">
        <v>171</v>
      </c>
      <c r="H829" s="2" t="s">
        <v>171</v>
      </c>
      <c r="I829" s="32">
        <f t="shared" si="36"/>
        <v>0.46669335373176335</v>
      </c>
      <c r="J829" s="59">
        <v>3.1112890248784226</v>
      </c>
      <c r="K829" s="30">
        <v>64.3</v>
      </c>
      <c r="U829" s="29" t="s">
        <v>118</v>
      </c>
      <c r="V829" s="2" t="s">
        <v>170</v>
      </c>
    </row>
    <row r="830" spans="1:28" x14ac:dyDescent="0.35">
      <c r="A830" s="10">
        <v>424</v>
      </c>
      <c r="B830" s="2">
        <v>42</v>
      </c>
      <c r="C830" s="2">
        <v>14</v>
      </c>
      <c r="D830" s="2" t="s">
        <v>213</v>
      </c>
      <c r="F830" s="2" t="s">
        <v>171</v>
      </c>
      <c r="G830" s="2" t="s">
        <v>171</v>
      </c>
      <c r="H830" s="2" t="s">
        <v>171</v>
      </c>
      <c r="I830" s="32">
        <f t="shared" si="36"/>
        <v>0.9333867074635267</v>
      </c>
      <c r="J830" s="59">
        <v>6.2225780497568453</v>
      </c>
      <c r="K830" s="30">
        <v>64.3</v>
      </c>
      <c r="U830" s="29" t="s">
        <v>118</v>
      </c>
      <c r="V830" s="2" t="s">
        <v>170</v>
      </c>
    </row>
    <row r="831" spans="1:28" x14ac:dyDescent="0.35">
      <c r="A831" s="6">
        <v>412.14</v>
      </c>
      <c r="B831" s="2">
        <v>42</v>
      </c>
      <c r="C831" s="2">
        <v>1</v>
      </c>
      <c r="D831" s="2" t="s">
        <v>214</v>
      </c>
      <c r="E831" s="2">
        <v>14</v>
      </c>
      <c r="F831" s="2" t="s">
        <v>171</v>
      </c>
      <c r="G831" s="2" t="s">
        <v>171</v>
      </c>
      <c r="H831" s="2" t="s">
        <v>172</v>
      </c>
      <c r="I831" s="32">
        <f t="shared" si="36"/>
        <v>0.76467706008949421</v>
      </c>
      <c r="J831" s="60">
        <v>5.0978470672632952</v>
      </c>
      <c r="K831" s="30">
        <v>64.3</v>
      </c>
      <c r="U831" s="29" t="s">
        <v>118</v>
      </c>
      <c r="V831" s="2" t="s">
        <v>123</v>
      </c>
      <c r="W831" s="2" t="s">
        <v>190</v>
      </c>
      <c r="Y831" s="2" t="s">
        <v>186</v>
      </c>
      <c r="Z831" s="2" t="s">
        <v>187</v>
      </c>
      <c r="AB831" s="2"/>
    </row>
    <row r="832" spans="1:28" x14ac:dyDescent="0.35">
      <c r="A832" s="6">
        <v>413.14</v>
      </c>
      <c r="B832" s="2">
        <v>42</v>
      </c>
      <c r="C832" s="2">
        <v>2</v>
      </c>
      <c r="D832" s="2" t="s">
        <v>214</v>
      </c>
      <c r="E832" s="2">
        <v>14</v>
      </c>
      <c r="F832" s="2" t="s">
        <v>171</v>
      </c>
      <c r="G832" s="2" t="s">
        <v>171</v>
      </c>
      <c r="H832" s="2" t="s">
        <v>172</v>
      </c>
      <c r="I832" s="32">
        <f t="shared" si="36"/>
        <v>1.2094358261958646</v>
      </c>
      <c r="J832" s="60">
        <v>8.062905507972431</v>
      </c>
      <c r="K832" s="30">
        <v>64.3</v>
      </c>
      <c r="L832" s="12">
        <v>2.9561765193939209</v>
      </c>
      <c r="M832" s="12">
        <v>27.137752532958984</v>
      </c>
      <c r="N832" s="12">
        <v>4.9525609016418457</v>
      </c>
      <c r="O832" s="12">
        <v>4.4562654495239258</v>
      </c>
      <c r="U832" s="29" t="s">
        <v>118</v>
      </c>
      <c r="V832" s="29" t="s">
        <v>123</v>
      </c>
      <c r="W832" s="2">
        <v>6</v>
      </c>
      <c r="Y832" s="2" t="s">
        <v>165</v>
      </c>
      <c r="AB832" s="2"/>
    </row>
    <row r="833" spans="1:28" x14ac:dyDescent="0.35">
      <c r="A833" s="6">
        <v>414.14</v>
      </c>
      <c r="B833" s="2">
        <v>42</v>
      </c>
      <c r="C833" s="2">
        <v>3</v>
      </c>
      <c r="D833" s="2" t="s">
        <v>214</v>
      </c>
      <c r="E833" s="2">
        <v>14</v>
      </c>
      <c r="F833" s="2" t="s">
        <v>171</v>
      </c>
      <c r="G833" s="2" t="s">
        <v>171</v>
      </c>
      <c r="H833" s="2" t="s">
        <v>172</v>
      </c>
      <c r="I833" s="32">
        <f t="shared" si="36"/>
        <v>1.3569809299781619</v>
      </c>
      <c r="J833" s="60">
        <v>9.0465395331877456</v>
      </c>
      <c r="K833" s="30">
        <v>64.3</v>
      </c>
      <c r="L833" s="12">
        <v>1.8794221878051758</v>
      </c>
      <c r="M833" s="12">
        <v>24.552349090576172</v>
      </c>
      <c r="N833" s="12">
        <v>4.3947129249572754</v>
      </c>
      <c r="O833" s="12">
        <v>6.3688836097717285</v>
      </c>
      <c r="U833" s="29" t="s">
        <v>118</v>
      </c>
      <c r="V833" s="2" t="s">
        <v>123</v>
      </c>
      <c r="W833" s="29">
        <v>2</v>
      </c>
      <c r="X833" s="29"/>
      <c r="Y833" s="2" t="s">
        <v>189</v>
      </c>
      <c r="AB833" s="2"/>
    </row>
    <row r="834" spans="1:28" x14ac:dyDescent="0.35">
      <c r="A834" s="6">
        <v>415.14</v>
      </c>
      <c r="B834" s="2">
        <v>42</v>
      </c>
      <c r="C834" s="2">
        <v>4</v>
      </c>
      <c r="D834" s="2" t="s">
        <v>214</v>
      </c>
      <c r="E834" s="2">
        <v>14</v>
      </c>
      <c r="F834" s="2" t="s">
        <v>171</v>
      </c>
      <c r="G834" s="2" t="s">
        <v>171</v>
      </c>
      <c r="H834" s="2" t="s">
        <v>172</v>
      </c>
      <c r="I834" s="32">
        <f t="shared" si="36"/>
        <v>1.078201655126493</v>
      </c>
      <c r="J834" s="59">
        <v>7.1880110341766201</v>
      </c>
      <c r="K834" s="30">
        <v>64.3</v>
      </c>
      <c r="L834" s="12">
        <v>2.2044854164123535</v>
      </c>
      <c r="M834" s="12">
        <v>25.427425384521484</v>
      </c>
      <c r="N834" s="12">
        <v>4.7579078674316406</v>
      </c>
      <c r="O834" s="12">
        <v>6.1369805335998535</v>
      </c>
      <c r="U834" s="29" t="s">
        <v>118</v>
      </c>
      <c r="V834" s="29" t="s">
        <v>123</v>
      </c>
      <c r="W834" s="29">
        <v>3</v>
      </c>
      <c r="X834" s="29"/>
      <c r="Y834" s="2" t="s">
        <v>186</v>
      </c>
      <c r="AB834" s="2" t="s">
        <v>138</v>
      </c>
    </row>
    <row r="835" spans="1:28" x14ac:dyDescent="0.35">
      <c r="A835" s="6">
        <v>416.14</v>
      </c>
      <c r="B835" s="2">
        <v>42</v>
      </c>
      <c r="C835" s="2">
        <v>5</v>
      </c>
      <c r="D835" s="2" t="s">
        <v>214</v>
      </c>
      <c r="E835" s="2">
        <v>14</v>
      </c>
      <c r="F835" s="2" t="s">
        <v>171</v>
      </c>
      <c r="G835" s="2" t="s">
        <v>171</v>
      </c>
      <c r="H835" s="2" t="s">
        <v>172</v>
      </c>
      <c r="I835" s="32">
        <f t="shared" ref="I835:I898" si="40">0.15*J835</f>
        <v>1.9088924901013451</v>
      </c>
      <c r="J835" s="59">
        <v>12.725949934008968</v>
      </c>
      <c r="K835" s="30">
        <v>64.3</v>
      </c>
      <c r="L835" s="12">
        <v>2.0566377639770508</v>
      </c>
      <c r="M835" s="12">
        <v>23.915128707885742</v>
      </c>
      <c r="N835" s="12">
        <v>4.5088405609130859</v>
      </c>
      <c r="O835" s="12">
        <v>6.6239590644836426</v>
      </c>
      <c r="U835" s="29" t="s">
        <v>118</v>
      </c>
      <c r="V835" s="2" t="s">
        <v>123</v>
      </c>
      <c r="W835" s="2">
        <v>7</v>
      </c>
      <c r="Y835" s="2" t="s">
        <v>167</v>
      </c>
      <c r="AB835" s="2"/>
    </row>
    <row r="836" spans="1:28" x14ac:dyDescent="0.35">
      <c r="A836" s="6">
        <v>417.14</v>
      </c>
      <c r="B836" s="2">
        <v>42</v>
      </c>
      <c r="C836" s="2">
        <v>6</v>
      </c>
      <c r="D836" s="2" t="s">
        <v>214</v>
      </c>
      <c r="E836" s="2">
        <v>14</v>
      </c>
      <c r="F836" s="2" t="s">
        <v>171</v>
      </c>
      <c r="G836" s="2" t="s">
        <v>171</v>
      </c>
      <c r="H836" s="2" t="s">
        <v>172</v>
      </c>
      <c r="I836" s="32">
        <f t="shared" si="40"/>
        <v>1.4814013780830499</v>
      </c>
      <c r="J836" s="59">
        <v>9.8760091872203333</v>
      </c>
      <c r="K836" s="30">
        <v>64.3</v>
      </c>
      <c r="L836" s="12">
        <v>1.146782398223877</v>
      </c>
      <c r="M836" s="12">
        <v>20.361763000488281</v>
      </c>
      <c r="N836" s="12">
        <v>4.1409859657287598</v>
      </c>
      <c r="O836" s="12">
        <v>7.5313892364501953</v>
      </c>
      <c r="U836" s="29" t="s">
        <v>118</v>
      </c>
      <c r="V836" s="29" t="s">
        <v>123</v>
      </c>
      <c r="W836" s="29">
        <v>5</v>
      </c>
      <c r="X836" s="29"/>
      <c r="Y836" s="2" t="s">
        <v>188</v>
      </c>
      <c r="AB836" s="2"/>
    </row>
    <row r="837" spans="1:28" x14ac:dyDescent="0.35">
      <c r="A837" s="6">
        <v>418.14</v>
      </c>
      <c r="B837" s="2">
        <v>42</v>
      </c>
      <c r="C837" s="2">
        <v>7</v>
      </c>
      <c r="D837" s="2" t="s">
        <v>214</v>
      </c>
      <c r="E837" s="2">
        <v>14</v>
      </c>
      <c r="F837" s="2" t="s">
        <v>171</v>
      </c>
      <c r="G837" s="2" t="s">
        <v>171</v>
      </c>
      <c r="H837" s="2" t="s">
        <v>172</v>
      </c>
      <c r="I837" s="32">
        <f t="shared" si="40"/>
        <v>1.7567271221171037</v>
      </c>
      <c r="J837" s="59">
        <v>11.711514147447359</v>
      </c>
      <c r="K837" s="30">
        <v>64.3</v>
      </c>
      <c r="L837" s="12">
        <v>1.3539787530899048</v>
      </c>
      <c r="M837" s="12">
        <v>20.247421264648438</v>
      </c>
      <c r="N837" s="12">
        <v>4.1689314842224121</v>
      </c>
      <c r="O837" s="12">
        <v>7.9842448234558105</v>
      </c>
      <c r="U837" s="29" t="s">
        <v>118</v>
      </c>
      <c r="V837" s="2" t="s">
        <v>123</v>
      </c>
      <c r="W837" s="2">
        <v>7</v>
      </c>
      <c r="Y837" s="2" t="s">
        <v>167</v>
      </c>
      <c r="AB837" s="2"/>
    </row>
    <row r="838" spans="1:28" x14ac:dyDescent="0.35">
      <c r="A838" s="6">
        <v>419.14</v>
      </c>
      <c r="B838" s="2">
        <v>42</v>
      </c>
      <c r="C838" s="2">
        <v>8</v>
      </c>
      <c r="D838" s="2" t="s">
        <v>214</v>
      </c>
      <c r="E838" s="2">
        <v>14</v>
      </c>
      <c r="F838" s="2" t="s">
        <v>171</v>
      </c>
      <c r="G838" s="2" t="s">
        <v>171</v>
      </c>
      <c r="H838" s="2" t="s">
        <v>172</v>
      </c>
      <c r="I838" s="32">
        <f t="shared" si="40"/>
        <v>1.6986237995774993</v>
      </c>
      <c r="J838" s="59">
        <v>11.324158663849996</v>
      </c>
      <c r="K838" s="30">
        <v>64.3</v>
      </c>
      <c r="L838" s="12">
        <v>1.5955601930618286</v>
      </c>
      <c r="M838" s="12">
        <v>20.254255294799805</v>
      </c>
      <c r="N838" s="12">
        <v>4.2120757102966309</v>
      </c>
      <c r="O838" s="12">
        <v>7.7906522750854492</v>
      </c>
      <c r="U838" s="29" t="s">
        <v>118</v>
      </c>
      <c r="V838" s="2" t="s">
        <v>123</v>
      </c>
      <c r="W838" s="2">
        <v>7</v>
      </c>
      <c r="Y838" s="2" t="s">
        <v>167</v>
      </c>
      <c r="AB838" s="2"/>
    </row>
    <row r="839" spans="1:28" x14ac:dyDescent="0.35">
      <c r="A839" s="6">
        <v>420.14</v>
      </c>
      <c r="B839" s="2">
        <v>42</v>
      </c>
      <c r="C839" s="2">
        <v>9</v>
      </c>
      <c r="D839" s="2" t="s">
        <v>214</v>
      </c>
      <c r="E839" s="2">
        <v>14</v>
      </c>
      <c r="F839" s="2" t="s">
        <v>171</v>
      </c>
      <c r="G839" s="2" t="s">
        <v>171</v>
      </c>
      <c r="H839" s="2" t="s">
        <v>172</v>
      </c>
      <c r="I839" s="32">
        <f t="shared" si="40"/>
        <v>1.5206736237995777</v>
      </c>
      <c r="J839" s="59">
        <v>10.137824158663852</v>
      </c>
      <c r="K839" s="30">
        <v>64.3</v>
      </c>
      <c r="L839" s="12">
        <v>1.446002721786499</v>
      </c>
      <c r="M839" s="12">
        <v>21.762477874755859</v>
      </c>
      <c r="N839" s="12">
        <v>4.2516388893127441</v>
      </c>
      <c r="O839" s="12">
        <v>6.5403037071228027</v>
      </c>
      <c r="U839" s="29" t="s">
        <v>118</v>
      </c>
      <c r="V839" s="2" t="s">
        <v>123</v>
      </c>
      <c r="W839" s="2">
        <v>7</v>
      </c>
      <c r="Y839" s="2" t="s">
        <v>167</v>
      </c>
      <c r="AB839" s="2" t="s">
        <v>138</v>
      </c>
    </row>
    <row r="840" spans="1:28" x14ac:dyDescent="0.35">
      <c r="A840" s="6">
        <v>421.14</v>
      </c>
      <c r="B840" s="2">
        <v>42</v>
      </c>
      <c r="C840" s="2">
        <v>10</v>
      </c>
      <c r="D840" s="2" t="s">
        <v>214</v>
      </c>
      <c r="E840" s="2">
        <v>14</v>
      </c>
      <c r="F840" s="2" t="s">
        <v>171</v>
      </c>
      <c r="G840" s="2" t="s">
        <v>171</v>
      </c>
      <c r="H840" s="2" t="s">
        <v>172</v>
      </c>
      <c r="I840" s="32">
        <f t="shared" si="40"/>
        <v>0.49952523116679293</v>
      </c>
      <c r="J840" s="59">
        <v>3.3301682077786197</v>
      </c>
      <c r="K840" s="30">
        <v>64.3</v>
      </c>
      <c r="U840" s="29" t="s">
        <v>118</v>
      </c>
      <c r="V840" s="2" t="s">
        <v>170</v>
      </c>
    </row>
    <row r="841" spans="1:28" x14ac:dyDescent="0.35">
      <c r="A841" s="6">
        <v>422.14</v>
      </c>
      <c r="B841" s="2">
        <v>42</v>
      </c>
      <c r="C841" s="2">
        <v>11</v>
      </c>
      <c r="D841" s="2" t="s">
        <v>214</v>
      </c>
      <c r="E841" s="2">
        <v>14</v>
      </c>
      <c r="F841" s="2" t="s">
        <v>171</v>
      </c>
      <c r="G841" s="2" t="s">
        <v>171</v>
      </c>
      <c r="H841" s="2" t="s">
        <v>172</v>
      </c>
      <c r="I841" s="32">
        <f t="shared" si="40"/>
        <v>0.77440761651480161</v>
      </c>
      <c r="J841" s="59">
        <v>5.1627174434320109</v>
      </c>
      <c r="K841" s="30">
        <v>64.3</v>
      </c>
      <c r="U841" s="29" t="s">
        <v>118</v>
      </c>
      <c r="V841" s="2" t="s">
        <v>170</v>
      </c>
    </row>
    <row r="842" spans="1:28" x14ac:dyDescent="0.35">
      <c r="A842" s="6">
        <v>423.14</v>
      </c>
      <c r="B842" s="2">
        <v>42</v>
      </c>
      <c r="C842" s="2">
        <v>13</v>
      </c>
      <c r="D842" s="2" t="s">
        <v>214</v>
      </c>
      <c r="E842" s="2">
        <v>14</v>
      </c>
      <c r="F842" s="2" t="s">
        <v>171</v>
      </c>
      <c r="G842" s="2" t="s">
        <v>171</v>
      </c>
      <c r="H842" s="2" t="s">
        <v>172</v>
      </c>
      <c r="I842" s="32">
        <f t="shared" si="40"/>
        <v>0.63591636379490069</v>
      </c>
      <c r="J842" s="59">
        <v>4.2394424252993383</v>
      </c>
      <c r="K842" s="30">
        <v>64.3</v>
      </c>
      <c r="U842" s="29" t="s">
        <v>118</v>
      </c>
      <c r="V842" s="2" t="s">
        <v>170</v>
      </c>
    </row>
    <row r="843" spans="1:28" x14ac:dyDescent="0.35">
      <c r="A843" s="6">
        <v>424.14</v>
      </c>
      <c r="B843" s="2">
        <v>42</v>
      </c>
      <c r="C843" s="2">
        <v>14</v>
      </c>
      <c r="D843" s="2" t="s">
        <v>214</v>
      </c>
      <c r="E843" s="2">
        <v>14</v>
      </c>
      <c r="F843" s="2" t="s">
        <v>171</v>
      </c>
      <c r="G843" s="2" t="s">
        <v>171</v>
      </c>
      <c r="H843" s="2" t="s">
        <v>172</v>
      </c>
      <c r="I843" s="32">
        <f t="shared" si="40"/>
        <v>1.2126326756689274</v>
      </c>
      <c r="J843" s="59">
        <v>8.0842178377928491</v>
      </c>
      <c r="K843" s="30">
        <v>64.3</v>
      </c>
      <c r="U843" s="29" t="s">
        <v>118</v>
      </c>
      <c r="V843" s="2" t="s">
        <v>170</v>
      </c>
    </row>
    <row r="844" spans="1:28" x14ac:dyDescent="0.35">
      <c r="A844" s="10">
        <v>425</v>
      </c>
      <c r="B844" s="2">
        <v>43</v>
      </c>
      <c r="C844" s="2">
        <v>1</v>
      </c>
      <c r="D844" s="2" t="s">
        <v>213</v>
      </c>
      <c r="F844" s="2" t="s">
        <v>172</v>
      </c>
      <c r="G844" s="2" t="s">
        <v>172</v>
      </c>
      <c r="H844" s="2" t="s">
        <v>172</v>
      </c>
      <c r="I844" s="32">
        <f t="shared" si="40"/>
        <v>0.76451371741568808</v>
      </c>
      <c r="J844" s="59">
        <v>5.0967581161045876</v>
      </c>
      <c r="K844" s="30">
        <v>64.3</v>
      </c>
      <c r="U844" s="29" t="s">
        <v>118</v>
      </c>
      <c r="V844" s="2" t="s">
        <v>123</v>
      </c>
      <c r="W844" s="2" t="s">
        <v>190</v>
      </c>
      <c r="Y844" s="2" t="s">
        <v>186</v>
      </c>
      <c r="Z844" s="2" t="s">
        <v>187</v>
      </c>
      <c r="AB844" s="2"/>
    </row>
    <row r="845" spans="1:28" x14ac:dyDescent="0.35">
      <c r="A845" s="10">
        <v>426</v>
      </c>
      <c r="B845" s="2">
        <v>43</v>
      </c>
      <c r="C845" s="2">
        <v>2</v>
      </c>
      <c r="D845" s="2" t="s">
        <v>213</v>
      </c>
      <c r="F845" s="2" t="s">
        <v>172</v>
      </c>
      <c r="G845" s="2" t="s">
        <v>172</v>
      </c>
      <c r="H845" s="2" t="s">
        <v>172</v>
      </c>
      <c r="I845" s="32">
        <f t="shared" si="40"/>
        <v>0.23334667686588167</v>
      </c>
      <c r="J845" s="59">
        <v>1.5556445124392113</v>
      </c>
      <c r="K845" s="30">
        <v>64.3</v>
      </c>
      <c r="L845" s="12">
        <f t="shared" ref="L845:O846" si="41">L833</f>
        <v>1.8794221878051758</v>
      </c>
      <c r="M845" s="12">
        <f t="shared" si="41"/>
        <v>24.552349090576172</v>
      </c>
      <c r="N845" s="12">
        <f t="shared" si="41"/>
        <v>4.3947129249572754</v>
      </c>
      <c r="O845" s="12">
        <f t="shared" si="41"/>
        <v>6.3688836097717285</v>
      </c>
      <c r="U845" s="29" t="s">
        <v>118</v>
      </c>
      <c r="V845" s="2" t="s">
        <v>123</v>
      </c>
      <c r="W845" s="29">
        <v>2</v>
      </c>
      <c r="X845" s="29"/>
      <c r="Y845" s="2" t="s">
        <v>189</v>
      </c>
      <c r="AB845" s="2"/>
    </row>
    <row r="846" spans="1:28" x14ac:dyDescent="0.35">
      <c r="A846" s="10">
        <v>427</v>
      </c>
      <c r="B846" s="2">
        <v>43</v>
      </c>
      <c r="C846" s="2">
        <v>3</v>
      </c>
      <c r="D846" s="2" t="s">
        <v>213</v>
      </c>
      <c r="F846" s="2" t="s">
        <v>172</v>
      </c>
      <c r="G846" s="2" t="s">
        <v>172</v>
      </c>
      <c r="H846" s="2" t="s">
        <v>172</v>
      </c>
      <c r="I846" s="32">
        <f t="shared" si="40"/>
        <v>0.23334667686588167</v>
      </c>
      <c r="J846" s="59">
        <v>1.5556445124392113</v>
      </c>
      <c r="K846" s="30">
        <v>64.3</v>
      </c>
      <c r="L846" s="12">
        <f t="shared" si="41"/>
        <v>2.2044854164123535</v>
      </c>
      <c r="M846" s="12">
        <f t="shared" si="41"/>
        <v>25.427425384521484</v>
      </c>
      <c r="N846" s="12">
        <f t="shared" si="41"/>
        <v>4.7579078674316406</v>
      </c>
      <c r="O846" s="12">
        <f t="shared" si="41"/>
        <v>6.1369805335998535</v>
      </c>
      <c r="U846" s="29" t="s">
        <v>118</v>
      </c>
      <c r="V846" s="29" t="s">
        <v>123</v>
      </c>
      <c r="W846" s="29">
        <v>3</v>
      </c>
      <c r="X846" s="29"/>
      <c r="Y846" s="2" t="s">
        <v>186</v>
      </c>
      <c r="AB846" s="2"/>
    </row>
    <row r="847" spans="1:28" x14ac:dyDescent="0.35">
      <c r="A847" s="10">
        <v>428</v>
      </c>
      <c r="B847" s="2">
        <v>43</v>
      </c>
      <c r="C847" s="2">
        <v>4</v>
      </c>
      <c r="D847" s="2" t="s">
        <v>213</v>
      </c>
      <c r="F847" s="2" t="s">
        <v>172</v>
      </c>
      <c r="G847" s="2" t="s">
        <v>172</v>
      </c>
      <c r="H847" s="2" t="s">
        <v>172</v>
      </c>
      <c r="I847" s="32">
        <f t="shared" si="40"/>
        <v>0.23334667686588167</v>
      </c>
      <c r="J847" s="59">
        <v>1.5556445124392113</v>
      </c>
      <c r="K847" s="30">
        <v>64.3</v>
      </c>
      <c r="L847" s="12">
        <f>L836</f>
        <v>1.146782398223877</v>
      </c>
      <c r="M847" s="12">
        <f>M836</f>
        <v>20.361763000488281</v>
      </c>
      <c r="N847" s="12">
        <f>N836</f>
        <v>4.1409859657287598</v>
      </c>
      <c r="O847" s="12">
        <f>O836</f>
        <v>7.5313892364501953</v>
      </c>
      <c r="U847" s="29" t="s">
        <v>118</v>
      </c>
      <c r="V847" s="29" t="s">
        <v>123</v>
      </c>
      <c r="W847" s="29">
        <v>5</v>
      </c>
      <c r="X847" s="29"/>
      <c r="Y847" s="2" t="s">
        <v>188</v>
      </c>
      <c r="AB847" s="2" t="s">
        <v>138</v>
      </c>
    </row>
    <row r="848" spans="1:28" x14ac:dyDescent="0.35">
      <c r="A848" s="10">
        <v>429</v>
      </c>
      <c r="B848" s="2">
        <v>43</v>
      </c>
      <c r="C848" s="2">
        <v>5</v>
      </c>
      <c r="D848" s="2" t="s">
        <v>213</v>
      </c>
      <c r="F848" s="2" t="s">
        <v>172</v>
      </c>
      <c r="G848" s="2" t="s">
        <v>172</v>
      </c>
      <c r="H848" s="2" t="s">
        <v>172</v>
      </c>
      <c r="I848" s="32">
        <f t="shared" si="40"/>
        <v>0.23334667686588167</v>
      </c>
      <c r="J848" s="59">
        <v>1.5556445124392113</v>
      </c>
      <c r="K848" s="30">
        <v>64.3</v>
      </c>
      <c r="L848" s="12">
        <f>L832</f>
        <v>2.9561765193939209</v>
      </c>
      <c r="M848" s="12">
        <f>M832</f>
        <v>27.137752532958984</v>
      </c>
      <c r="N848" s="12">
        <f>N832</f>
        <v>4.9525609016418457</v>
      </c>
      <c r="O848" s="12">
        <f>O832</f>
        <v>4.4562654495239258</v>
      </c>
      <c r="U848" s="29" t="s">
        <v>118</v>
      </c>
      <c r="V848" s="29" t="s">
        <v>123</v>
      </c>
      <c r="W848" s="2">
        <v>6</v>
      </c>
      <c r="Y848" s="2" t="s">
        <v>165</v>
      </c>
      <c r="AB848" s="2"/>
    </row>
    <row r="849" spans="1:28" x14ac:dyDescent="0.35">
      <c r="A849" s="10">
        <v>430</v>
      </c>
      <c r="B849" s="2">
        <v>43</v>
      </c>
      <c r="C849" s="2">
        <v>6</v>
      </c>
      <c r="D849" s="2" t="s">
        <v>213</v>
      </c>
      <c r="F849" s="2" t="s">
        <v>172</v>
      </c>
      <c r="G849" s="2" t="s">
        <v>172</v>
      </c>
      <c r="H849" s="2" t="s">
        <v>172</v>
      </c>
      <c r="I849" s="32">
        <f t="shared" si="40"/>
        <v>0.23334667686588167</v>
      </c>
      <c r="J849" s="60">
        <v>1.5556445124392113</v>
      </c>
      <c r="K849" s="30">
        <v>64.3</v>
      </c>
      <c r="U849" s="29" t="s">
        <v>118</v>
      </c>
      <c r="V849" s="29" t="s">
        <v>123</v>
      </c>
      <c r="W849" s="2">
        <v>7</v>
      </c>
      <c r="Y849" s="2" t="s">
        <v>167</v>
      </c>
      <c r="AB849" s="2"/>
    </row>
    <row r="850" spans="1:28" x14ac:dyDescent="0.35">
      <c r="A850" s="10">
        <v>431</v>
      </c>
      <c r="B850" s="2">
        <v>43</v>
      </c>
      <c r="C850" s="2">
        <v>7</v>
      </c>
      <c r="D850" s="2" t="s">
        <v>213</v>
      </c>
      <c r="F850" s="2" t="s">
        <v>172</v>
      </c>
      <c r="G850" s="2" t="s">
        <v>172</v>
      </c>
      <c r="H850" s="2" t="s">
        <v>172</v>
      </c>
      <c r="I850" s="32">
        <f t="shared" si="40"/>
        <v>0.23334667686588167</v>
      </c>
      <c r="J850" s="60">
        <v>1.5556445124392113</v>
      </c>
      <c r="K850" s="30">
        <v>64.3</v>
      </c>
      <c r="U850" s="29" t="s">
        <v>118</v>
      </c>
      <c r="V850" s="2" t="s">
        <v>123</v>
      </c>
      <c r="W850" s="2">
        <v>7</v>
      </c>
      <c r="Y850" s="2" t="s">
        <v>167</v>
      </c>
      <c r="AB850" s="2"/>
    </row>
    <row r="851" spans="1:28" x14ac:dyDescent="0.35">
      <c r="A851" s="10">
        <v>432</v>
      </c>
      <c r="B851" s="2">
        <v>43</v>
      </c>
      <c r="C851" s="2">
        <v>8</v>
      </c>
      <c r="D851" s="2" t="s">
        <v>213</v>
      </c>
      <c r="F851" s="2" t="s">
        <v>172</v>
      </c>
      <c r="G851" s="2" t="s">
        <v>172</v>
      </c>
      <c r="H851" s="2" t="s">
        <v>172</v>
      </c>
      <c r="I851" s="32">
        <f t="shared" si="40"/>
        <v>0.58336669216470416</v>
      </c>
      <c r="J851" s="60">
        <v>3.8891112810980282</v>
      </c>
      <c r="K851" s="30">
        <v>64.3</v>
      </c>
      <c r="U851" s="29" t="s">
        <v>118</v>
      </c>
      <c r="V851" s="2" t="s">
        <v>170</v>
      </c>
      <c r="AB851" s="2"/>
    </row>
    <row r="852" spans="1:28" x14ac:dyDescent="0.35">
      <c r="A852" s="10">
        <v>433</v>
      </c>
      <c r="B852" s="2">
        <v>43</v>
      </c>
      <c r="C852" s="2">
        <v>9</v>
      </c>
      <c r="D852" s="2" t="s">
        <v>213</v>
      </c>
      <c r="F852" s="2" t="s">
        <v>172</v>
      </c>
      <c r="G852" s="2" t="s">
        <v>172</v>
      </c>
      <c r="H852" s="2" t="s">
        <v>172</v>
      </c>
      <c r="I852" s="32">
        <f t="shared" si="40"/>
        <v>0.23334667686588167</v>
      </c>
      <c r="J852" s="59">
        <v>1.5556445124392113</v>
      </c>
      <c r="K852" s="30">
        <v>64.3</v>
      </c>
      <c r="U852" s="29" t="s">
        <v>118</v>
      </c>
      <c r="V852" s="2" t="s">
        <v>170</v>
      </c>
      <c r="AB852" s="2" t="s">
        <v>138</v>
      </c>
    </row>
    <row r="853" spans="1:28" x14ac:dyDescent="0.35">
      <c r="A853" s="10">
        <v>434</v>
      </c>
      <c r="B853" s="2">
        <v>43</v>
      </c>
      <c r="C853" s="2">
        <v>10</v>
      </c>
      <c r="D853" s="2" t="s">
        <v>213</v>
      </c>
      <c r="F853" s="2" t="s">
        <v>172</v>
      </c>
      <c r="G853" s="2" t="s">
        <v>172</v>
      </c>
      <c r="H853" s="2" t="s">
        <v>172</v>
      </c>
      <c r="I853" s="32">
        <f t="shared" si="40"/>
        <v>0.58336669216470416</v>
      </c>
      <c r="J853" s="59">
        <v>3.8891112810980282</v>
      </c>
      <c r="K853" s="30">
        <v>64.3</v>
      </c>
      <c r="U853" s="29" t="s">
        <v>118</v>
      </c>
      <c r="V853" s="2" t="s">
        <v>170</v>
      </c>
    </row>
    <row r="854" spans="1:28" x14ac:dyDescent="0.35">
      <c r="A854" s="10">
        <v>435</v>
      </c>
      <c r="B854" s="2">
        <v>43</v>
      </c>
      <c r="C854" s="2">
        <v>11</v>
      </c>
      <c r="D854" s="2" t="s">
        <v>213</v>
      </c>
      <c r="F854" s="2" t="s">
        <v>172</v>
      </c>
      <c r="G854" s="2" t="s">
        <v>172</v>
      </c>
      <c r="H854" s="2" t="s">
        <v>172</v>
      </c>
      <c r="I854" s="32">
        <f t="shared" si="40"/>
        <v>0.46669335373176335</v>
      </c>
      <c r="J854" s="59">
        <v>3.1112890248784226</v>
      </c>
      <c r="K854" s="30">
        <v>64.3</v>
      </c>
      <c r="U854" s="29" t="s">
        <v>118</v>
      </c>
      <c r="V854" s="2" t="s">
        <v>170</v>
      </c>
    </row>
    <row r="855" spans="1:28" x14ac:dyDescent="0.35">
      <c r="A855" s="10">
        <v>436</v>
      </c>
      <c r="B855" s="2">
        <v>43</v>
      </c>
      <c r="C855" s="2">
        <v>13</v>
      </c>
      <c r="D855" s="2" t="s">
        <v>213</v>
      </c>
      <c r="F855" s="2" t="s">
        <v>172</v>
      </c>
      <c r="G855" s="2" t="s">
        <v>172</v>
      </c>
      <c r="H855" s="2" t="s">
        <v>172</v>
      </c>
      <c r="I855" s="32">
        <f t="shared" si="40"/>
        <v>0.46669335373176335</v>
      </c>
      <c r="J855" s="59">
        <v>3.1112890248784226</v>
      </c>
      <c r="K855" s="30">
        <v>64.3</v>
      </c>
      <c r="U855" s="29" t="s">
        <v>118</v>
      </c>
      <c r="V855" s="2" t="s">
        <v>170</v>
      </c>
    </row>
    <row r="856" spans="1:28" x14ac:dyDescent="0.35">
      <c r="A856" s="10">
        <v>437</v>
      </c>
      <c r="B856" s="2">
        <v>43</v>
      </c>
      <c r="C856" s="2">
        <v>14</v>
      </c>
      <c r="D856" s="2" t="s">
        <v>213</v>
      </c>
      <c r="F856" s="2" t="s">
        <v>172</v>
      </c>
      <c r="G856" s="2" t="s">
        <v>172</v>
      </c>
      <c r="H856" s="2" t="s">
        <v>172</v>
      </c>
      <c r="I856" s="32">
        <f t="shared" si="40"/>
        <v>0.44335868604517525</v>
      </c>
      <c r="J856" s="59">
        <v>2.9557245736345017</v>
      </c>
      <c r="K856" s="30">
        <v>64.3</v>
      </c>
      <c r="U856" s="29" t="s">
        <v>118</v>
      </c>
      <c r="V856" s="2" t="s">
        <v>170</v>
      </c>
    </row>
    <row r="857" spans="1:28" x14ac:dyDescent="0.35">
      <c r="A857" s="6">
        <v>425.14</v>
      </c>
      <c r="B857" s="2">
        <v>43</v>
      </c>
      <c r="C857" s="2">
        <v>1</v>
      </c>
      <c r="D857" s="2" t="s">
        <v>214</v>
      </c>
      <c r="E857" s="2">
        <v>14</v>
      </c>
      <c r="F857" s="2" t="s">
        <v>172</v>
      </c>
      <c r="G857" s="2" t="s">
        <v>172</v>
      </c>
      <c r="H857" s="2" t="s">
        <v>173</v>
      </c>
      <c r="I857" s="32">
        <f t="shared" si="40"/>
        <v>0.44492210878017663</v>
      </c>
      <c r="J857" s="59">
        <v>2.9661473918678443</v>
      </c>
      <c r="K857" s="30">
        <v>64.3</v>
      </c>
      <c r="U857" s="29" t="s">
        <v>118</v>
      </c>
      <c r="V857" s="2" t="s">
        <v>123</v>
      </c>
      <c r="W857" s="2" t="s">
        <v>190</v>
      </c>
      <c r="Y857" s="2" t="s">
        <v>186</v>
      </c>
      <c r="Z857" s="2" t="s">
        <v>187</v>
      </c>
      <c r="AB857" s="2"/>
    </row>
    <row r="858" spans="1:28" x14ac:dyDescent="0.35">
      <c r="A858" s="6">
        <v>426.14</v>
      </c>
      <c r="B858" s="2">
        <v>43</v>
      </c>
      <c r="C858" s="2">
        <v>2</v>
      </c>
      <c r="D858" s="2" t="s">
        <v>214</v>
      </c>
      <c r="E858" s="2">
        <v>14</v>
      </c>
      <c r="F858" s="2" t="s">
        <v>172</v>
      </c>
      <c r="G858" s="2" t="s">
        <v>172</v>
      </c>
      <c r="H858" s="2" t="s">
        <v>173</v>
      </c>
      <c r="I858" s="32">
        <f t="shared" si="40"/>
        <v>0.55853860574617442</v>
      </c>
      <c r="J858" s="59">
        <v>3.7235907049744963</v>
      </c>
      <c r="K858" s="30">
        <v>64.3</v>
      </c>
      <c r="L858" s="12">
        <v>0.9712638258934021</v>
      </c>
      <c r="M858" s="12">
        <v>19.405082702636719</v>
      </c>
      <c r="N858" s="12">
        <v>3.7224640846252441</v>
      </c>
      <c r="O858" s="12">
        <v>6.7102432250976563</v>
      </c>
      <c r="U858" s="29" t="s">
        <v>118</v>
      </c>
      <c r="V858" s="2" t="s">
        <v>123</v>
      </c>
      <c r="W858" s="29">
        <v>2</v>
      </c>
      <c r="X858" s="29"/>
      <c r="Y858" s="2" t="s">
        <v>189</v>
      </c>
      <c r="AB858" s="2"/>
    </row>
    <row r="859" spans="1:28" x14ac:dyDescent="0.35">
      <c r="A859" s="6">
        <v>427.14</v>
      </c>
      <c r="B859" s="2">
        <v>43</v>
      </c>
      <c r="C859" s="2">
        <v>3</v>
      </c>
      <c r="D859" s="2" t="s">
        <v>214</v>
      </c>
      <c r="E859" s="2">
        <v>14</v>
      </c>
      <c r="F859" s="2" t="s">
        <v>172</v>
      </c>
      <c r="G859" s="2" t="s">
        <v>172</v>
      </c>
      <c r="H859" s="2" t="s">
        <v>173</v>
      </c>
      <c r="I859" s="32">
        <f t="shared" si="40"/>
        <v>0.93343337679889993</v>
      </c>
      <c r="J859" s="59">
        <v>6.222889178659333</v>
      </c>
      <c r="K859" s="30">
        <v>64.3</v>
      </c>
      <c r="L859" s="12">
        <v>1.4925898313522339</v>
      </c>
      <c r="M859" s="12">
        <v>21.006462097167969</v>
      </c>
      <c r="N859" s="12">
        <v>3.9940013885498047</v>
      </c>
      <c r="O859" s="12">
        <v>6.0743727684020996</v>
      </c>
      <c r="U859" s="29" t="s">
        <v>118</v>
      </c>
      <c r="V859" s="29" t="s">
        <v>123</v>
      </c>
      <c r="W859" s="29">
        <v>3</v>
      </c>
      <c r="X859" s="29"/>
      <c r="Y859" s="2" t="s">
        <v>186</v>
      </c>
      <c r="AB859" s="2"/>
    </row>
    <row r="860" spans="1:28" x14ac:dyDescent="0.35">
      <c r="A860" s="6">
        <v>428.14</v>
      </c>
      <c r="B860" s="2">
        <v>43</v>
      </c>
      <c r="C860" s="2">
        <v>4</v>
      </c>
      <c r="D860" s="2" t="s">
        <v>214</v>
      </c>
      <c r="E860" s="2">
        <v>14</v>
      </c>
      <c r="F860" s="2" t="s">
        <v>172</v>
      </c>
      <c r="G860" s="2" t="s">
        <v>172</v>
      </c>
      <c r="H860" s="2" t="s">
        <v>173</v>
      </c>
      <c r="I860" s="32">
        <f t="shared" si="40"/>
        <v>0.84658174366941885</v>
      </c>
      <c r="J860" s="59">
        <v>5.6438782911294592</v>
      </c>
      <c r="K860" s="30">
        <v>64.3</v>
      </c>
      <c r="L860" s="12">
        <v>1.6176434755325317</v>
      </c>
      <c r="M860" s="12">
        <v>19.859649658203125</v>
      </c>
      <c r="N860" s="12">
        <v>4.7308320999145508</v>
      </c>
      <c r="O860" s="12">
        <v>7.4213380813598633</v>
      </c>
      <c r="U860" s="29" t="s">
        <v>118</v>
      </c>
      <c r="V860" s="29" t="s">
        <v>123</v>
      </c>
      <c r="W860" s="29">
        <v>5</v>
      </c>
      <c r="X860" s="29"/>
      <c r="Y860" s="2" t="s">
        <v>188</v>
      </c>
      <c r="AB860" s="2" t="s">
        <v>138</v>
      </c>
    </row>
    <row r="861" spans="1:28" x14ac:dyDescent="0.35">
      <c r="A861" s="6">
        <v>429.14</v>
      </c>
      <c r="B861" s="2">
        <v>43</v>
      </c>
      <c r="C861" s="2">
        <v>5</v>
      </c>
      <c r="D861" s="2" t="s">
        <v>214</v>
      </c>
      <c r="E861" s="2">
        <v>14</v>
      </c>
      <c r="F861" s="2" t="s">
        <v>172</v>
      </c>
      <c r="G861" s="2" t="s">
        <v>172</v>
      </c>
      <c r="H861" s="2" t="s">
        <v>173</v>
      </c>
      <c r="I861" s="32">
        <f t="shared" si="40"/>
        <v>1.5125298247769585</v>
      </c>
      <c r="J861" s="59">
        <v>10.083532165179724</v>
      </c>
      <c r="K861" s="30">
        <v>64.3</v>
      </c>
      <c r="L861" s="12">
        <v>1.2262450456619263</v>
      </c>
      <c r="M861" s="12">
        <v>19.228189468383789</v>
      </c>
      <c r="N861" s="12">
        <v>4.0913252830505371</v>
      </c>
      <c r="O861" s="12">
        <v>7.3466949462890625</v>
      </c>
      <c r="U861" s="29" t="s">
        <v>118</v>
      </c>
      <c r="V861" s="29" t="s">
        <v>123</v>
      </c>
      <c r="W861" s="2">
        <v>6</v>
      </c>
      <c r="Y861" s="2" t="s">
        <v>165</v>
      </c>
      <c r="AB861" s="2"/>
    </row>
    <row r="862" spans="1:28" x14ac:dyDescent="0.35">
      <c r="A862" s="6">
        <v>430.14</v>
      </c>
      <c r="B862" s="2">
        <v>43</v>
      </c>
      <c r="C862" s="2">
        <v>6</v>
      </c>
      <c r="D862" s="2" t="s">
        <v>214</v>
      </c>
      <c r="E862" s="2">
        <v>14</v>
      </c>
      <c r="F862" s="2" t="s">
        <v>172</v>
      </c>
      <c r="G862" s="2" t="s">
        <v>172</v>
      </c>
      <c r="H862" s="2" t="s">
        <v>173</v>
      </c>
      <c r="I862" s="32">
        <f t="shared" si="40"/>
        <v>1.3410666866159087</v>
      </c>
      <c r="J862" s="59">
        <v>8.9404445774393917</v>
      </c>
      <c r="K862" s="30">
        <v>64.3</v>
      </c>
      <c r="L862" s="12">
        <v>1.0883877277374268</v>
      </c>
      <c r="M862" s="12">
        <v>19.908514022827148</v>
      </c>
      <c r="N862" s="12">
        <v>4.1029996871948242</v>
      </c>
      <c r="O862" s="12">
        <v>7.9896645545959473</v>
      </c>
      <c r="U862" s="29" t="s">
        <v>118</v>
      </c>
      <c r="V862" s="29" t="s">
        <v>123</v>
      </c>
      <c r="W862" s="2">
        <v>7</v>
      </c>
      <c r="Y862" s="2" t="s">
        <v>167</v>
      </c>
      <c r="AB862" s="2"/>
    </row>
    <row r="863" spans="1:28" x14ac:dyDescent="0.35">
      <c r="A863" s="6">
        <v>431.14</v>
      </c>
      <c r="B863" s="2">
        <v>43</v>
      </c>
      <c r="C863" s="2">
        <v>7</v>
      </c>
      <c r="D863" s="2" t="s">
        <v>214</v>
      </c>
      <c r="E863" s="2">
        <v>14</v>
      </c>
      <c r="F863" s="2" t="s">
        <v>172</v>
      </c>
      <c r="G863" s="2" t="s">
        <v>172</v>
      </c>
      <c r="H863" s="2" t="s">
        <v>173</v>
      </c>
      <c r="I863" s="32">
        <f t="shared" si="40"/>
        <v>1.6248862496878806</v>
      </c>
      <c r="J863" s="59">
        <v>10.832574997919204</v>
      </c>
      <c r="K863" s="30">
        <v>64.3</v>
      </c>
      <c r="L863" s="12">
        <v>1.1852400302886963</v>
      </c>
      <c r="M863" s="12">
        <v>17.287704467773438</v>
      </c>
      <c r="N863" s="12">
        <v>4.1828370094299316</v>
      </c>
      <c r="O863" s="12">
        <v>8.837122917175293</v>
      </c>
      <c r="U863" s="29" t="s">
        <v>118</v>
      </c>
      <c r="V863" s="2" t="s">
        <v>123</v>
      </c>
      <c r="W863" s="2">
        <v>7</v>
      </c>
      <c r="Y863" s="2" t="s">
        <v>167</v>
      </c>
      <c r="AB863" s="2"/>
    </row>
    <row r="864" spans="1:28" x14ac:dyDescent="0.35">
      <c r="A864" s="6">
        <v>432.14</v>
      </c>
      <c r="B864" s="2">
        <v>43</v>
      </c>
      <c r="C864" s="2">
        <v>8</v>
      </c>
      <c r="D864" s="2" t="s">
        <v>214</v>
      </c>
      <c r="E864" s="2">
        <v>14</v>
      </c>
      <c r="F864" s="2" t="s">
        <v>172</v>
      </c>
      <c r="G864" s="2" t="s">
        <v>172</v>
      </c>
      <c r="H864" s="2" t="s">
        <v>173</v>
      </c>
      <c r="I864" s="32">
        <f t="shared" si="40"/>
        <v>0.76449038274800163</v>
      </c>
      <c r="J864" s="59">
        <v>5.0966025516533442</v>
      </c>
      <c r="K864" s="30">
        <v>64.3</v>
      </c>
      <c r="U864" s="29" t="s">
        <v>118</v>
      </c>
      <c r="V864" s="2" t="s">
        <v>170</v>
      </c>
      <c r="AB864" s="2"/>
    </row>
    <row r="865" spans="1:28" x14ac:dyDescent="0.35">
      <c r="A865" s="6">
        <v>433.14</v>
      </c>
      <c r="B865" s="2">
        <v>43</v>
      </c>
      <c r="C865" s="2">
        <v>9</v>
      </c>
      <c r="D865" s="2" t="s">
        <v>214</v>
      </c>
      <c r="E865" s="2">
        <v>14</v>
      </c>
      <c r="F865" s="2" t="s">
        <v>172</v>
      </c>
      <c r="G865" s="2" t="s">
        <v>172</v>
      </c>
      <c r="H865" s="2" t="s">
        <v>173</v>
      </c>
      <c r="I865" s="32">
        <f t="shared" si="40"/>
        <v>0.83043415363029982</v>
      </c>
      <c r="J865" s="59">
        <v>5.5362276908686656</v>
      </c>
      <c r="K865" s="30">
        <v>64.3</v>
      </c>
      <c r="U865" s="29" t="s">
        <v>118</v>
      </c>
      <c r="V865" s="2" t="s">
        <v>170</v>
      </c>
      <c r="AB865" s="2" t="s">
        <v>138</v>
      </c>
    </row>
    <row r="866" spans="1:28" x14ac:dyDescent="0.35">
      <c r="A866" s="6">
        <v>434.14</v>
      </c>
      <c r="B866" s="2">
        <v>43</v>
      </c>
      <c r="C866" s="2">
        <v>10</v>
      </c>
      <c r="D866" s="2" t="s">
        <v>214</v>
      </c>
      <c r="E866" s="2">
        <v>14</v>
      </c>
      <c r="F866" s="2" t="s">
        <v>172</v>
      </c>
      <c r="G866" s="2" t="s">
        <v>172</v>
      </c>
      <c r="H866" s="2" t="s">
        <v>173</v>
      </c>
      <c r="I866" s="32">
        <f t="shared" si="40"/>
        <v>0.84632506232486626</v>
      </c>
      <c r="J866" s="59">
        <v>5.6421670821657752</v>
      </c>
      <c r="K866" s="30">
        <v>64.3</v>
      </c>
      <c r="U866" s="29" t="s">
        <v>118</v>
      </c>
      <c r="V866" s="2" t="s">
        <v>170</v>
      </c>
    </row>
    <row r="867" spans="1:28" x14ac:dyDescent="0.35">
      <c r="A867" s="6">
        <v>435.14</v>
      </c>
      <c r="B867" s="2">
        <v>43</v>
      </c>
      <c r="C867" s="2">
        <v>11</v>
      </c>
      <c r="D867" s="2" t="s">
        <v>214</v>
      </c>
      <c r="E867" s="2">
        <v>14</v>
      </c>
      <c r="F867" s="2" t="s">
        <v>172</v>
      </c>
      <c r="G867" s="2" t="s">
        <v>172</v>
      </c>
      <c r="H867" s="2" t="s">
        <v>173</v>
      </c>
      <c r="I867" s="32">
        <f t="shared" si="40"/>
        <v>0.8008457950037059</v>
      </c>
      <c r="J867" s="60">
        <v>5.3389719666913731</v>
      </c>
      <c r="K867" s="30">
        <v>64.3</v>
      </c>
      <c r="U867" s="29" t="s">
        <v>118</v>
      </c>
      <c r="V867" s="2" t="s">
        <v>170</v>
      </c>
    </row>
    <row r="868" spans="1:28" x14ac:dyDescent="0.35">
      <c r="A868" s="6">
        <v>436.14</v>
      </c>
      <c r="B868" s="2">
        <v>43</v>
      </c>
      <c r="C868" s="2">
        <v>13</v>
      </c>
      <c r="D868" s="2" t="s">
        <v>214</v>
      </c>
      <c r="E868" s="2">
        <v>14</v>
      </c>
      <c r="F868" s="2" t="s">
        <v>172</v>
      </c>
      <c r="G868" s="2" t="s">
        <v>172</v>
      </c>
      <c r="H868" s="2" t="s">
        <v>173</v>
      </c>
      <c r="I868" s="32">
        <f t="shared" si="40"/>
        <v>0.82035357718969371</v>
      </c>
      <c r="J868" s="60">
        <v>5.4690238479312914</v>
      </c>
      <c r="K868" s="30">
        <v>64.3</v>
      </c>
      <c r="U868" s="29" t="s">
        <v>118</v>
      </c>
      <c r="V868" s="2" t="s">
        <v>170</v>
      </c>
    </row>
    <row r="869" spans="1:28" x14ac:dyDescent="0.35">
      <c r="A869" s="6">
        <v>437.14</v>
      </c>
      <c r="B869" s="2">
        <v>43</v>
      </c>
      <c r="C869" s="2">
        <v>14</v>
      </c>
      <c r="D869" s="2" t="s">
        <v>214</v>
      </c>
      <c r="E869" s="2">
        <v>14</v>
      </c>
      <c r="F869" s="2" t="s">
        <v>172</v>
      </c>
      <c r="G869" s="2" t="s">
        <v>172</v>
      </c>
      <c r="H869" s="2" t="s">
        <v>173</v>
      </c>
      <c r="I869" s="32">
        <f t="shared" si="40"/>
        <v>0.95595133111645758</v>
      </c>
      <c r="J869" s="60">
        <v>6.3730088741097175</v>
      </c>
      <c r="K869" s="30">
        <v>64.3</v>
      </c>
      <c r="U869" s="29" t="s">
        <v>118</v>
      </c>
      <c r="V869" s="2" t="s">
        <v>170</v>
      </c>
    </row>
    <row r="870" spans="1:28" x14ac:dyDescent="0.35">
      <c r="A870" s="10">
        <v>438</v>
      </c>
      <c r="B870" s="2">
        <v>44</v>
      </c>
      <c r="C870" s="2">
        <v>1</v>
      </c>
      <c r="D870" s="2" t="s">
        <v>213</v>
      </c>
      <c r="F870" s="2" t="s">
        <v>173</v>
      </c>
      <c r="G870" s="2" t="s">
        <v>173</v>
      </c>
      <c r="H870" s="2" t="s">
        <v>173</v>
      </c>
      <c r="I870" s="32">
        <f t="shared" si="40"/>
        <v>0.44492210878017663</v>
      </c>
      <c r="J870" s="59">
        <v>2.9661473918678443</v>
      </c>
      <c r="K870" s="30">
        <v>64.3</v>
      </c>
      <c r="U870" s="29" t="s">
        <v>118</v>
      </c>
      <c r="V870" s="2" t="s">
        <v>123</v>
      </c>
      <c r="W870" s="2" t="s">
        <v>190</v>
      </c>
      <c r="Y870" s="2" t="s">
        <v>186</v>
      </c>
      <c r="Z870" s="2" t="s">
        <v>187</v>
      </c>
      <c r="AB870" s="2"/>
    </row>
    <row r="871" spans="1:28" x14ac:dyDescent="0.35">
      <c r="A871" s="10">
        <v>439</v>
      </c>
      <c r="B871" s="2">
        <v>44</v>
      </c>
      <c r="C871" s="2">
        <v>2</v>
      </c>
      <c r="D871" s="2" t="s">
        <v>213</v>
      </c>
      <c r="F871" s="2" t="s">
        <v>173</v>
      </c>
      <c r="G871" s="2" t="s">
        <v>173</v>
      </c>
      <c r="H871" s="2" t="s">
        <v>173</v>
      </c>
      <c r="I871" s="32">
        <f t="shared" si="40"/>
        <v>0.23334667686588167</v>
      </c>
      <c r="J871" s="59">
        <v>1.5556445124392113</v>
      </c>
      <c r="K871" s="30">
        <v>64.3</v>
      </c>
      <c r="L871" s="12">
        <f t="shared" ref="L871:O872" si="42">L858</f>
        <v>0.9712638258934021</v>
      </c>
      <c r="M871" s="12">
        <f t="shared" si="42"/>
        <v>19.405082702636719</v>
      </c>
      <c r="N871" s="12">
        <f t="shared" si="42"/>
        <v>3.7224640846252441</v>
      </c>
      <c r="O871" s="12">
        <f t="shared" si="42"/>
        <v>6.7102432250976563</v>
      </c>
      <c r="U871" s="29" t="s">
        <v>118</v>
      </c>
      <c r="V871" s="2" t="s">
        <v>123</v>
      </c>
      <c r="W871" s="29">
        <v>2</v>
      </c>
      <c r="X871" s="29"/>
      <c r="Y871" s="2" t="s">
        <v>189</v>
      </c>
      <c r="AB871" s="2"/>
    </row>
    <row r="872" spans="1:28" x14ac:dyDescent="0.35">
      <c r="A872" s="10">
        <v>440</v>
      </c>
      <c r="B872" s="2">
        <v>44</v>
      </c>
      <c r="C872" s="2">
        <v>3</v>
      </c>
      <c r="D872" s="2" t="s">
        <v>213</v>
      </c>
      <c r="F872" s="2" t="s">
        <v>173</v>
      </c>
      <c r="G872" s="2" t="s">
        <v>173</v>
      </c>
      <c r="H872" s="2" t="s">
        <v>173</v>
      </c>
      <c r="I872" s="32">
        <f t="shared" si="40"/>
        <v>0.23334667686588167</v>
      </c>
      <c r="J872" s="59">
        <v>1.5556445124392113</v>
      </c>
      <c r="K872" s="30">
        <v>64.3</v>
      </c>
      <c r="L872" s="12">
        <f t="shared" si="42"/>
        <v>1.4925898313522339</v>
      </c>
      <c r="M872" s="12">
        <f t="shared" si="42"/>
        <v>21.006462097167969</v>
      </c>
      <c r="N872" s="12">
        <f t="shared" si="42"/>
        <v>3.9940013885498047</v>
      </c>
      <c r="O872" s="12">
        <f t="shared" si="42"/>
        <v>6.0743727684020996</v>
      </c>
      <c r="U872" s="29" t="s">
        <v>118</v>
      </c>
      <c r="V872" s="29" t="s">
        <v>123</v>
      </c>
      <c r="W872" s="29">
        <v>3</v>
      </c>
      <c r="X872" s="29"/>
      <c r="Y872" s="2" t="s">
        <v>186</v>
      </c>
      <c r="AB872" s="2"/>
    </row>
    <row r="873" spans="1:28" x14ac:dyDescent="0.35">
      <c r="A873" s="10">
        <v>441</v>
      </c>
      <c r="B873" s="2">
        <v>44</v>
      </c>
      <c r="C873" s="2">
        <v>4</v>
      </c>
      <c r="D873" s="2" t="s">
        <v>213</v>
      </c>
      <c r="F873" s="2" t="s">
        <v>173</v>
      </c>
      <c r="G873" s="2" t="s">
        <v>173</v>
      </c>
      <c r="H873" s="2" t="s">
        <v>173</v>
      </c>
      <c r="I873" s="32">
        <f t="shared" si="40"/>
        <v>0.11667333843294084</v>
      </c>
      <c r="J873" s="59">
        <v>0.77782225621960566</v>
      </c>
      <c r="K873" s="30">
        <v>64.3</v>
      </c>
      <c r="L873" s="12">
        <f>L863</f>
        <v>1.1852400302886963</v>
      </c>
      <c r="M873" s="12">
        <f>M863</f>
        <v>17.287704467773438</v>
      </c>
      <c r="N873" s="12">
        <f>N863</f>
        <v>4.1828370094299316</v>
      </c>
      <c r="O873" s="12">
        <f>O863</f>
        <v>8.837122917175293</v>
      </c>
      <c r="U873" s="29" t="s">
        <v>118</v>
      </c>
      <c r="V873" s="2" t="s">
        <v>123</v>
      </c>
      <c r="W873" s="2">
        <v>7</v>
      </c>
      <c r="Y873" s="2" t="s">
        <v>167</v>
      </c>
      <c r="AB873" s="2" t="s">
        <v>138</v>
      </c>
    </row>
    <row r="874" spans="1:28" x14ac:dyDescent="0.35">
      <c r="A874" s="10">
        <v>442</v>
      </c>
      <c r="B874" s="2">
        <v>44</v>
      </c>
      <c r="C874" s="2">
        <v>5</v>
      </c>
      <c r="D874" s="2" t="s">
        <v>213</v>
      </c>
      <c r="F874" s="2" t="s">
        <v>173</v>
      </c>
      <c r="G874" s="2" t="s">
        <v>173</v>
      </c>
      <c r="H874" s="2" t="s">
        <v>173</v>
      </c>
      <c r="I874" s="32">
        <f t="shared" si="40"/>
        <v>0.23334667686588167</v>
      </c>
      <c r="J874" s="59">
        <v>1.5556445124392113</v>
      </c>
      <c r="K874" s="30">
        <v>64.3</v>
      </c>
      <c r="L874" s="12">
        <f t="shared" ref="L874:O876" si="43">L861</f>
        <v>1.2262450456619263</v>
      </c>
      <c r="M874" s="12">
        <f t="shared" si="43"/>
        <v>19.228189468383789</v>
      </c>
      <c r="N874" s="12">
        <f t="shared" si="43"/>
        <v>4.0913252830505371</v>
      </c>
      <c r="O874" s="12">
        <f t="shared" si="43"/>
        <v>7.3466949462890625</v>
      </c>
      <c r="U874" s="29" t="s">
        <v>118</v>
      </c>
      <c r="V874" s="29" t="s">
        <v>123</v>
      </c>
      <c r="W874" s="2">
        <v>6</v>
      </c>
      <c r="Y874" s="2" t="s">
        <v>165</v>
      </c>
      <c r="AB874" s="2"/>
    </row>
    <row r="875" spans="1:28" x14ac:dyDescent="0.35">
      <c r="A875" s="10">
        <v>443</v>
      </c>
      <c r="B875" s="2">
        <v>44</v>
      </c>
      <c r="C875" s="2">
        <v>6</v>
      </c>
      <c r="D875" s="2" t="s">
        <v>213</v>
      </c>
      <c r="F875" s="2" t="s">
        <v>173</v>
      </c>
      <c r="G875" s="2" t="s">
        <v>173</v>
      </c>
      <c r="H875" s="2" t="s">
        <v>173</v>
      </c>
      <c r="I875" s="32">
        <f t="shared" si="40"/>
        <v>0.23334667686588167</v>
      </c>
      <c r="J875" s="59">
        <v>1.5556445124392113</v>
      </c>
      <c r="K875" s="30">
        <v>64.3</v>
      </c>
      <c r="L875" s="12">
        <f t="shared" si="43"/>
        <v>1.0883877277374268</v>
      </c>
      <c r="M875" s="12">
        <f t="shared" si="43"/>
        <v>19.908514022827148</v>
      </c>
      <c r="N875" s="12">
        <f t="shared" si="43"/>
        <v>4.1029996871948242</v>
      </c>
      <c r="O875" s="12">
        <f t="shared" si="43"/>
        <v>7.9896645545959473</v>
      </c>
      <c r="U875" s="29" t="s">
        <v>118</v>
      </c>
      <c r="V875" s="29" t="s">
        <v>123</v>
      </c>
      <c r="W875" s="2">
        <v>7</v>
      </c>
      <c r="Y875" s="2" t="s">
        <v>167</v>
      </c>
      <c r="AB875" s="2"/>
    </row>
    <row r="876" spans="1:28" x14ac:dyDescent="0.35">
      <c r="A876" s="10">
        <v>444</v>
      </c>
      <c r="B876" s="2">
        <v>44</v>
      </c>
      <c r="C876" s="2">
        <v>7</v>
      </c>
      <c r="D876" s="2" t="s">
        <v>213</v>
      </c>
      <c r="F876" s="2" t="s">
        <v>173</v>
      </c>
      <c r="G876" s="2" t="s">
        <v>173</v>
      </c>
      <c r="H876" s="2" t="s">
        <v>173</v>
      </c>
      <c r="I876" s="32">
        <f t="shared" si="40"/>
        <v>0.23334667686588167</v>
      </c>
      <c r="J876" s="59">
        <v>1.5556445124392113</v>
      </c>
      <c r="K876" s="30">
        <v>64.3</v>
      </c>
      <c r="L876" s="12">
        <f t="shared" si="43"/>
        <v>1.1852400302886963</v>
      </c>
      <c r="M876" s="12">
        <f t="shared" si="43"/>
        <v>17.287704467773438</v>
      </c>
      <c r="N876" s="12">
        <f t="shared" si="43"/>
        <v>4.1828370094299316</v>
      </c>
      <c r="O876" s="12">
        <f t="shared" si="43"/>
        <v>8.837122917175293</v>
      </c>
      <c r="U876" s="29" t="s">
        <v>118</v>
      </c>
      <c r="V876" s="2" t="s">
        <v>123</v>
      </c>
      <c r="W876" s="2">
        <v>7</v>
      </c>
      <c r="Y876" s="2" t="s">
        <v>167</v>
      </c>
      <c r="AB876" s="2"/>
    </row>
    <row r="877" spans="1:28" x14ac:dyDescent="0.35">
      <c r="A877" s="10">
        <v>445</v>
      </c>
      <c r="B877" s="2">
        <v>44</v>
      </c>
      <c r="C877" s="2">
        <v>8</v>
      </c>
      <c r="D877" s="2" t="s">
        <v>213</v>
      </c>
      <c r="F877" s="2" t="s">
        <v>173</v>
      </c>
      <c r="G877" s="2" t="s">
        <v>173</v>
      </c>
      <c r="H877" s="2" t="s">
        <v>173</v>
      </c>
      <c r="I877" s="32">
        <f t="shared" si="40"/>
        <v>0.11667333843294084</v>
      </c>
      <c r="J877" s="59">
        <v>0.77782225621960566</v>
      </c>
      <c r="K877" s="30">
        <v>64.3</v>
      </c>
      <c r="L877" s="12">
        <f>L862</f>
        <v>1.0883877277374268</v>
      </c>
      <c r="M877" s="12">
        <f>M862</f>
        <v>19.908514022827148</v>
      </c>
      <c r="N877" s="12">
        <f>N862</f>
        <v>4.1029996871948242</v>
      </c>
      <c r="O877" s="12">
        <f>O862</f>
        <v>7.9896645545959473</v>
      </c>
      <c r="U877" s="29" t="s">
        <v>118</v>
      </c>
      <c r="V877" s="2" t="s">
        <v>123</v>
      </c>
      <c r="W877" s="2">
        <v>7</v>
      </c>
      <c r="Y877" s="2" t="s">
        <v>167</v>
      </c>
      <c r="AB877" s="2"/>
    </row>
    <row r="878" spans="1:28" x14ac:dyDescent="0.35">
      <c r="A878" s="10">
        <v>446</v>
      </c>
      <c r="B878" s="2">
        <v>44</v>
      </c>
      <c r="C878" s="2">
        <v>9</v>
      </c>
      <c r="D878" s="2" t="s">
        <v>213</v>
      </c>
      <c r="F878" s="2" t="s">
        <v>173</v>
      </c>
      <c r="G878" s="2" t="s">
        <v>173</v>
      </c>
      <c r="H878" s="2" t="s">
        <v>173</v>
      </c>
      <c r="I878" s="32">
        <f t="shared" si="40"/>
        <v>0.23334667686588167</v>
      </c>
      <c r="J878" s="59">
        <v>1.5556445124392113</v>
      </c>
      <c r="K878" s="30">
        <v>64.3</v>
      </c>
      <c r="U878" s="29" t="s">
        <v>118</v>
      </c>
      <c r="V878" s="2" t="s">
        <v>170</v>
      </c>
      <c r="AB878" s="2" t="s">
        <v>138</v>
      </c>
    </row>
    <row r="879" spans="1:28" x14ac:dyDescent="0.35">
      <c r="A879" s="10">
        <v>447</v>
      </c>
      <c r="B879" s="2">
        <v>44</v>
      </c>
      <c r="C879" s="2">
        <v>10</v>
      </c>
      <c r="D879" s="2" t="s">
        <v>213</v>
      </c>
      <c r="F879" s="2" t="s">
        <v>173</v>
      </c>
      <c r="G879" s="2" t="s">
        <v>173</v>
      </c>
      <c r="H879" s="2" t="s">
        <v>173</v>
      </c>
      <c r="I879" s="32">
        <f t="shared" si="40"/>
        <v>0.35002001529882254</v>
      </c>
      <c r="J879" s="59">
        <v>2.3334667686588171</v>
      </c>
      <c r="K879" s="30">
        <v>64.3</v>
      </c>
      <c r="U879" s="29" t="s">
        <v>118</v>
      </c>
      <c r="V879" s="2" t="s">
        <v>170</v>
      </c>
    </row>
    <row r="880" spans="1:28" x14ac:dyDescent="0.35">
      <c r="A880" s="10">
        <v>448</v>
      </c>
      <c r="B880" s="2">
        <v>44</v>
      </c>
      <c r="C880" s="2">
        <v>11</v>
      </c>
      <c r="D880" s="2" t="s">
        <v>213</v>
      </c>
      <c r="F880" s="2" t="s">
        <v>173</v>
      </c>
      <c r="G880" s="2" t="s">
        <v>173</v>
      </c>
      <c r="H880" s="2" t="s">
        <v>173</v>
      </c>
      <c r="I880" s="32">
        <f t="shared" si="40"/>
        <v>0.11667333843294084</v>
      </c>
      <c r="J880" s="59">
        <v>0.77782225621960566</v>
      </c>
      <c r="K880" s="30">
        <v>64.3</v>
      </c>
      <c r="U880" s="29" t="s">
        <v>118</v>
      </c>
      <c r="V880" s="2" t="s">
        <v>170</v>
      </c>
    </row>
    <row r="881" spans="1:28" x14ac:dyDescent="0.35">
      <c r="A881" s="10">
        <v>449</v>
      </c>
      <c r="B881" s="2">
        <v>44</v>
      </c>
      <c r="C881" s="2">
        <v>13</v>
      </c>
      <c r="D881" s="2" t="s">
        <v>213</v>
      </c>
      <c r="F881" s="2" t="s">
        <v>173</v>
      </c>
      <c r="G881" s="2" t="s">
        <v>173</v>
      </c>
      <c r="H881" s="2" t="s">
        <v>173</v>
      </c>
      <c r="I881" s="32">
        <f t="shared" si="40"/>
        <v>0.58336669216470416</v>
      </c>
      <c r="J881" s="59">
        <v>3.8891112810980282</v>
      </c>
      <c r="K881" s="30">
        <v>64.3</v>
      </c>
      <c r="U881" s="29" t="s">
        <v>118</v>
      </c>
      <c r="V881" s="2" t="s">
        <v>170</v>
      </c>
    </row>
    <row r="882" spans="1:28" x14ac:dyDescent="0.35">
      <c r="A882" s="10">
        <v>450</v>
      </c>
      <c r="B882" s="2">
        <v>44</v>
      </c>
      <c r="C882" s="2">
        <v>14</v>
      </c>
      <c r="D882" s="2" t="s">
        <v>213</v>
      </c>
      <c r="F882" s="2" t="s">
        <v>173</v>
      </c>
      <c r="G882" s="2" t="s">
        <v>173</v>
      </c>
      <c r="H882" s="2" t="s">
        <v>173</v>
      </c>
      <c r="I882" s="32">
        <f t="shared" si="40"/>
        <v>0.81671336903058589</v>
      </c>
      <c r="J882" s="59">
        <v>5.4447557935372393</v>
      </c>
      <c r="K882" s="30">
        <v>64.3</v>
      </c>
      <c r="U882" s="29" t="s">
        <v>118</v>
      </c>
      <c r="V882" s="2" t="s">
        <v>170</v>
      </c>
    </row>
    <row r="883" spans="1:28" x14ac:dyDescent="0.35">
      <c r="A883" s="10">
        <v>451</v>
      </c>
      <c r="B883" s="2">
        <v>44</v>
      </c>
      <c r="C883" s="2">
        <v>16</v>
      </c>
      <c r="D883" s="2" t="s">
        <v>213</v>
      </c>
      <c r="F883" s="2" t="s">
        <v>173</v>
      </c>
      <c r="G883" s="2" t="s">
        <v>173</v>
      </c>
      <c r="H883" s="2" t="s">
        <v>173</v>
      </c>
      <c r="I883" s="32">
        <f t="shared" si="40"/>
        <v>1.4549999999999998</v>
      </c>
      <c r="J883" s="59">
        <v>9.6999999999999993</v>
      </c>
      <c r="K883" s="30">
        <v>64.3</v>
      </c>
      <c r="U883" s="29" t="s">
        <v>118</v>
      </c>
      <c r="V883" s="2" t="s">
        <v>175</v>
      </c>
    </row>
    <row r="884" spans="1:28" x14ac:dyDescent="0.35">
      <c r="A884" s="6">
        <v>438.14</v>
      </c>
      <c r="B884" s="2">
        <v>44</v>
      </c>
      <c r="C884" s="2">
        <v>1</v>
      </c>
      <c r="D884" s="2" t="s">
        <v>214</v>
      </c>
      <c r="E884" s="2">
        <v>14</v>
      </c>
      <c r="F884" s="2" t="s">
        <v>173</v>
      </c>
      <c r="G884" s="2" t="s">
        <v>173</v>
      </c>
      <c r="H884" s="2" t="s">
        <v>174</v>
      </c>
      <c r="I884" s="32">
        <f t="shared" si="40"/>
        <v>0</v>
      </c>
      <c r="J884" s="59"/>
      <c r="K884" s="30">
        <v>64.3</v>
      </c>
      <c r="U884" s="29" t="s">
        <v>118</v>
      </c>
      <c r="V884" s="2" t="s">
        <v>123</v>
      </c>
      <c r="W884" s="2" t="s">
        <v>190</v>
      </c>
      <c r="Y884" s="2" t="s">
        <v>186</v>
      </c>
      <c r="Z884" s="2" t="s">
        <v>187</v>
      </c>
      <c r="AB884" s="2"/>
    </row>
    <row r="885" spans="1:28" x14ac:dyDescent="0.35">
      <c r="A885" s="6">
        <v>439.14</v>
      </c>
      <c r="B885" s="2">
        <v>44</v>
      </c>
      <c r="C885" s="2">
        <v>2</v>
      </c>
      <c r="D885" s="2" t="s">
        <v>214</v>
      </c>
      <c r="E885" s="2">
        <v>14</v>
      </c>
      <c r="F885" s="2" t="s">
        <v>173</v>
      </c>
      <c r="G885" s="2" t="s">
        <v>173</v>
      </c>
      <c r="H885" s="2" t="s">
        <v>174</v>
      </c>
      <c r="I885" s="32">
        <f t="shared" si="40"/>
        <v>0.67245845339209787</v>
      </c>
      <c r="J885" s="60">
        <v>4.4830563559473191</v>
      </c>
      <c r="K885" s="30">
        <v>64.3</v>
      </c>
      <c r="L885" s="12">
        <v>1.0694683790206909</v>
      </c>
      <c r="M885" s="12">
        <v>23.968412399291992</v>
      </c>
      <c r="N885" s="12">
        <v>4.2865362167358398</v>
      </c>
      <c r="O885" s="2">
        <v>4.6936154365539551</v>
      </c>
      <c r="U885" s="29" t="s">
        <v>118</v>
      </c>
      <c r="V885" s="2" t="s">
        <v>123</v>
      </c>
      <c r="W885" s="29">
        <v>2</v>
      </c>
      <c r="X885" s="29"/>
      <c r="Y885" s="2" t="s">
        <v>189</v>
      </c>
      <c r="AB885" s="2"/>
    </row>
    <row r="886" spans="1:28" x14ac:dyDescent="0.35">
      <c r="A886" s="6">
        <v>440.14</v>
      </c>
      <c r="B886" s="2">
        <v>44</v>
      </c>
      <c r="C886" s="2">
        <v>3</v>
      </c>
      <c r="D886" s="2" t="s">
        <v>214</v>
      </c>
      <c r="E886" s="2">
        <v>14</v>
      </c>
      <c r="F886" s="2" t="s">
        <v>173</v>
      </c>
      <c r="G886" s="2" t="s">
        <v>173</v>
      </c>
      <c r="H886" s="2" t="s">
        <v>174</v>
      </c>
      <c r="I886" s="32">
        <f t="shared" si="40"/>
        <v>0.66923826925134877</v>
      </c>
      <c r="J886" s="60">
        <v>4.4615884616756585</v>
      </c>
      <c r="K886" s="30">
        <v>64.3</v>
      </c>
      <c r="L886" s="12">
        <v>1.0715296268463135</v>
      </c>
      <c r="M886" s="12">
        <v>19.758113861083984</v>
      </c>
      <c r="N886" s="12">
        <v>4.2085247039794922</v>
      </c>
      <c r="O886" s="2">
        <v>8.2437620162963867</v>
      </c>
      <c r="U886" s="29" t="s">
        <v>118</v>
      </c>
      <c r="V886" s="29" t="s">
        <v>123</v>
      </c>
      <c r="W886" s="29">
        <v>3</v>
      </c>
      <c r="X886" s="29"/>
      <c r="Y886" s="2" t="s">
        <v>186</v>
      </c>
      <c r="AB886" s="2"/>
    </row>
    <row r="887" spans="1:28" x14ac:dyDescent="0.35">
      <c r="A887" s="6">
        <v>441.14</v>
      </c>
      <c r="B887" s="2">
        <v>44</v>
      </c>
      <c r="C887" s="2">
        <v>4</v>
      </c>
      <c r="D887" s="2" t="s">
        <v>214</v>
      </c>
      <c r="E887" s="2">
        <v>14</v>
      </c>
      <c r="F887" s="2" t="s">
        <v>173</v>
      </c>
      <c r="G887" s="2" t="s">
        <v>173</v>
      </c>
      <c r="H887" s="2" t="s">
        <v>174</v>
      </c>
      <c r="I887" s="32">
        <f t="shared" si="40"/>
        <v>0.66802486653164606</v>
      </c>
      <c r="J887" s="60">
        <v>4.4534991102109736</v>
      </c>
      <c r="K887" s="30">
        <v>64.3</v>
      </c>
      <c r="L887" s="12">
        <v>1.0848852396011353</v>
      </c>
      <c r="M887" s="12">
        <v>21.766468048095703</v>
      </c>
      <c r="N887" s="12">
        <v>4.3455867767333984</v>
      </c>
      <c r="O887" s="2">
        <v>6.7548727989196777</v>
      </c>
      <c r="U887" s="29" t="s">
        <v>118</v>
      </c>
      <c r="V887" s="2" t="s">
        <v>123</v>
      </c>
      <c r="W887" s="2">
        <v>7</v>
      </c>
      <c r="Y887" s="2" t="s">
        <v>167</v>
      </c>
      <c r="AB887" s="2" t="s">
        <v>138</v>
      </c>
    </row>
    <row r="888" spans="1:28" x14ac:dyDescent="0.35">
      <c r="A888" s="6">
        <v>442.14</v>
      </c>
      <c r="B888" s="2">
        <v>44</v>
      </c>
      <c r="C888" s="2">
        <v>5</v>
      </c>
      <c r="D888" s="2" t="s">
        <v>214</v>
      </c>
      <c r="E888" s="2">
        <v>14</v>
      </c>
      <c r="F888" s="2" t="s">
        <v>173</v>
      </c>
      <c r="G888" s="2" t="s">
        <v>173</v>
      </c>
      <c r="H888" s="2" t="s">
        <v>174</v>
      </c>
      <c r="I888" s="32">
        <f t="shared" si="40"/>
        <v>0.52106312944151389</v>
      </c>
      <c r="J888" s="59">
        <v>3.4737541962767593</v>
      </c>
      <c r="K888" s="30">
        <v>64.3</v>
      </c>
      <c r="L888" s="12">
        <v>0.82432317733764648</v>
      </c>
      <c r="M888" s="12">
        <v>19.081232070922852</v>
      </c>
      <c r="N888" s="12">
        <v>4.780421257019043</v>
      </c>
      <c r="O888" s="2">
        <v>7.9806137084960938</v>
      </c>
      <c r="U888" s="29" t="s">
        <v>118</v>
      </c>
      <c r="V888" s="29" t="s">
        <v>123</v>
      </c>
      <c r="W888" s="2">
        <v>6</v>
      </c>
      <c r="Y888" s="2" t="s">
        <v>165</v>
      </c>
      <c r="AB888" s="2"/>
    </row>
    <row r="889" spans="1:28" x14ac:dyDescent="0.35">
      <c r="A889" s="6">
        <v>443.14</v>
      </c>
      <c r="B889" s="2">
        <v>44</v>
      </c>
      <c r="C889" s="2">
        <v>6</v>
      </c>
      <c r="D889" s="2" t="s">
        <v>214</v>
      </c>
      <c r="E889" s="2">
        <v>14</v>
      </c>
      <c r="F889" s="2" t="s">
        <v>173</v>
      </c>
      <c r="G889" s="2" t="s">
        <v>173</v>
      </c>
      <c r="H889" s="2" t="s">
        <v>174</v>
      </c>
      <c r="I889" s="32">
        <f t="shared" si="40"/>
        <v>1.1708169511745614</v>
      </c>
      <c r="J889" s="59">
        <v>7.8054463411637425</v>
      </c>
      <c r="K889" s="30">
        <v>64.3</v>
      </c>
      <c r="L889" s="12">
        <v>0.85898101329803467</v>
      </c>
      <c r="M889" s="12">
        <v>20.450883865356445</v>
      </c>
      <c r="N889" s="12">
        <v>4.5652651786804199</v>
      </c>
      <c r="O889" s="2">
        <v>7.5131072998046875</v>
      </c>
      <c r="U889" s="29" t="s">
        <v>118</v>
      </c>
      <c r="V889" s="29" t="s">
        <v>123</v>
      </c>
      <c r="W889" s="2">
        <v>7</v>
      </c>
      <c r="Y889" s="2" t="s">
        <v>167</v>
      </c>
      <c r="AB889" s="2"/>
    </row>
    <row r="890" spans="1:28" x14ac:dyDescent="0.35">
      <c r="A890" s="6">
        <v>444.14</v>
      </c>
      <c r="B890" s="2">
        <v>44</v>
      </c>
      <c r="C890" s="2">
        <v>7</v>
      </c>
      <c r="D890" s="2" t="s">
        <v>214</v>
      </c>
      <c r="E890" s="2">
        <v>14</v>
      </c>
      <c r="F890" s="2" t="s">
        <v>173</v>
      </c>
      <c r="G890" s="2" t="s">
        <v>173</v>
      </c>
      <c r="H890" s="2" t="s">
        <v>174</v>
      </c>
      <c r="I890" s="32">
        <f t="shared" si="40"/>
        <v>0.59909425818546469</v>
      </c>
      <c r="J890" s="59">
        <v>3.9939617212364311</v>
      </c>
      <c r="K890" s="30">
        <v>64.3</v>
      </c>
      <c r="L890" s="12">
        <v>0.94023829698562622</v>
      </c>
      <c r="M890" s="12">
        <v>22.461084365844727</v>
      </c>
      <c r="N890" s="12">
        <v>4.3701319694519043</v>
      </c>
      <c r="O890" s="2">
        <v>6.1361789703369141</v>
      </c>
      <c r="U890" s="29" t="s">
        <v>118</v>
      </c>
      <c r="V890" s="2" t="s">
        <v>123</v>
      </c>
      <c r="W890" s="2">
        <v>7</v>
      </c>
      <c r="Y890" s="2" t="s">
        <v>167</v>
      </c>
      <c r="AB890" s="2"/>
    </row>
    <row r="891" spans="1:28" x14ac:dyDescent="0.35">
      <c r="A891" s="6">
        <v>445.14</v>
      </c>
      <c r="B891" s="2">
        <v>44</v>
      </c>
      <c r="C891" s="2">
        <v>8</v>
      </c>
      <c r="D891" s="2" t="s">
        <v>214</v>
      </c>
      <c r="E891" s="2">
        <v>14</v>
      </c>
      <c r="F891" s="2" t="s">
        <v>173</v>
      </c>
      <c r="G891" s="2" t="s">
        <v>173</v>
      </c>
      <c r="H891" s="2" t="s">
        <v>174</v>
      </c>
      <c r="I891" s="32">
        <f t="shared" si="40"/>
        <v>0.41652381820559886</v>
      </c>
      <c r="J891" s="59">
        <v>2.7768254547039923</v>
      </c>
      <c r="K891" s="30">
        <v>64.3</v>
      </c>
      <c r="L891" s="12">
        <v>0.9024994969367981</v>
      </c>
      <c r="M891" s="12">
        <v>20.141239166259766</v>
      </c>
      <c r="N891" s="12">
        <v>4.2219934463500977</v>
      </c>
      <c r="O891" s="2">
        <v>8.1976356506347656</v>
      </c>
      <c r="U891" s="29" t="s">
        <v>118</v>
      </c>
      <c r="V891" s="2" t="s">
        <v>123</v>
      </c>
      <c r="W891" s="2">
        <v>7</v>
      </c>
      <c r="Y891" s="2" t="s">
        <v>167</v>
      </c>
      <c r="AB891" s="2"/>
    </row>
    <row r="892" spans="1:28" x14ac:dyDescent="0.35">
      <c r="A892" s="6">
        <v>446.14</v>
      </c>
      <c r="B892" s="2">
        <v>44</v>
      </c>
      <c r="C892" s="2">
        <v>9</v>
      </c>
      <c r="D892" s="2" t="s">
        <v>214</v>
      </c>
      <c r="E892" s="2">
        <v>14</v>
      </c>
      <c r="F892" s="2" t="s">
        <v>173</v>
      </c>
      <c r="G892" s="2" t="s">
        <v>173</v>
      </c>
      <c r="H892" s="2" t="s">
        <v>174</v>
      </c>
      <c r="I892" s="32">
        <f t="shared" si="40"/>
        <v>0.56840917017760118</v>
      </c>
      <c r="J892" s="59">
        <v>3.7893944678506748</v>
      </c>
      <c r="K892" s="30">
        <v>64.3</v>
      </c>
      <c r="U892" s="29" t="s">
        <v>118</v>
      </c>
      <c r="V892" s="2" t="s">
        <v>170</v>
      </c>
      <c r="AB892" s="2" t="s">
        <v>138</v>
      </c>
    </row>
    <row r="893" spans="1:28" x14ac:dyDescent="0.35">
      <c r="A893" s="6">
        <v>447.14</v>
      </c>
      <c r="B893" s="2">
        <v>44</v>
      </c>
      <c r="C893" s="2">
        <v>10</v>
      </c>
      <c r="D893" s="2" t="s">
        <v>214</v>
      </c>
      <c r="E893" s="2">
        <v>14</v>
      </c>
      <c r="F893" s="2" t="s">
        <v>173</v>
      </c>
      <c r="G893" s="2" t="s">
        <v>173</v>
      </c>
      <c r="H893" s="2" t="s">
        <v>174</v>
      </c>
      <c r="I893" s="32">
        <f t="shared" si="40"/>
        <v>0.69394968233144561</v>
      </c>
      <c r="J893" s="59">
        <v>4.6263312155429706</v>
      </c>
      <c r="K893" s="30">
        <v>64.3</v>
      </c>
      <c r="U893" s="29" t="s">
        <v>118</v>
      </c>
      <c r="V893" s="2" t="s">
        <v>170</v>
      </c>
    </row>
    <row r="894" spans="1:28" x14ac:dyDescent="0.35">
      <c r="A894" s="6">
        <v>448.14</v>
      </c>
      <c r="B894" s="2">
        <v>44</v>
      </c>
      <c r="C894" s="2">
        <v>11</v>
      </c>
      <c r="D894" s="2" t="s">
        <v>214</v>
      </c>
      <c r="E894" s="2">
        <v>14</v>
      </c>
      <c r="F894" s="2" t="s">
        <v>173</v>
      </c>
      <c r="G894" s="2" t="s">
        <v>173</v>
      </c>
      <c r="H894" s="2" t="s">
        <v>174</v>
      </c>
      <c r="I894" s="32">
        <f t="shared" si="40"/>
        <v>0.46442989096616438</v>
      </c>
      <c r="J894" s="59">
        <v>3.0961992731077626</v>
      </c>
      <c r="K894" s="30">
        <v>64.3</v>
      </c>
      <c r="U894" s="29" t="s">
        <v>118</v>
      </c>
      <c r="V894" s="2" t="s">
        <v>170</v>
      </c>
    </row>
    <row r="895" spans="1:28" x14ac:dyDescent="0.35">
      <c r="A895" s="6">
        <v>449.14</v>
      </c>
      <c r="B895" s="2">
        <v>44</v>
      </c>
      <c r="C895" s="2">
        <v>13</v>
      </c>
      <c r="D895" s="2" t="s">
        <v>214</v>
      </c>
      <c r="E895" s="2">
        <v>14</v>
      </c>
      <c r="F895" s="2" t="s">
        <v>173</v>
      </c>
      <c r="G895" s="2" t="s">
        <v>173</v>
      </c>
      <c r="H895" s="2" t="s">
        <v>174</v>
      </c>
      <c r="I895" s="32">
        <f t="shared" si="40"/>
        <v>1.0143346696683011</v>
      </c>
      <c r="J895" s="59">
        <v>6.7622311311220074</v>
      </c>
      <c r="K895" s="30">
        <v>64.3</v>
      </c>
      <c r="U895" s="29" t="s">
        <v>118</v>
      </c>
      <c r="V895" s="2" t="s">
        <v>170</v>
      </c>
    </row>
    <row r="896" spans="1:28" x14ac:dyDescent="0.35">
      <c r="A896" s="6">
        <v>450.14</v>
      </c>
      <c r="B896" s="2">
        <v>44</v>
      </c>
      <c r="C896" s="2">
        <v>14</v>
      </c>
      <c r="D896" s="2" t="s">
        <v>214</v>
      </c>
      <c r="E896" s="2">
        <v>14</v>
      </c>
      <c r="F896" s="2" t="s">
        <v>173</v>
      </c>
      <c r="G896" s="2" t="s">
        <v>173</v>
      </c>
      <c r="H896" s="2" t="s">
        <v>174</v>
      </c>
      <c r="I896" s="32">
        <f t="shared" si="40"/>
        <v>0.86195928967488034</v>
      </c>
      <c r="J896" s="59">
        <v>5.7463952644992027</v>
      </c>
      <c r="K896" s="30">
        <v>64.3</v>
      </c>
      <c r="U896" s="29" t="s">
        <v>118</v>
      </c>
      <c r="V896" s="2" t="s">
        <v>170</v>
      </c>
    </row>
    <row r="897" spans="1:28" x14ac:dyDescent="0.35">
      <c r="A897" s="6">
        <v>451.14</v>
      </c>
      <c r="B897" s="2">
        <v>44</v>
      </c>
      <c r="C897" s="2">
        <v>16</v>
      </c>
      <c r="D897" s="2" t="s">
        <v>214</v>
      </c>
      <c r="E897" s="2">
        <v>14</v>
      </c>
      <c r="F897" s="2" t="s">
        <v>173</v>
      </c>
      <c r="G897" s="2" t="s">
        <v>173</v>
      </c>
      <c r="H897" s="2" t="s">
        <v>174</v>
      </c>
      <c r="I897" s="32">
        <f t="shared" si="40"/>
        <v>0.17921024783299713</v>
      </c>
      <c r="J897" s="59">
        <v>1.1947349855533143</v>
      </c>
      <c r="K897" s="30">
        <v>64.3</v>
      </c>
      <c r="U897" s="29" t="s">
        <v>118</v>
      </c>
      <c r="V897" s="2" t="s">
        <v>175</v>
      </c>
    </row>
    <row r="898" spans="1:28" x14ac:dyDescent="0.35">
      <c r="A898" s="10">
        <v>452</v>
      </c>
      <c r="B898" s="2">
        <v>45</v>
      </c>
      <c r="C898" s="2">
        <v>2</v>
      </c>
      <c r="D898" s="2" t="s">
        <v>213</v>
      </c>
      <c r="F898" s="2" t="s">
        <v>174</v>
      </c>
      <c r="G898" s="2" t="s">
        <v>174</v>
      </c>
      <c r="H898" s="2" t="s">
        <v>174</v>
      </c>
      <c r="I898" s="32">
        <f t="shared" si="40"/>
        <v>0.70004003059764508</v>
      </c>
      <c r="J898" s="59">
        <v>4.6669335373176342</v>
      </c>
      <c r="K898" s="30">
        <v>64.3</v>
      </c>
      <c r="U898" s="29" t="s">
        <v>118</v>
      </c>
      <c r="V898" s="2" t="s">
        <v>170</v>
      </c>
    </row>
    <row r="899" spans="1:28" x14ac:dyDescent="0.35">
      <c r="A899" s="10">
        <v>453</v>
      </c>
      <c r="B899" s="2">
        <v>45</v>
      </c>
      <c r="C899" s="2">
        <v>3</v>
      </c>
      <c r="D899" s="2" t="s">
        <v>213</v>
      </c>
      <c r="F899" s="2" t="s">
        <v>174</v>
      </c>
      <c r="G899" s="2" t="s">
        <v>174</v>
      </c>
      <c r="H899" s="2" t="s">
        <v>174</v>
      </c>
      <c r="I899" s="32">
        <f t="shared" ref="I899:I962" si="44">0.15*J899</f>
        <v>0.11667333843294084</v>
      </c>
      <c r="J899" s="59">
        <v>0.77782225621960566</v>
      </c>
      <c r="K899" s="30">
        <v>64.3</v>
      </c>
      <c r="L899" s="12">
        <f>L890</f>
        <v>0.94023829698562622</v>
      </c>
      <c r="M899" s="12">
        <f>M890</f>
        <v>22.461084365844727</v>
      </c>
      <c r="N899" s="12">
        <f>N890</f>
        <v>4.3701319694519043</v>
      </c>
      <c r="O899" s="12">
        <f>O890</f>
        <v>6.1361789703369141</v>
      </c>
      <c r="U899" s="29" t="s">
        <v>118</v>
      </c>
      <c r="V899" s="29" t="s">
        <v>123</v>
      </c>
      <c r="W899" s="2">
        <v>7</v>
      </c>
      <c r="Y899" s="2" t="s">
        <v>167</v>
      </c>
    </row>
    <row r="900" spans="1:28" x14ac:dyDescent="0.35">
      <c r="A900" s="10">
        <v>454</v>
      </c>
      <c r="B900" s="2">
        <v>45</v>
      </c>
      <c r="C900" s="2">
        <v>4</v>
      </c>
      <c r="D900" s="2" t="s">
        <v>213</v>
      </c>
      <c r="F900" s="2" t="s">
        <v>174</v>
      </c>
      <c r="G900" s="2" t="s">
        <v>174</v>
      </c>
      <c r="H900" s="2" t="s">
        <v>174</v>
      </c>
      <c r="I900" s="32">
        <f t="shared" si="44"/>
        <v>0.46669335373176335</v>
      </c>
      <c r="J900" s="59">
        <v>3.1112890248784226</v>
      </c>
      <c r="K900" s="30">
        <v>64.3</v>
      </c>
      <c r="L900" s="12">
        <f>L887</f>
        <v>1.0848852396011353</v>
      </c>
      <c r="M900" s="12">
        <f>M887</f>
        <v>21.766468048095703</v>
      </c>
      <c r="N900" s="12">
        <f>N887</f>
        <v>4.3455867767333984</v>
      </c>
      <c r="O900" s="12">
        <f>O887</f>
        <v>6.7548727989196777</v>
      </c>
      <c r="U900" s="29" t="s">
        <v>118</v>
      </c>
      <c r="V900" s="2" t="s">
        <v>123</v>
      </c>
      <c r="W900" s="2">
        <v>7</v>
      </c>
      <c r="Y900" s="2" t="s">
        <v>167</v>
      </c>
      <c r="AB900" s="4" t="s">
        <v>138</v>
      </c>
    </row>
    <row r="901" spans="1:28" x14ac:dyDescent="0.35">
      <c r="A901" s="10">
        <v>455</v>
      </c>
      <c r="B901" s="2">
        <v>45</v>
      </c>
      <c r="C901" s="2">
        <v>5</v>
      </c>
      <c r="D901" s="2" t="s">
        <v>213</v>
      </c>
      <c r="F901" s="2" t="s">
        <v>174</v>
      </c>
      <c r="G901" s="2" t="s">
        <v>174</v>
      </c>
      <c r="H901" s="2" t="s">
        <v>174</v>
      </c>
      <c r="I901" s="32">
        <f t="shared" si="44"/>
        <v>0.46669335373176335</v>
      </c>
      <c r="J901" s="59">
        <v>3.1112890248784226</v>
      </c>
      <c r="K901" s="30">
        <v>64.3</v>
      </c>
      <c r="L901" s="12">
        <f>L889</f>
        <v>0.85898101329803467</v>
      </c>
      <c r="M901" s="12">
        <f>M889</f>
        <v>20.450883865356445</v>
      </c>
      <c r="N901" s="12">
        <f>N889</f>
        <v>4.5652651786804199</v>
      </c>
      <c r="O901" s="12">
        <f>O889</f>
        <v>7.5131072998046875</v>
      </c>
      <c r="U901" s="29" t="s">
        <v>118</v>
      </c>
      <c r="V901" s="2" t="s">
        <v>123</v>
      </c>
      <c r="W901" s="2">
        <v>7</v>
      </c>
      <c r="Y901" s="2" t="s">
        <v>167</v>
      </c>
    </row>
    <row r="902" spans="1:28" x14ac:dyDescent="0.35">
      <c r="A902" s="10">
        <v>456</v>
      </c>
      <c r="B902" s="2">
        <v>45</v>
      </c>
      <c r="C902" s="2">
        <v>6</v>
      </c>
      <c r="D902" s="2" t="s">
        <v>213</v>
      </c>
      <c r="F902" s="2" t="s">
        <v>174</v>
      </c>
      <c r="G902" s="2" t="s">
        <v>174</v>
      </c>
      <c r="H902" s="2" t="s">
        <v>174</v>
      </c>
      <c r="I902" s="32">
        <f t="shared" si="44"/>
        <v>0.46669335373176335</v>
      </c>
      <c r="J902" s="59">
        <v>3.1112890248784226</v>
      </c>
      <c r="K902" s="30">
        <v>64.3</v>
      </c>
      <c r="L902" s="12">
        <f t="shared" ref="L902:O903" si="45">L889</f>
        <v>0.85898101329803467</v>
      </c>
      <c r="M902" s="12">
        <f t="shared" si="45"/>
        <v>20.450883865356445</v>
      </c>
      <c r="N902" s="12">
        <f t="shared" si="45"/>
        <v>4.5652651786804199</v>
      </c>
      <c r="O902" s="12">
        <f t="shared" si="45"/>
        <v>7.5131072998046875</v>
      </c>
      <c r="U902" s="29" t="s">
        <v>118</v>
      </c>
      <c r="V902" s="29" t="s">
        <v>123</v>
      </c>
      <c r="W902" s="2">
        <v>7</v>
      </c>
      <c r="Y902" s="2" t="s">
        <v>167</v>
      </c>
    </row>
    <row r="903" spans="1:28" x14ac:dyDescent="0.35">
      <c r="A903" s="10">
        <v>457</v>
      </c>
      <c r="B903" s="2">
        <v>45</v>
      </c>
      <c r="C903" s="2">
        <v>7</v>
      </c>
      <c r="D903" s="2" t="s">
        <v>213</v>
      </c>
      <c r="F903" s="2" t="s">
        <v>174</v>
      </c>
      <c r="G903" s="2" t="s">
        <v>174</v>
      </c>
      <c r="H903" s="2" t="s">
        <v>174</v>
      </c>
      <c r="I903" s="32">
        <f t="shared" si="44"/>
        <v>0.46669335373176335</v>
      </c>
      <c r="J903" s="60">
        <v>3.1112890248784226</v>
      </c>
      <c r="K903" s="30">
        <v>64.3</v>
      </c>
      <c r="L903" s="12">
        <f t="shared" si="45"/>
        <v>0.94023829698562622</v>
      </c>
      <c r="M903" s="12">
        <f t="shared" si="45"/>
        <v>22.461084365844727</v>
      </c>
      <c r="N903" s="12">
        <f t="shared" si="45"/>
        <v>4.3701319694519043</v>
      </c>
      <c r="O903" s="12">
        <f t="shared" si="45"/>
        <v>6.1361789703369141</v>
      </c>
      <c r="U903" s="29" t="s">
        <v>118</v>
      </c>
      <c r="V903" s="2" t="s">
        <v>123</v>
      </c>
      <c r="W903" s="2">
        <v>7</v>
      </c>
      <c r="Y903" s="2" t="s">
        <v>167</v>
      </c>
    </row>
    <row r="904" spans="1:28" x14ac:dyDescent="0.35">
      <c r="A904" s="10">
        <v>458</v>
      </c>
      <c r="B904" s="2">
        <v>45</v>
      </c>
      <c r="C904" s="2">
        <v>8</v>
      </c>
      <c r="D904" s="2" t="s">
        <v>213</v>
      </c>
      <c r="F904" s="2" t="s">
        <v>174</v>
      </c>
      <c r="G904" s="2" t="s">
        <v>174</v>
      </c>
      <c r="H904" s="2" t="s">
        <v>174</v>
      </c>
      <c r="I904" s="32">
        <f t="shared" si="44"/>
        <v>0.46669335373176335</v>
      </c>
      <c r="J904" s="60">
        <v>3.1112890248784226</v>
      </c>
      <c r="K904" s="30">
        <v>64.3</v>
      </c>
      <c r="U904" s="29" t="s">
        <v>118</v>
      </c>
      <c r="V904" s="2" t="s">
        <v>123</v>
      </c>
      <c r="W904" s="2">
        <v>7</v>
      </c>
      <c r="Y904" s="2" t="s">
        <v>167</v>
      </c>
    </row>
    <row r="905" spans="1:28" x14ac:dyDescent="0.35">
      <c r="A905" s="10">
        <v>459</v>
      </c>
      <c r="B905" s="2">
        <v>45</v>
      </c>
      <c r="C905" s="2">
        <v>10</v>
      </c>
      <c r="D905" s="2" t="s">
        <v>213</v>
      </c>
      <c r="F905" s="2" t="s">
        <v>174</v>
      </c>
      <c r="G905" s="2" t="s">
        <v>174</v>
      </c>
      <c r="H905" s="2" t="s">
        <v>174</v>
      </c>
      <c r="I905" s="32">
        <f t="shared" si="44"/>
        <v>0.46669335373176335</v>
      </c>
      <c r="J905" s="60">
        <v>3.1112890248784226</v>
      </c>
      <c r="K905" s="30">
        <v>64.3</v>
      </c>
      <c r="U905" s="29" t="s">
        <v>118</v>
      </c>
      <c r="V905" s="2" t="s">
        <v>170</v>
      </c>
    </row>
    <row r="906" spans="1:28" x14ac:dyDescent="0.35">
      <c r="A906" s="10">
        <v>460</v>
      </c>
      <c r="B906" s="2">
        <v>45</v>
      </c>
      <c r="C906" s="2">
        <v>11</v>
      </c>
      <c r="D906" s="2" t="s">
        <v>213</v>
      </c>
      <c r="F906" s="2" t="s">
        <v>174</v>
      </c>
      <c r="G906" s="2" t="s">
        <v>174</v>
      </c>
      <c r="H906" s="2" t="s">
        <v>174</v>
      </c>
      <c r="I906" s="32">
        <f t="shared" si="44"/>
        <v>0.46669335373176335</v>
      </c>
      <c r="J906" s="59">
        <v>3.1112890248784226</v>
      </c>
      <c r="K906" s="30">
        <v>64.3</v>
      </c>
      <c r="U906" s="29" t="s">
        <v>118</v>
      </c>
      <c r="V906" s="2" t="s">
        <v>170</v>
      </c>
    </row>
    <row r="907" spans="1:28" x14ac:dyDescent="0.35">
      <c r="A907" s="10">
        <v>461</v>
      </c>
      <c r="B907" s="2">
        <v>45</v>
      </c>
      <c r="C907" s="2">
        <v>12</v>
      </c>
      <c r="D907" s="2" t="s">
        <v>213</v>
      </c>
      <c r="F907" s="2" t="s">
        <v>174</v>
      </c>
      <c r="G907" s="2" t="s">
        <v>174</v>
      </c>
      <c r="H907" s="2" t="s">
        <v>174</v>
      </c>
      <c r="I907" s="32">
        <f t="shared" si="44"/>
        <v>0.46669335373176335</v>
      </c>
      <c r="J907" s="59">
        <v>3.1112890248784226</v>
      </c>
      <c r="K907" s="30">
        <v>64.3</v>
      </c>
      <c r="U907" s="29" t="s">
        <v>118</v>
      </c>
      <c r="V907" s="2" t="s">
        <v>170</v>
      </c>
    </row>
    <row r="908" spans="1:28" x14ac:dyDescent="0.35">
      <c r="A908" s="10">
        <v>462</v>
      </c>
      <c r="B908" s="2">
        <v>45</v>
      </c>
      <c r="C908" s="2">
        <v>13</v>
      </c>
      <c r="D908" s="2" t="s">
        <v>213</v>
      </c>
      <c r="F908" s="2" t="s">
        <v>174</v>
      </c>
      <c r="G908" s="2" t="s">
        <v>174</v>
      </c>
      <c r="H908" s="2" t="s">
        <v>174</v>
      </c>
      <c r="I908" s="32">
        <f t="shared" si="44"/>
        <v>0.46669335373176335</v>
      </c>
      <c r="J908" s="59">
        <v>3.1112890248784226</v>
      </c>
      <c r="K908" s="30">
        <v>64.3</v>
      </c>
      <c r="U908" s="29" t="s">
        <v>118</v>
      </c>
      <c r="V908" s="2" t="s">
        <v>170</v>
      </c>
    </row>
    <row r="909" spans="1:28" x14ac:dyDescent="0.35">
      <c r="A909" s="10">
        <v>463</v>
      </c>
      <c r="B909" s="2">
        <v>45</v>
      </c>
      <c r="C909" s="2">
        <v>14</v>
      </c>
      <c r="D909" s="2" t="s">
        <v>213</v>
      </c>
      <c r="F909" s="2" t="s">
        <v>174</v>
      </c>
      <c r="G909" s="2" t="s">
        <v>174</v>
      </c>
      <c r="H909" s="2" t="s">
        <v>174</v>
      </c>
      <c r="I909" s="32">
        <f t="shared" si="44"/>
        <v>0.46669335373176335</v>
      </c>
      <c r="J909" s="59">
        <v>3.1112890248784226</v>
      </c>
      <c r="K909" s="30">
        <v>64.3</v>
      </c>
      <c r="U909" s="29" t="s">
        <v>118</v>
      </c>
      <c r="V909" s="2" t="s">
        <v>170</v>
      </c>
    </row>
    <row r="910" spans="1:28" x14ac:dyDescent="0.35">
      <c r="A910" s="6">
        <v>452.13</v>
      </c>
      <c r="B910" s="2">
        <v>45</v>
      </c>
      <c r="C910" s="2">
        <v>2</v>
      </c>
      <c r="D910" s="2" t="s">
        <v>214</v>
      </c>
      <c r="E910" s="2">
        <v>13</v>
      </c>
      <c r="F910" s="2" t="s">
        <v>174</v>
      </c>
      <c r="G910" s="2" t="s">
        <v>174</v>
      </c>
      <c r="H910" s="2" t="s">
        <v>176</v>
      </c>
      <c r="I910" s="32">
        <f t="shared" si="44"/>
        <v>1.0092243774449383</v>
      </c>
      <c r="J910" s="59">
        <v>6.7281625162995891</v>
      </c>
      <c r="K910" s="30">
        <v>64.3</v>
      </c>
      <c r="U910" s="29" t="s">
        <v>118</v>
      </c>
      <c r="V910" s="2" t="s">
        <v>170</v>
      </c>
    </row>
    <row r="911" spans="1:28" x14ac:dyDescent="0.35">
      <c r="A911" s="6">
        <v>453.13</v>
      </c>
      <c r="B911" s="2">
        <v>45</v>
      </c>
      <c r="C911" s="2">
        <v>3</v>
      </c>
      <c r="D911" s="2" t="s">
        <v>214</v>
      </c>
      <c r="E911" s="2">
        <v>13</v>
      </c>
      <c r="F911" s="2" t="s">
        <v>174</v>
      </c>
      <c r="G911" s="2" t="s">
        <v>174</v>
      </c>
      <c r="H911" s="2" t="s">
        <v>176</v>
      </c>
      <c r="I911" s="32">
        <f t="shared" si="44"/>
        <v>0.63491297308437744</v>
      </c>
      <c r="J911" s="59">
        <v>4.2327531538958496</v>
      </c>
      <c r="K911" s="30">
        <v>64.3</v>
      </c>
      <c r="L911" s="12">
        <v>1.0944371223449707</v>
      </c>
      <c r="M911" s="12">
        <v>20.744117736816406</v>
      </c>
      <c r="N911" s="12">
        <v>4.4642901420593262</v>
      </c>
      <c r="O911" s="12">
        <v>7.3669571876525879</v>
      </c>
      <c r="U911" s="29" t="s">
        <v>118</v>
      </c>
      <c r="V911" s="29" t="s">
        <v>123</v>
      </c>
      <c r="W911" s="2">
        <v>7</v>
      </c>
      <c r="Y911" s="2" t="s">
        <v>167</v>
      </c>
    </row>
    <row r="912" spans="1:28" x14ac:dyDescent="0.35">
      <c r="A912" s="6">
        <v>454.13</v>
      </c>
      <c r="B912" s="2">
        <v>45</v>
      </c>
      <c r="C912" s="2">
        <v>4</v>
      </c>
      <c r="D912" s="2" t="s">
        <v>214</v>
      </c>
      <c r="E912" s="2">
        <v>13</v>
      </c>
      <c r="F912" s="2" t="s">
        <v>174</v>
      </c>
      <c r="G912" s="2" t="s">
        <v>174</v>
      </c>
      <c r="H912" s="2" t="s">
        <v>176</v>
      </c>
      <c r="I912" s="32">
        <f t="shared" si="44"/>
        <v>0.55485172825169349</v>
      </c>
      <c r="J912" s="59">
        <v>3.6990115216779569</v>
      </c>
      <c r="K912" s="30">
        <v>64.3</v>
      </c>
      <c r="L912" s="12">
        <v>0.93869638442993164</v>
      </c>
      <c r="M912" s="12">
        <v>22.842714309692383</v>
      </c>
      <c r="N912" s="12">
        <v>4.2757081985473633</v>
      </c>
      <c r="O912" s="12">
        <v>6.7801098823547363</v>
      </c>
      <c r="U912" s="29" t="s">
        <v>118</v>
      </c>
      <c r="V912" s="2" t="s">
        <v>123</v>
      </c>
      <c r="W912" s="2">
        <v>7</v>
      </c>
      <c r="Y912" s="2" t="s">
        <v>167</v>
      </c>
      <c r="AB912" s="4" t="s">
        <v>138</v>
      </c>
    </row>
    <row r="913" spans="1:28" x14ac:dyDescent="0.35">
      <c r="A913" s="6">
        <v>455.13</v>
      </c>
      <c r="B913" s="2">
        <v>45</v>
      </c>
      <c r="C913" s="2">
        <v>5</v>
      </c>
      <c r="D913" s="2" t="s">
        <v>214</v>
      </c>
      <c r="E913" s="2">
        <v>13</v>
      </c>
      <c r="F913" s="2" t="s">
        <v>174</v>
      </c>
      <c r="G913" s="2" t="s">
        <v>174</v>
      </c>
      <c r="H913" s="2" t="s">
        <v>176</v>
      </c>
      <c r="I913" s="32">
        <f t="shared" si="44"/>
        <v>0.56112875385938565</v>
      </c>
      <c r="J913" s="59">
        <v>3.7408583590625715</v>
      </c>
      <c r="K913" s="30">
        <v>64.3</v>
      </c>
      <c r="L913" s="12">
        <v>0.73831796646118164</v>
      </c>
      <c r="M913" s="12">
        <v>22.388084411621094</v>
      </c>
      <c r="N913" s="12">
        <v>4.2935209274291992</v>
      </c>
      <c r="O913" s="12">
        <v>5.7281055450439453</v>
      </c>
      <c r="U913" s="29" t="s">
        <v>118</v>
      </c>
      <c r="V913" s="2" t="s">
        <v>123</v>
      </c>
      <c r="W913" s="2">
        <v>7</v>
      </c>
      <c r="Y913" s="2" t="s">
        <v>167</v>
      </c>
    </row>
    <row r="914" spans="1:28" x14ac:dyDescent="0.35">
      <c r="A914" s="6">
        <v>456.13</v>
      </c>
      <c r="B914" s="2">
        <v>45</v>
      </c>
      <c r="C914" s="2">
        <v>6</v>
      </c>
      <c r="D914" s="2" t="s">
        <v>214</v>
      </c>
      <c r="E914" s="2">
        <v>13</v>
      </c>
      <c r="F914" s="2" t="s">
        <v>174</v>
      </c>
      <c r="G914" s="2" t="s">
        <v>174</v>
      </c>
      <c r="H914" s="2" t="s">
        <v>176</v>
      </c>
      <c r="I914" s="32">
        <f t="shared" si="44"/>
        <v>0.41132018731148973</v>
      </c>
      <c r="J914" s="59">
        <v>2.7421345820765981</v>
      </c>
      <c r="K914" s="30">
        <v>64.3</v>
      </c>
      <c r="L914" s="12">
        <v>0.70574605464935303</v>
      </c>
      <c r="M914" s="12">
        <v>20.657705307006836</v>
      </c>
      <c r="N914" s="12">
        <v>4.0359864234924316</v>
      </c>
      <c r="O914" s="12">
        <v>6.3388891220092773</v>
      </c>
      <c r="U914" s="29" t="s">
        <v>118</v>
      </c>
      <c r="V914" s="29" t="s">
        <v>123</v>
      </c>
      <c r="W914" s="2">
        <v>7</v>
      </c>
      <c r="X914" s="63" t="s">
        <v>217</v>
      </c>
      <c r="Y914" s="2" t="s">
        <v>167</v>
      </c>
      <c r="AA914" s="63"/>
    </row>
    <row r="915" spans="1:28" x14ac:dyDescent="0.35">
      <c r="A915" s="6">
        <v>457.13</v>
      </c>
      <c r="B915" s="2">
        <v>45</v>
      </c>
      <c r="C915" s="2">
        <v>7</v>
      </c>
      <c r="D915" s="2" t="s">
        <v>214</v>
      </c>
      <c r="E915" s="2">
        <v>13</v>
      </c>
      <c r="F915" s="2" t="s">
        <v>174</v>
      </c>
      <c r="G915" s="2" t="s">
        <v>174</v>
      </c>
      <c r="H915" s="2" t="s">
        <v>176</v>
      </c>
      <c r="I915" s="32">
        <f t="shared" si="44"/>
        <v>0.90753189566678716</v>
      </c>
      <c r="J915" s="59">
        <v>6.0502126377785812</v>
      </c>
      <c r="K915" s="30">
        <v>64.3</v>
      </c>
      <c r="L915" s="12">
        <v>0.81932711601257324</v>
      </c>
      <c r="M915" s="12">
        <v>20.675432205200195</v>
      </c>
      <c r="N915" s="12">
        <v>4.4951210021972656</v>
      </c>
      <c r="O915" s="12">
        <v>7.760195255279541</v>
      </c>
      <c r="U915" s="29" t="s">
        <v>118</v>
      </c>
      <c r="V915" s="2" t="s">
        <v>123</v>
      </c>
      <c r="W915" s="2">
        <v>7</v>
      </c>
      <c r="Y915" s="2" t="s">
        <v>167</v>
      </c>
    </row>
    <row r="916" spans="1:28" x14ac:dyDescent="0.35">
      <c r="A916" s="6">
        <v>458.13</v>
      </c>
      <c r="B916" s="2">
        <v>45</v>
      </c>
      <c r="C916" s="2">
        <v>8</v>
      </c>
      <c r="D916" s="2" t="s">
        <v>214</v>
      </c>
      <c r="E916" s="2">
        <v>13</v>
      </c>
      <c r="F916" s="2" t="s">
        <v>174</v>
      </c>
      <c r="G916" s="2" t="s">
        <v>174</v>
      </c>
      <c r="H916" s="2" t="s">
        <v>176</v>
      </c>
      <c r="I916" s="32">
        <f t="shared" si="44"/>
        <v>0.61927874573436348</v>
      </c>
      <c r="J916" s="59">
        <v>4.128524971562423</v>
      </c>
      <c r="K916" s="30">
        <v>64.3</v>
      </c>
      <c r="L916" s="12">
        <v>0.92001593112945557</v>
      </c>
      <c r="M916" s="12">
        <v>20.620088577270508</v>
      </c>
      <c r="N916" s="12">
        <v>4.2602300643920898</v>
      </c>
      <c r="O916" s="12">
        <v>7.2892613410949707</v>
      </c>
      <c r="U916" s="29" t="s">
        <v>118</v>
      </c>
      <c r="V916" s="2" t="s">
        <v>123</v>
      </c>
      <c r="W916" s="2">
        <v>7</v>
      </c>
      <c r="Y916" s="2" t="s">
        <v>167</v>
      </c>
    </row>
    <row r="917" spans="1:28" x14ac:dyDescent="0.35">
      <c r="A917" s="6">
        <v>459.13</v>
      </c>
      <c r="B917" s="2">
        <v>45</v>
      </c>
      <c r="C917" s="2">
        <v>10</v>
      </c>
      <c r="D917" s="2" t="s">
        <v>214</v>
      </c>
      <c r="E917" s="2">
        <v>13</v>
      </c>
      <c r="F917" s="2" t="s">
        <v>174</v>
      </c>
      <c r="G917" s="2" t="s">
        <v>174</v>
      </c>
      <c r="H917" s="2" t="s">
        <v>176</v>
      </c>
      <c r="I917" s="32">
        <f t="shared" si="44"/>
        <v>0.72057453816184269</v>
      </c>
      <c r="J917" s="59">
        <v>4.8038302544122846</v>
      </c>
      <c r="K917" s="30">
        <v>64.3</v>
      </c>
      <c r="U917" s="29" t="s">
        <v>118</v>
      </c>
      <c r="V917" s="2" t="s">
        <v>170</v>
      </c>
    </row>
    <row r="918" spans="1:28" x14ac:dyDescent="0.35">
      <c r="A918" s="6">
        <v>460.13</v>
      </c>
      <c r="B918" s="2">
        <v>45</v>
      </c>
      <c r="C918" s="2">
        <v>11</v>
      </c>
      <c r="D918" s="2" t="s">
        <v>214</v>
      </c>
      <c r="E918" s="2">
        <v>13</v>
      </c>
      <c r="F918" s="2" t="s">
        <v>174</v>
      </c>
      <c r="G918" s="2" t="s">
        <v>174</v>
      </c>
      <c r="H918" s="2" t="s">
        <v>176</v>
      </c>
      <c r="I918" s="32">
        <f t="shared" si="44"/>
        <v>0.61379509882801531</v>
      </c>
      <c r="J918" s="59">
        <v>4.0919673255201019</v>
      </c>
      <c r="K918" s="30">
        <v>64.3</v>
      </c>
      <c r="U918" s="29" t="s">
        <v>118</v>
      </c>
      <c r="V918" s="2" t="s">
        <v>170</v>
      </c>
    </row>
    <row r="919" spans="1:28" x14ac:dyDescent="0.35">
      <c r="A919" s="6">
        <v>461.13</v>
      </c>
      <c r="B919" s="2">
        <v>45</v>
      </c>
      <c r="C919" s="2">
        <v>12</v>
      </c>
      <c r="D919" s="2" t="s">
        <v>214</v>
      </c>
      <c r="E919" s="2">
        <v>13</v>
      </c>
      <c r="F919" s="2" t="s">
        <v>174</v>
      </c>
      <c r="G919" s="2" t="s">
        <v>174</v>
      </c>
      <c r="H919" s="2" t="s">
        <v>176</v>
      </c>
      <c r="I919" s="32">
        <f t="shared" si="44"/>
        <v>0.59393729662672867</v>
      </c>
      <c r="J919" s="59">
        <v>3.9595819775115246</v>
      </c>
      <c r="K919" s="30">
        <v>64.3</v>
      </c>
      <c r="U919" s="29" t="s">
        <v>118</v>
      </c>
      <c r="V919" s="2" t="s">
        <v>170</v>
      </c>
    </row>
    <row r="920" spans="1:28" x14ac:dyDescent="0.35">
      <c r="A920" s="6">
        <v>462.13</v>
      </c>
      <c r="B920" s="2">
        <v>45</v>
      </c>
      <c r="C920" s="2">
        <v>13</v>
      </c>
      <c r="D920" s="2" t="s">
        <v>214</v>
      </c>
      <c r="E920" s="2">
        <v>13</v>
      </c>
      <c r="F920" s="2" t="s">
        <v>174</v>
      </c>
      <c r="G920" s="2" t="s">
        <v>174</v>
      </c>
      <c r="H920" s="2" t="s">
        <v>176</v>
      </c>
      <c r="I920" s="32">
        <f t="shared" si="44"/>
        <v>0.63960324128938173</v>
      </c>
      <c r="J920" s="59">
        <v>4.2640216085958782</v>
      </c>
      <c r="K920" s="30">
        <v>64.3</v>
      </c>
      <c r="U920" s="29" t="s">
        <v>118</v>
      </c>
      <c r="V920" s="2" t="s">
        <v>170</v>
      </c>
    </row>
    <row r="921" spans="1:28" x14ac:dyDescent="0.35">
      <c r="A921" s="6">
        <v>463.13</v>
      </c>
      <c r="B921" s="2">
        <v>45</v>
      </c>
      <c r="C921" s="2">
        <v>14</v>
      </c>
      <c r="D921" s="2" t="s">
        <v>214</v>
      </c>
      <c r="E921" s="2">
        <v>13</v>
      </c>
      <c r="F921" s="2" t="s">
        <v>174</v>
      </c>
      <c r="G921" s="2" t="s">
        <v>174</v>
      </c>
      <c r="H921" s="2" t="s">
        <v>176</v>
      </c>
      <c r="I921" s="32">
        <f t="shared" si="44"/>
        <v>0.69721653580756793</v>
      </c>
      <c r="J921" s="60">
        <v>4.6481102387171198</v>
      </c>
      <c r="K921" s="30">
        <v>64.3</v>
      </c>
      <c r="U921" s="29" t="s">
        <v>118</v>
      </c>
      <c r="V921" s="2" t="s">
        <v>170</v>
      </c>
    </row>
    <row r="922" spans="1:28" x14ac:dyDescent="0.35">
      <c r="A922" s="10">
        <v>464</v>
      </c>
      <c r="B922" s="2">
        <v>46</v>
      </c>
      <c r="C922" s="2">
        <v>1</v>
      </c>
      <c r="D922" s="2" t="s">
        <v>213</v>
      </c>
      <c r="F922" s="2" t="s">
        <v>176</v>
      </c>
      <c r="G922" s="2" t="s">
        <v>176</v>
      </c>
      <c r="H922" s="2" t="s">
        <v>176</v>
      </c>
      <c r="I922" s="32">
        <f t="shared" si="44"/>
        <v>0.46669335373176335</v>
      </c>
      <c r="J922" s="60">
        <v>3.1112890248784226</v>
      </c>
      <c r="K922" s="30">
        <v>64.3</v>
      </c>
      <c r="U922" s="29" t="s">
        <v>118</v>
      </c>
      <c r="V922" s="2" t="s">
        <v>170</v>
      </c>
    </row>
    <row r="923" spans="1:28" x14ac:dyDescent="0.35">
      <c r="A923" s="10">
        <v>465</v>
      </c>
      <c r="B923" s="2">
        <v>46</v>
      </c>
      <c r="C923" s="2">
        <v>2</v>
      </c>
      <c r="D923" s="2" t="s">
        <v>213</v>
      </c>
      <c r="F923" s="2" t="s">
        <v>176</v>
      </c>
      <c r="G923" s="2" t="s">
        <v>176</v>
      </c>
      <c r="H923" s="2" t="s">
        <v>176</v>
      </c>
      <c r="I923" s="32">
        <f t="shared" si="44"/>
        <v>0.46669335373176335</v>
      </c>
      <c r="J923" s="60">
        <v>3.1112890248784226</v>
      </c>
      <c r="K923" s="30">
        <v>64.3</v>
      </c>
      <c r="U923" s="29" t="s">
        <v>118</v>
      </c>
      <c r="V923" s="2" t="s">
        <v>170</v>
      </c>
    </row>
    <row r="924" spans="1:28" x14ac:dyDescent="0.35">
      <c r="A924" s="10">
        <v>466</v>
      </c>
      <c r="B924" s="2">
        <v>46</v>
      </c>
      <c r="C924" s="2">
        <v>3</v>
      </c>
      <c r="D924" s="2" t="s">
        <v>213</v>
      </c>
      <c r="F924" s="2" t="s">
        <v>176</v>
      </c>
      <c r="G924" s="2" t="s">
        <v>176</v>
      </c>
      <c r="H924" s="2" t="s">
        <v>176</v>
      </c>
      <c r="I924" s="32">
        <f t="shared" si="44"/>
        <v>0.11667333843294084</v>
      </c>
      <c r="J924" s="59">
        <v>0.77782225621960566</v>
      </c>
      <c r="K924" s="30">
        <v>64.3</v>
      </c>
      <c r="L924" s="12">
        <f t="shared" ref="L924:O927" si="46">L911</f>
        <v>1.0944371223449707</v>
      </c>
      <c r="M924" s="12">
        <f t="shared" si="46"/>
        <v>20.744117736816406</v>
      </c>
      <c r="N924" s="12">
        <f t="shared" si="46"/>
        <v>4.4642901420593262</v>
      </c>
      <c r="O924" s="12">
        <f t="shared" si="46"/>
        <v>7.3669571876525879</v>
      </c>
      <c r="U924" s="29" t="s">
        <v>118</v>
      </c>
      <c r="V924" s="2" t="s">
        <v>123</v>
      </c>
      <c r="W924" s="2">
        <v>7</v>
      </c>
      <c r="Y924" s="2" t="s">
        <v>167</v>
      </c>
    </row>
    <row r="925" spans="1:28" x14ac:dyDescent="0.35">
      <c r="A925" s="10">
        <v>467</v>
      </c>
      <c r="B925" s="2">
        <v>46</v>
      </c>
      <c r="C925" s="2">
        <v>4</v>
      </c>
      <c r="D925" s="2" t="s">
        <v>213</v>
      </c>
      <c r="F925" s="2" t="s">
        <v>176</v>
      </c>
      <c r="G925" s="2" t="s">
        <v>176</v>
      </c>
      <c r="H925" s="2" t="s">
        <v>176</v>
      </c>
      <c r="I925" s="32">
        <f t="shared" si="44"/>
        <v>0.35002001529882254</v>
      </c>
      <c r="J925" s="59">
        <v>2.3334667686588171</v>
      </c>
      <c r="K925" s="30">
        <v>64.3</v>
      </c>
      <c r="L925" s="12">
        <f t="shared" si="46"/>
        <v>0.93869638442993164</v>
      </c>
      <c r="M925" s="12">
        <f t="shared" si="46"/>
        <v>22.842714309692383</v>
      </c>
      <c r="N925" s="12">
        <f t="shared" si="46"/>
        <v>4.2757081985473633</v>
      </c>
      <c r="O925" s="12">
        <f t="shared" si="46"/>
        <v>6.7801098823547363</v>
      </c>
      <c r="U925" s="29" t="s">
        <v>118</v>
      </c>
      <c r="V925" s="29" t="s">
        <v>123</v>
      </c>
      <c r="W925" s="2">
        <v>7</v>
      </c>
      <c r="Y925" s="2" t="s">
        <v>167</v>
      </c>
      <c r="AB925" s="4" t="s">
        <v>138</v>
      </c>
    </row>
    <row r="926" spans="1:28" x14ac:dyDescent="0.35">
      <c r="A926" s="10">
        <v>468</v>
      </c>
      <c r="B926" s="2">
        <v>46</v>
      </c>
      <c r="C926" s="2">
        <v>5</v>
      </c>
      <c r="D926" s="2" t="s">
        <v>213</v>
      </c>
      <c r="F926" s="2" t="s">
        <v>176</v>
      </c>
      <c r="G926" s="2" t="s">
        <v>176</v>
      </c>
      <c r="H926" s="2" t="s">
        <v>176</v>
      </c>
      <c r="I926" s="32">
        <f t="shared" si="44"/>
        <v>0.23334667686588167</v>
      </c>
      <c r="J926" s="59">
        <v>1.5556445124392113</v>
      </c>
      <c r="K926" s="30">
        <v>64.3</v>
      </c>
      <c r="L926" s="12">
        <f t="shared" si="46"/>
        <v>0.73831796646118164</v>
      </c>
      <c r="M926" s="12">
        <f t="shared" si="46"/>
        <v>22.388084411621094</v>
      </c>
      <c r="N926" s="12">
        <f t="shared" si="46"/>
        <v>4.2935209274291992</v>
      </c>
      <c r="O926" s="12">
        <f t="shared" si="46"/>
        <v>5.7281055450439453</v>
      </c>
      <c r="U926" s="29" t="s">
        <v>118</v>
      </c>
      <c r="V926" s="2" t="s">
        <v>123</v>
      </c>
      <c r="W926" s="2">
        <v>7</v>
      </c>
      <c r="Y926" s="2" t="s">
        <v>167</v>
      </c>
    </row>
    <row r="927" spans="1:28" x14ac:dyDescent="0.35">
      <c r="A927" s="10">
        <v>469</v>
      </c>
      <c r="B927" s="2">
        <v>46</v>
      </c>
      <c r="C927" s="2">
        <v>6</v>
      </c>
      <c r="D927" s="2" t="s">
        <v>213</v>
      </c>
      <c r="F927" s="2" t="s">
        <v>176</v>
      </c>
      <c r="G927" s="2" t="s">
        <v>176</v>
      </c>
      <c r="H927" s="2" t="s">
        <v>176</v>
      </c>
      <c r="I927" s="32">
        <f t="shared" si="44"/>
        <v>0.23334667686588167</v>
      </c>
      <c r="J927" s="59">
        <v>1.5556445124392113</v>
      </c>
      <c r="K927" s="30">
        <v>64.3</v>
      </c>
      <c r="L927" s="12">
        <f t="shared" si="46"/>
        <v>0.70574605464935303</v>
      </c>
      <c r="M927" s="12">
        <f t="shared" si="46"/>
        <v>20.657705307006836</v>
      </c>
      <c r="N927" s="12">
        <f t="shared" si="46"/>
        <v>4.0359864234924316</v>
      </c>
      <c r="O927" s="12">
        <f t="shared" si="46"/>
        <v>6.3388891220092773</v>
      </c>
      <c r="U927" s="29" t="s">
        <v>118</v>
      </c>
      <c r="V927" s="2" t="s">
        <v>123</v>
      </c>
      <c r="W927" s="2">
        <v>7</v>
      </c>
      <c r="Y927" s="2" t="s">
        <v>167</v>
      </c>
    </row>
    <row r="928" spans="1:28" x14ac:dyDescent="0.35">
      <c r="A928" s="10">
        <v>470</v>
      </c>
      <c r="B928" s="2">
        <v>46</v>
      </c>
      <c r="C928" s="2">
        <v>7</v>
      </c>
      <c r="D928" s="2" t="s">
        <v>213</v>
      </c>
      <c r="F928" s="2" t="s">
        <v>176</v>
      </c>
      <c r="G928" s="2" t="s">
        <v>176</v>
      </c>
      <c r="H928" s="2" t="s">
        <v>176</v>
      </c>
      <c r="I928" s="32">
        <f t="shared" si="44"/>
        <v>0.11667333843294084</v>
      </c>
      <c r="J928" s="59">
        <v>0.77782225621960566</v>
      </c>
      <c r="K928" s="30">
        <v>64.3</v>
      </c>
      <c r="U928" s="29" t="s">
        <v>118</v>
      </c>
      <c r="V928" s="2" t="s">
        <v>170</v>
      </c>
    </row>
    <row r="929" spans="1:28" x14ac:dyDescent="0.35">
      <c r="A929" s="10">
        <v>471</v>
      </c>
      <c r="B929" s="2">
        <v>46</v>
      </c>
      <c r="C929" s="2">
        <v>8</v>
      </c>
      <c r="D929" s="2" t="s">
        <v>213</v>
      </c>
      <c r="F929" s="2" t="s">
        <v>176</v>
      </c>
      <c r="G929" s="2" t="s">
        <v>176</v>
      </c>
      <c r="H929" s="2" t="s">
        <v>176</v>
      </c>
      <c r="I929" s="32">
        <f t="shared" si="44"/>
        <v>0.23334667686588167</v>
      </c>
      <c r="J929" s="59">
        <v>1.5556445124392113</v>
      </c>
      <c r="K929" s="30">
        <v>64.3</v>
      </c>
      <c r="U929" s="29" t="s">
        <v>118</v>
      </c>
      <c r="V929" s="2" t="s">
        <v>170</v>
      </c>
      <c r="AB929" s="4" t="s">
        <v>138</v>
      </c>
    </row>
    <row r="930" spans="1:28" x14ac:dyDescent="0.35">
      <c r="A930" s="10">
        <v>472</v>
      </c>
      <c r="B930" s="2">
        <v>46</v>
      </c>
      <c r="C930" s="2">
        <v>10</v>
      </c>
      <c r="D930" s="2" t="s">
        <v>213</v>
      </c>
      <c r="F930" s="2" t="s">
        <v>176</v>
      </c>
      <c r="G930" s="2" t="s">
        <v>176</v>
      </c>
      <c r="H930" s="2" t="s">
        <v>176</v>
      </c>
      <c r="I930" s="32">
        <f t="shared" si="44"/>
        <v>0.46669335373176335</v>
      </c>
      <c r="J930" s="59">
        <v>3.1112890248784226</v>
      </c>
      <c r="K930" s="30">
        <v>64.3</v>
      </c>
      <c r="U930" s="29" t="s">
        <v>118</v>
      </c>
      <c r="V930" s="2" t="s">
        <v>170</v>
      </c>
    </row>
    <row r="931" spans="1:28" x14ac:dyDescent="0.35">
      <c r="A931" s="10">
        <v>473</v>
      </c>
      <c r="B931" s="2">
        <v>46</v>
      </c>
      <c r="C931" s="2">
        <v>11</v>
      </c>
      <c r="D931" s="2" t="s">
        <v>213</v>
      </c>
      <c r="F931" s="2" t="s">
        <v>176</v>
      </c>
      <c r="G931" s="2" t="s">
        <v>176</v>
      </c>
      <c r="H931" s="2" t="s">
        <v>176</v>
      </c>
      <c r="I931" s="32">
        <f t="shared" si="44"/>
        <v>0.46669335373176335</v>
      </c>
      <c r="J931" s="59">
        <v>3.1112890248784226</v>
      </c>
      <c r="K931" s="30">
        <v>64.3</v>
      </c>
      <c r="U931" s="29" t="s">
        <v>118</v>
      </c>
      <c r="V931" s="2" t="s">
        <v>170</v>
      </c>
    </row>
    <row r="932" spans="1:28" x14ac:dyDescent="0.35">
      <c r="A932" s="10">
        <v>474</v>
      </c>
      <c r="B932" s="2">
        <v>46</v>
      </c>
      <c r="C932" s="2">
        <v>12</v>
      </c>
      <c r="D932" s="2" t="s">
        <v>213</v>
      </c>
      <c r="F932" s="2" t="s">
        <v>176</v>
      </c>
      <c r="G932" s="2" t="s">
        <v>176</v>
      </c>
      <c r="H932" s="2" t="s">
        <v>176</v>
      </c>
      <c r="I932" s="32">
        <f t="shared" si="44"/>
        <v>0.46669335373176335</v>
      </c>
      <c r="J932" s="59">
        <v>3.1112890248784226</v>
      </c>
      <c r="K932" s="30">
        <v>64.3</v>
      </c>
      <c r="U932" s="29" t="s">
        <v>118</v>
      </c>
      <c r="V932" s="2" t="s">
        <v>170</v>
      </c>
    </row>
    <row r="933" spans="1:28" x14ac:dyDescent="0.35">
      <c r="A933" s="10">
        <v>475</v>
      </c>
      <c r="B933" s="2">
        <v>46</v>
      </c>
      <c r="C933" s="2">
        <v>13</v>
      </c>
      <c r="D933" s="2" t="s">
        <v>213</v>
      </c>
      <c r="F933" s="2" t="s">
        <v>176</v>
      </c>
      <c r="G933" s="2" t="s">
        <v>176</v>
      </c>
      <c r="H933" s="2" t="s">
        <v>176</v>
      </c>
      <c r="I933" s="32">
        <f t="shared" si="44"/>
        <v>0.46669335373176335</v>
      </c>
      <c r="J933" s="59">
        <v>3.1112890248784226</v>
      </c>
      <c r="K933" s="30">
        <v>64.3</v>
      </c>
      <c r="U933" s="29" t="s">
        <v>118</v>
      </c>
      <c r="V933" s="2" t="s">
        <v>170</v>
      </c>
    </row>
    <row r="934" spans="1:28" x14ac:dyDescent="0.35">
      <c r="A934" s="10">
        <v>476</v>
      </c>
      <c r="B934" s="2">
        <v>46</v>
      </c>
      <c r="C934" s="2">
        <v>14</v>
      </c>
      <c r="D934" s="2" t="s">
        <v>213</v>
      </c>
      <c r="F934" s="2" t="s">
        <v>176</v>
      </c>
      <c r="G934" s="2" t="s">
        <v>176</v>
      </c>
      <c r="H934" s="2" t="s">
        <v>176</v>
      </c>
      <c r="I934" s="32">
        <f t="shared" si="44"/>
        <v>0.46669335373176335</v>
      </c>
      <c r="J934" s="59">
        <v>3.1112890248784226</v>
      </c>
      <c r="K934" s="30">
        <v>64.3</v>
      </c>
      <c r="U934" s="29" t="s">
        <v>118</v>
      </c>
      <c r="V934" s="2" t="s">
        <v>170</v>
      </c>
    </row>
    <row r="935" spans="1:28" x14ac:dyDescent="0.35">
      <c r="A935" s="6">
        <v>464.15</v>
      </c>
      <c r="B935" s="2">
        <v>46</v>
      </c>
      <c r="C935" s="2">
        <v>1</v>
      </c>
      <c r="D935" s="2" t="s">
        <v>214</v>
      </c>
      <c r="E935" s="2">
        <v>15</v>
      </c>
      <c r="F935" s="2" t="s">
        <v>176</v>
      </c>
      <c r="G935" s="2" t="s">
        <v>176</v>
      </c>
      <c r="H935" s="2" t="s">
        <v>177</v>
      </c>
      <c r="I935" s="32">
        <f t="shared" si="44"/>
        <v>0.78402149960167589</v>
      </c>
      <c r="J935" s="59">
        <v>5.2268099973445059</v>
      </c>
      <c r="K935" s="30">
        <v>64.3</v>
      </c>
      <c r="U935" s="29" t="s">
        <v>118</v>
      </c>
      <c r="V935" s="2" t="s">
        <v>170</v>
      </c>
    </row>
    <row r="936" spans="1:28" x14ac:dyDescent="0.35">
      <c r="A936" s="6">
        <v>465.15</v>
      </c>
      <c r="B936" s="2">
        <v>46</v>
      </c>
      <c r="C936" s="2">
        <v>2</v>
      </c>
      <c r="D936" s="2" t="s">
        <v>214</v>
      </c>
      <c r="E936" s="2">
        <v>15</v>
      </c>
      <c r="F936" s="2" t="s">
        <v>176</v>
      </c>
      <c r="G936" s="2" t="s">
        <v>176</v>
      </c>
      <c r="H936" s="2" t="s">
        <v>177</v>
      </c>
      <c r="I936" s="32">
        <f t="shared" si="44"/>
        <v>0.70424027078123097</v>
      </c>
      <c r="J936" s="59">
        <v>4.6949351385415401</v>
      </c>
      <c r="K936" s="30">
        <v>64.3</v>
      </c>
      <c r="U936" s="29" t="s">
        <v>118</v>
      </c>
      <c r="V936" s="2" t="s">
        <v>170</v>
      </c>
    </row>
    <row r="937" spans="1:28" x14ac:dyDescent="0.35">
      <c r="A937" s="6">
        <v>466.15</v>
      </c>
      <c r="B937" s="2">
        <v>46</v>
      </c>
      <c r="C937" s="2">
        <v>3</v>
      </c>
      <c r="D937" s="2" t="s">
        <v>214</v>
      </c>
      <c r="E937" s="2">
        <v>15</v>
      </c>
      <c r="F937" s="2" t="s">
        <v>176</v>
      </c>
      <c r="G937" s="2" t="s">
        <v>176</v>
      </c>
      <c r="H937" s="2" t="s">
        <v>177</v>
      </c>
      <c r="I937" s="32">
        <f t="shared" si="44"/>
        <v>0.19395775781092087</v>
      </c>
      <c r="J937" s="59">
        <v>1.2930517187394726</v>
      </c>
      <c r="K937" s="30">
        <v>64.3</v>
      </c>
      <c r="L937" s="12">
        <v>0.97858500480651855</v>
      </c>
      <c r="M937" s="12">
        <v>22.208959579467773</v>
      </c>
      <c r="N937" s="12">
        <v>4.3705315589904785</v>
      </c>
      <c r="O937" s="12">
        <v>7.500464916229248</v>
      </c>
      <c r="U937" s="29" t="s">
        <v>118</v>
      </c>
      <c r="V937" s="2" t="s">
        <v>123</v>
      </c>
      <c r="W937" s="2">
        <v>7</v>
      </c>
      <c r="Y937" s="2" t="s">
        <v>167</v>
      </c>
    </row>
    <row r="938" spans="1:28" x14ac:dyDescent="0.35">
      <c r="A938" s="6">
        <v>467.15</v>
      </c>
      <c r="B938" s="2">
        <v>46</v>
      </c>
      <c r="C938" s="2">
        <v>4</v>
      </c>
      <c r="D938" s="2" t="s">
        <v>214</v>
      </c>
      <c r="E938" s="2">
        <v>15</v>
      </c>
      <c r="F938" s="2" t="s">
        <v>176</v>
      </c>
      <c r="G938" s="2" t="s">
        <v>176</v>
      </c>
      <c r="H938" s="2" t="s">
        <v>177</v>
      </c>
      <c r="I938" s="32">
        <f t="shared" si="44"/>
        <v>0.48277093976782259</v>
      </c>
      <c r="J938" s="59">
        <v>3.2184729317854841</v>
      </c>
      <c r="K938" s="30">
        <v>64.3</v>
      </c>
      <c r="L938" s="12">
        <v>0.75877285003662109</v>
      </c>
      <c r="M938" s="12">
        <v>23.533842086791992</v>
      </c>
      <c r="N938" s="12">
        <v>4.5254440307617188</v>
      </c>
      <c r="O938" s="12">
        <v>6.8555688858032227</v>
      </c>
      <c r="U938" s="29" t="s">
        <v>118</v>
      </c>
      <c r="V938" s="29" t="s">
        <v>123</v>
      </c>
      <c r="W938" s="2">
        <v>7</v>
      </c>
      <c r="Y938" s="2" t="s">
        <v>167</v>
      </c>
      <c r="AB938" s="4" t="s">
        <v>138</v>
      </c>
    </row>
    <row r="939" spans="1:28" x14ac:dyDescent="0.35">
      <c r="A939" s="6">
        <v>468.15</v>
      </c>
      <c r="B939" s="2">
        <v>46</v>
      </c>
      <c r="C939" s="2">
        <v>5</v>
      </c>
      <c r="D939" s="2" t="s">
        <v>214</v>
      </c>
      <c r="E939" s="2">
        <v>15</v>
      </c>
      <c r="F939" s="2" t="s">
        <v>176</v>
      </c>
      <c r="G939" s="2" t="s">
        <v>176</v>
      </c>
      <c r="H939" s="2" t="s">
        <v>177</v>
      </c>
      <c r="I939" s="32">
        <f t="shared" si="44"/>
        <v>0.28582634449301847</v>
      </c>
      <c r="J939" s="60">
        <v>1.9055089632867899</v>
      </c>
      <c r="K939" s="30">
        <v>64.3</v>
      </c>
      <c r="L939" s="12">
        <v>0.85150456428527832</v>
      </c>
      <c r="M939" s="12">
        <v>24.646465301513672</v>
      </c>
      <c r="N939" s="12">
        <v>4.7413673400878906</v>
      </c>
      <c r="O939" s="12">
        <v>6.0078415870666504</v>
      </c>
      <c r="U939" s="29" t="s">
        <v>118</v>
      </c>
      <c r="V939" s="2" t="s">
        <v>123</v>
      </c>
      <c r="W939" s="2">
        <v>7</v>
      </c>
      <c r="Y939" s="2" t="s">
        <v>167</v>
      </c>
    </row>
    <row r="940" spans="1:28" x14ac:dyDescent="0.35">
      <c r="A940" s="6">
        <v>469.15</v>
      </c>
      <c r="B940" s="2">
        <v>46</v>
      </c>
      <c r="C940" s="2">
        <v>6</v>
      </c>
      <c r="D940" s="2" t="s">
        <v>214</v>
      </c>
      <c r="E940" s="2">
        <v>15</v>
      </c>
      <c r="F940" s="2" t="s">
        <v>176</v>
      </c>
      <c r="G940" s="2" t="s">
        <v>176</v>
      </c>
      <c r="H940" s="2" t="s">
        <v>177</v>
      </c>
      <c r="I940" s="32">
        <f t="shared" si="44"/>
        <v>0.23379003555192684</v>
      </c>
      <c r="J940" s="60">
        <v>1.5586002370128458</v>
      </c>
      <c r="K940" s="30">
        <v>64.3</v>
      </c>
      <c r="L940" s="12">
        <v>0.59702545404434204</v>
      </c>
      <c r="M940" s="12">
        <v>23.81629753112793</v>
      </c>
      <c r="N940" s="12">
        <v>4.7529659271240234</v>
      </c>
      <c r="O940" s="12">
        <v>6.8057303428649902</v>
      </c>
      <c r="U940" s="29" t="s">
        <v>118</v>
      </c>
      <c r="V940" s="2" t="s">
        <v>123</v>
      </c>
      <c r="W940" s="2">
        <v>7</v>
      </c>
      <c r="Y940" s="2" t="s">
        <v>167</v>
      </c>
      <c r="AA940" s="2" t="s">
        <v>249</v>
      </c>
    </row>
    <row r="941" spans="1:28" x14ac:dyDescent="0.35">
      <c r="A941" s="6">
        <v>470.15</v>
      </c>
      <c r="B941" s="2">
        <v>46</v>
      </c>
      <c r="C941" s="2">
        <v>7</v>
      </c>
      <c r="D941" s="2" t="s">
        <v>214</v>
      </c>
      <c r="E941" s="2">
        <v>15</v>
      </c>
      <c r="F941" s="2" t="s">
        <v>176</v>
      </c>
      <c r="G941" s="2" t="s">
        <v>176</v>
      </c>
      <c r="H941" s="2" t="s">
        <v>177</v>
      </c>
      <c r="I941" s="32">
        <f t="shared" si="44"/>
        <v>0.41589378217806089</v>
      </c>
      <c r="J941" s="60">
        <v>2.772625214520406</v>
      </c>
      <c r="K941" s="30">
        <v>64.3</v>
      </c>
      <c r="U941" s="29" t="s">
        <v>118</v>
      </c>
      <c r="V941" s="2" t="s">
        <v>170</v>
      </c>
    </row>
    <row r="942" spans="1:28" x14ac:dyDescent="0.35">
      <c r="A942" s="6">
        <v>471.15</v>
      </c>
      <c r="B942" s="2">
        <v>46</v>
      </c>
      <c r="C942" s="2">
        <v>8</v>
      </c>
      <c r="D942" s="2" t="s">
        <v>214</v>
      </c>
      <c r="E942" s="2">
        <v>15</v>
      </c>
      <c r="F942" s="2" t="s">
        <v>176</v>
      </c>
      <c r="G942" s="2" t="s">
        <v>176</v>
      </c>
      <c r="H942" s="2" t="s">
        <v>177</v>
      </c>
      <c r="I942" s="32">
        <f t="shared" si="44"/>
        <v>0.57335611972715794</v>
      </c>
      <c r="J942" s="59">
        <v>3.8223741315143864</v>
      </c>
      <c r="K942" s="30">
        <v>64.3</v>
      </c>
      <c r="U942" s="29" t="s">
        <v>118</v>
      </c>
      <c r="V942" s="2" t="s">
        <v>170</v>
      </c>
      <c r="AB942" s="4" t="s">
        <v>138</v>
      </c>
    </row>
    <row r="943" spans="1:28" x14ac:dyDescent="0.35">
      <c r="A943" s="6">
        <v>472.15</v>
      </c>
      <c r="B943" s="2">
        <v>46</v>
      </c>
      <c r="C943" s="2">
        <v>10</v>
      </c>
      <c r="D943" s="2" t="s">
        <v>214</v>
      </c>
      <c r="E943" s="2">
        <v>15</v>
      </c>
      <c r="F943" s="2" t="s">
        <v>176</v>
      </c>
      <c r="G943" s="2" t="s">
        <v>176</v>
      </c>
      <c r="H943" s="2" t="s">
        <v>177</v>
      </c>
      <c r="I943" s="32">
        <f t="shared" si="44"/>
        <v>0.71569759261534571</v>
      </c>
      <c r="J943" s="59">
        <v>4.771317284102305</v>
      </c>
      <c r="K943" s="30">
        <v>64.3</v>
      </c>
      <c r="U943" s="29" t="s">
        <v>118</v>
      </c>
      <c r="V943" s="2" t="s">
        <v>170</v>
      </c>
    </row>
    <row r="944" spans="1:28" x14ac:dyDescent="0.35">
      <c r="A944" s="6">
        <v>473.15</v>
      </c>
      <c r="B944" s="2">
        <v>46</v>
      </c>
      <c r="C944" s="2">
        <v>11</v>
      </c>
      <c r="D944" s="2" t="s">
        <v>214</v>
      </c>
      <c r="E944" s="2">
        <v>15</v>
      </c>
      <c r="F944" s="2" t="s">
        <v>176</v>
      </c>
      <c r="G944" s="2" t="s">
        <v>176</v>
      </c>
      <c r="H944" s="2" t="s">
        <v>177</v>
      </c>
      <c r="I944" s="32">
        <f t="shared" si="44"/>
        <v>0.66667145580582388</v>
      </c>
      <c r="J944" s="59">
        <v>4.4444763720388263</v>
      </c>
      <c r="K944" s="30">
        <v>64.3</v>
      </c>
      <c r="U944" s="29" t="s">
        <v>118</v>
      </c>
      <c r="V944" s="2" t="s">
        <v>170</v>
      </c>
    </row>
    <row r="945" spans="1:28" x14ac:dyDescent="0.35">
      <c r="A945" s="6">
        <v>474.15</v>
      </c>
      <c r="B945" s="2">
        <v>46</v>
      </c>
      <c r="C945" s="2">
        <v>12</v>
      </c>
      <c r="D945" s="2" t="s">
        <v>214</v>
      </c>
      <c r="E945" s="2">
        <v>15</v>
      </c>
      <c r="F945" s="2" t="s">
        <v>176</v>
      </c>
      <c r="G945" s="2" t="s">
        <v>176</v>
      </c>
      <c r="H945" s="2" t="s">
        <v>177</v>
      </c>
      <c r="I945" s="32">
        <f t="shared" si="44"/>
        <v>0.69320297296547473</v>
      </c>
      <c r="J945" s="59">
        <v>4.6213531531031649</v>
      </c>
      <c r="K945" s="30">
        <v>64.3</v>
      </c>
      <c r="U945" s="29" t="s">
        <v>118</v>
      </c>
      <c r="V945" s="2" t="s">
        <v>170</v>
      </c>
    </row>
    <row r="946" spans="1:28" x14ac:dyDescent="0.35">
      <c r="A946" s="6">
        <v>475.15</v>
      </c>
      <c r="B946" s="2">
        <v>46</v>
      </c>
      <c r="C946" s="2">
        <v>13</v>
      </c>
      <c r="D946" s="2" t="s">
        <v>214</v>
      </c>
      <c r="E946" s="2">
        <v>15</v>
      </c>
      <c r="F946" s="2" t="s">
        <v>176</v>
      </c>
      <c r="G946" s="2" t="s">
        <v>176</v>
      </c>
      <c r="H946" s="2" t="s">
        <v>177</v>
      </c>
      <c r="I946" s="32">
        <f t="shared" si="44"/>
        <v>0.67901549501202918</v>
      </c>
      <c r="J946" s="59">
        <v>4.5267699667468611</v>
      </c>
      <c r="K946" s="30">
        <v>64.3</v>
      </c>
      <c r="U946" s="29" t="s">
        <v>118</v>
      </c>
      <c r="V946" s="2" t="s">
        <v>170</v>
      </c>
    </row>
    <row r="947" spans="1:28" x14ac:dyDescent="0.35">
      <c r="A947" s="6">
        <v>476.15</v>
      </c>
      <c r="B947" s="2">
        <v>46</v>
      </c>
      <c r="C947" s="2">
        <v>14</v>
      </c>
      <c r="D947" s="2" t="s">
        <v>214</v>
      </c>
      <c r="E947" s="2">
        <v>15</v>
      </c>
      <c r="F947" s="2" t="s">
        <v>176</v>
      </c>
      <c r="G947" s="2" t="s">
        <v>176</v>
      </c>
      <c r="H947" s="2" t="s">
        <v>177</v>
      </c>
      <c r="I947" s="32">
        <f t="shared" si="44"/>
        <v>0.68515251261360188</v>
      </c>
      <c r="J947" s="59">
        <v>4.5676834174240124</v>
      </c>
      <c r="K947" s="30">
        <v>64.3</v>
      </c>
      <c r="U947" s="29" t="s">
        <v>118</v>
      </c>
      <c r="V947" s="2" t="s">
        <v>170</v>
      </c>
    </row>
    <row r="948" spans="1:28" x14ac:dyDescent="0.35">
      <c r="A948" s="10">
        <v>477</v>
      </c>
      <c r="B948" s="2">
        <v>47</v>
      </c>
      <c r="C948" s="2">
        <v>1</v>
      </c>
      <c r="D948" s="2" t="s">
        <v>213</v>
      </c>
      <c r="F948" s="2" t="s">
        <v>177</v>
      </c>
      <c r="G948" s="2" t="s">
        <v>177</v>
      </c>
      <c r="H948" s="2" t="s">
        <v>177</v>
      </c>
      <c r="I948" s="32">
        <f t="shared" si="44"/>
        <v>0.35002001529882254</v>
      </c>
      <c r="J948" s="59">
        <v>2.3334667686588171</v>
      </c>
      <c r="K948" s="30">
        <v>64.3</v>
      </c>
      <c r="U948" s="29" t="s">
        <v>118</v>
      </c>
      <c r="V948" s="2" t="s">
        <v>170</v>
      </c>
    </row>
    <row r="949" spans="1:28" x14ac:dyDescent="0.35">
      <c r="A949" s="10">
        <v>478</v>
      </c>
      <c r="B949" s="2">
        <v>47</v>
      </c>
      <c r="C949" s="2">
        <v>2</v>
      </c>
      <c r="D949" s="2" t="s">
        <v>213</v>
      </c>
      <c r="F949" s="2" t="s">
        <v>177</v>
      </c>
      <c r="G949" s="2" t="s">
        <v>177</v>
      </c>
      <c r="H949" s="2" t="s">
        <v>177</v>
      </c>
      <c r="I949" s="32">
        <f t="shared" si="44"/>
        <v>0.46669335373176335</v>
      </c>
      <c r="J949" s="59">
        <v>3.1112890248784226</v>
      </c>
      <c r="K949" s="30">
        <v>64.3</v>
      </c>
      <c r="U949" s="29" t="s">
        <v>118</v>
      </c>
      <c r="V949" s="2" t="s">
        <v>170</v>
      </c>
    </row>
    <row r="950" spans="1:28" x14ac:dyDescent="0.35">
      <c r="A950" s="10">
        <v>479</v>
      </c>
      <c r="B950" s="2">
        <v>47</v>
      </c>
      <c r="C950" s="2">
        <v>3</v>
      </c>
      <c r="D950" s="2" t="s">
        <v>213</v>
      </c>
      <c r="F950" s="2" t="s">
        <v>177</v>
      </c>
      <c r="G950" s="2" t="s">
        <v>177</v>
      </c>
      <c r="H950" s="2" t="s">
        <v>177</v>
      </c>
      <c r="I950" s="32">
        <f t="shared" si="44"/>
        <v>0.33683592805590024</v>
      </c>
      <c r="J950" s="59">
        <v>2.2455728537060016</v>
      </c>
      <c r="K950" s="30">
        <v>64.3</v>
      </c>
      <c r="U950" s="29" t="s">
        <v>118</v>
      </c>
      <c r="V950" s="2" t="s">
        <v>170</v>
      </c>
    </row>
    <row r="951" spans="1:28" x14ac:dyDescent="0.35">
      <c r="A951" s="10">
        <v>480</v>
      </c>
      <c r="B951" s="2">
        <v>47</v>
      </c>
      <c r="C951" s="2">
        <v>4</v>
      </c>
      <c r="D951" s="2" t="s">
        <v>213</v>
      </c>
      <c r="F951" s="2" t="s">
        <v>177</v>
      </c>
      <c r="G951" s="2" t="s">
        <v>177</v>
      </c>
      <c r="H951" s="2" t="s">
        <v>177</v>
      </c>
      <c r="I951" s="32">
        <f t="shared" si="44"/>
        <v>0.35002001529882254</v>
      </c>
      <c r="J951" s="59">
        <v>2.3334667686588171</v>
      </c>
      <c r="K951" s="30">
        <v>64.3</v>
      </c>
      <c r="L951" s="12">
        <f>L938</f>
        <v>0.75877285003662109</v>
      </c>
      <c r="U951" s="29" t="s">
        <v>118</v>
      </c>
      <c r="V951" s="2" t="s">
        <v>123</v>
      </c>
      <c r="W951" s="2">
        <v>7</v>
      </c>
      <c r="Y951" s="2" t="s">
        <v>167</v>
      </c>
      <c r="AB951" s="4" t="s">
        <v>138</v>
      </c>
    </row>
    <row r="952" spans="1:28" x14ac:dyDescent="0.35">
      <c r="A952" s="10">
        <v>481</v>
      </c>
      <c r="B952" s="2">
        <v>47</v>
      </c>
      <c r="C952" s="2">
        <v>5</v>
      </c>
      <c r="D952" s="2" t="s">
        <v>213</v>
      </c>
      <c r="F952" s="2" t="s">
        <v>177</v>
      </c>
      <c r="G952" s="2" t="s">
        <v>177</v>
      </c>
      <c r="H952" s="2" t="s">
        <v>177</v>
      </c>
      <c r="I952" s="32">
        <f t="shared" si="44"/>
        <v>0.35002001529882254</v>
      </c>
      <c r="J952" s="59">
        <v>2.3334667686588171</v>
      </c>
      <c r="K952" s="30">
        <v>64.3</v>
      </c>
      <c r="U952" s="29" t="s">
        <v>118</v>
      </c>
      <c r="V952" s="2" t="s">
        <v>123</v>
      </c>
      <c r="W952" s="2">
        <v>7</v>
      </c>
      <c r="Y952" s="2" t="s">
        <v>167</v>
      </c>
    </row>
    <row r="953" spans="1:28" x14ac:dyDescent="0.35">
      <c r="A953" s="10">
        <v>482</v>
      </c>
      <c r="B953" s="2">
        <v>47</v>
      </c>
      <c r="C953" s="2">
        <v>6</v>
      </c>
      <c r="D953" s="2" t="s">
        <v>213</v>
      </c>
      <c r="F953" s="2" t="s">
        <v>177</v>
      </c>
      <c r="G953" s="2" t="s">
        <v>177</v>
      </c>
      <c r="H953" s="2" t="s">
        <v>177</v>
      </c>
      <c r="I953" s="32">
        <f t="shared" si="44"/>
        <v>0.46669335373176335</v>
      </c>
      <c r="J953" s="59">
        <v>3.1112890248784226</v>
      </c>
      <c r="K953" s="30">
        <v>64.3</v>
      </c>
      <c r="U953" s="29" t="s">
        <v>118</v>
      </c>
      <c r="V953" s="2" t="s">
        <v>170</v>
      </c>
    </row>
    <row r="954" spans="1:28" x14ac:dyDescent="0.35">
      <c r="A954" s="10">
        <v>483</v>
      </c>
      <c r="B954" s="2">
        <v>47</v>
      </c>
      <c r="C954" s="2">
        <v>7</v>
      </c>
      <c r="D954" s="2" t="s">
        <v>213</v>
      </c>
      <c r="F954" s="2" t="s">
        <v>177</v>
      </c>
      <c r="G954" s="2" t="s">
        <v>177</v>
      </c>
      <c r="H954" s="2" t="s">
        <v>177</v>
      </c>
      <c r="I954" s="32">
        <f t="shared" si="44"/>
        <v>0.11667333843294084</v>
      </c>
      <c r="J954" s="59">
        <v>0.77782225621960566</v>
      </c>
      <c r="K954" s="30">
        <v>64.3</v>
      </c>
      <c r="U954" s="29" t="s">
        <v>118</v>
      </c>
      <c r="V954" s="2" t="s">
        <v>170</v>
      </c>
    </row>
    <row r="955" spans="1:28" x14ac:dyDescent="0.35">
      <c r="A955" s="10">
        <v>484</v>
      </c>
      <c r="B955" s="2">
        <v>47</v>
      </c>
      <c r="C955" s="2">
        <v>8</v>
      </c>
      <c r="D955" s="2" t="s">
        <v>213</v>
      </c>
      <c r="F955" s="2" t="s">
        <v>177</v>
      </c>
      <c r="G955" s="2" t="s">
        <v>177</v>
      </c>
      <c r="H955" s="2" t="s">
        <v>177</v>
      </c>
      <c r="I955" s="32">
        <f t="shared" si="44"/>
        <v>0.23334667686588167</v>
      </c>
      <c r="J955" s="59">
        <v>1.5556445124392113</v>
      </c>
      <c r="K955" s="30">
        <v>64.3</v>
      </c>
      <c r="U955" s="29" t="s">
        <v>118</v>
      </c>
      <c r="V955" s="2" t="s">
        <v>170</v>
      </c>
      <c r="AB955" s="4" t="s">
        <v>138</v>
      </c>
    </row>
    <row r="956" spans="1:28" x14ac:dyDescent="0.35">
      <c r="A956" s="10">
        <v>485</v>
      </c>
      <c r="B956" s="2">
        <v>47</v>
      </c>
      <c r="C956" s="2">
        <v>10</v>
      </c>
      <c r="D956" s="2" t="s">
        <v>213</v>
      </c>
      <c r="F956" s="2" t="s">
        <v>177</v>
      </c>
      <c r="G956" s="2" t="s">
        <v>177</v>
      </c>
      <c r="H956" s="2" t="s">
        <v>177</v>
      </c>
      <c r="I956" s="32">
        <f t="shared" si="44"/>
        <v>0.46730005509161465</v>
      </c>
      <c r="J956" s="59">
        <v>3.1153337006107646</v>
      </c>
      <c r="K956" s="30">
        <v>64.3</v>
      </c>
      <c r="U956" s="29" t="s">
        <v>118</v>
      </c>
      <c r="V956" s="2" t="s">
        <v>170</v>
      </c>
    </row>
    <row r="957" spans="1:28" x14ac:dyDescent="0.35">
      <c r="A957" s="10">
        <v>486</v>
      </c>
      <c r="B957" s="2">
        <v>47</v>
      </c>
      <c r="C957" s="2">
        <v>11</v>
      </c>
      <c r="D957" s="2" t="s">
        <v>213</v>
      </c>
      <c r="F957" s="2" t="s">
        <v>177</v>
      </c>
      <c r="G957" s="2" t="s">
        <v>177</v>
      </c>
      <c r="H957" s="2" t="s">
        <v>177</v>
      </c>
      <c r="I957" s="32">
        <f t="shared" si="44"/>
        <v>0.46669335373176335</v>
      </c>
      <c r="J957" s="60">
        <v>3.1112890248784226</v>
      </c>
      <c r="K957" s="30">
        <v>64.3</v>
      </c>
      <c r="U957" s="29" t="s">
        <v>118</v>
      </c>
      <c r="V957" s="2" t="s">
        <v>170</v>
      </c>
    </row>
    <row r="958" spans="1:28" x14ac:dyDescent="0.35">
      <c r="A958" s="10">
        <v>487</v>
      </c>
      <c r="B958" s="2">
        <v>47</v>
      </c>
      <c r="C958" s="2">
        <v>12</v>
      </c>
      <c r="D958" s="2" t="s">
        <v>213</v>
      </c>
      <c r="F958" s="2" t="s">
        <v>177</v>
      </c>
      <c r="G958" s="2" t="s">
        <v>177</v>
      </c>
      <c r="H958" s="2" t="s">
        <v>177</v>
      </c>
      <c r="I958" s="32">
        <f t="shared" si="44"/>
        <v>0.46669335373176335</v>
      </c>
      <c r="J958" s="60">
        <v>3.1112890248784226</v>
      </c>
      <c r="K958" s="30">
        <v>64.3</v>
      </c>
      <c r="U958" s="29" t="s">
        <v>118</v>
      </c>
      <c r="V958" s="2" t="s">
        <v>170</v>
      </c>
    </row>
    <row r="959" spans="1:28" x14ac:dyDescent="0.35">
      <c r="A959" s="10">
        <v>488</v>
      </c>
      <c r="B959" s="2">
        <v>47</v>
      </c>
      <c r="C959" s="2">
        <v>13</v>
      </c>
      <c r="D959" s="2" t="s">
        <v>213</v>
      </c>
      <c r="F959" s="2" t="s">
        <v>177</v>
      </c>
      <c r="G959" s="2" t="s">
        <v>177</v>
      </c>
      <c r="H959" s="2" t="s">
        <v>177</v>
      </c>
      <c r="I959" s="32">
        <f t="shared" si="44"/>
        <v>0.46669335373176335</v>
      </c>
      <c r="J959" s="60">
        <v>3.1112890248784226</v>
      </c>
      <c r="K959" s="30">
        <v>64.3</v>
      </c>
      <c r="U959" s="29" t="s">
        <v>118</v>
      </c>
      <c r="V959" s="2" t="s">
        <v>170</v>
      </c>
    </row>
    <row r="960" spans="1:28" x14ac:dyDescent="0.35">
      <c r="A960" s="10">
        <v>489</v>
      </c>
      <c r="B960" s="2">
        <v>47</v>
      </c>
      <c r="C960" s="2">
        <v>14</v>
      </c>
      <c r="D960" s="2" t="s">
        <v>213</v>
      </c>
      <c r="F960" s="2" t="s">
        <v>177</v>
      </c>
      <c r="G960" s="2" t="s">
        <v>177</v>
      </c>
      <c r="H960" s="2" t="s">
        <v>177</v>
      </c>
      <c r="I960" s="32">
        <f t="shared" si="44"/>
        <v>0.35002001529882254</v>
      </c>
      <c r="J960" s="59">
        <v>2.3334667686588171</v>
      </c>
      <c r="K960" s="30">
        <v>64.3</v>
      </c>
      <c r="U960" s="29" t="s">
        <v>118</v>
      </c>
      <c r="V960" s="2" t="s">
        <v>170</v>
      </c>
    </row>
    <row r="961" spans="1:28" x14ac:dyDescent="0.35">
      <c r="A961" s="6">
        <v>477.14</v>
      </c>
      <c r="B961" s="2">
        <v>47</v>
      </c>
      <c r="C961" s="2">
        <v>1</v>
      </c>
      <c r="D961" s="2" t="s">
        <v>214</v>
      </c>
      <c r="E961" s="2">
        <v>14</v>
      </c>
      <c r="F961" s="2" t="s">
        <v>177</v>
      </c>
      <c r="G961" s="2" t="s">
        <v>177</v>
      </c>
      <c r="H961" s="2" t="s">
        <v>178</v>
      </c>
      <c r="I961" s="32">
        <f t="shared" si="44"/>
        <v>0.66837488654694488</v>
      </c>
      <c r="J961" s="59">
        <v>4.455832576979633</v>
      </c>
      <c r="K961" s="30">
        <v>64.3</v>
      </c>
      <c r="U961" s="29" t="s">
        <v>118</v>
      </c>
      <c r="V961" s="2" t="s">
        <v>170</v>
      </c>
    </row>
    <row r="962" spans="1:28" x14ac:dyDescent="0.35">
      <c r="A962" s="6">
        <v>478.14</v>
      </c>
      <c r="B962" s="2">
        <v>47</v>
      </c>
      <c r="C962" s="2">
        <v>2</v>
      </c>
      <c r="D962" s="2" t="s">
        <v>214</v>
      </c>
      <c r="E962" s="2">
        <v>14</v>
      </c>
      <c r="F962" s="2" t="s">
        <v>177</v>
      </c>
      <c r="G962" s="2" t="s">
        <v>177</v>
      </c>
      <c r="H962" s="2" t="s">
        <v>178</v>
      </c>
      <c r="I962" s="32">
        <f t="shared" si="44"/>
        <v>0.64931046304700246</v>
      </c>
      <c r="J962" s="59">
        <v>4.3287364203133496</v>
      </c>
      <c r="K962" s="30">
        <v>64.3</v>
      </c>
      <c r="U962" s="29" t="s">
        <v>118</v>
      </c>
      <c r="V962" s="2" t="s">
        <v>170</v>
      </c>
    </row>
    <row r="963" spans="1:28" x14ac:dyDescent="0.35">
      <c r="A963" s="6">
        <v>479.14</v>
      </c>
      <c r="B963" s="2">
        <v>47</v>
      </c>
      <c r="C963" s="2">
        <v>3</v>
      </c>
      <c r="D963" s="2" t="s">
        <v>214</v>
      </c>
      <c r="E963" s="2">
        <v>14</v>
      </c>
      <c r="F963" s="2" t="s">
        <v>177</v>
      </c>
      <c r="G963" s="2" t="s">
        <v>177</v>
      </c>
      <c r="H963" s="2" t="s">
        <v>178</v>
      </c>
      <c r="I963" s="32">
        <f t="shared" ref="I963:I1026" si="47">0.15*J963</f>
        <v>0.58551348159187033</v>
      </c>
      <c r="J963" s="59">
        <v>3.9034232106124689</v>
      </c>
      <c r="K963" s="30">
        <v>64.3</v>
      </c>
      <c r="U963" s="29" t="s">
        <v>118</v>
      </c>
      <c r="V963" s="2" t="s">
        <v>170</v>
      </c>
    </row>
    <row r="964" spans="1:28" x14ac:dyDescent="0.35">
      <c r="A964" s="6">
        <v>480.14</v>
      </c>
      <c r="B964" s="2">
        <v>47</v>
      </c>
      <c r="C964" s="2">
        <v>4</v>
      </c>
      <c r="D964" s="2" t="s">
        <v>214</v>
      </c>
      <c r="E964" s="2">
        <v>14</v>
      </c>
      <c r="F964" s="2" t="s">
        <v>177</v>
      </c>
      <c r="G964" s="2" t="s">
        <v>177</v>
      </c>
      <c r="H964" s="2" t="s">
        <v>178</v>
      </c>
      <c r="I964" s="32">
        <f t="shared" si="47"/>
        <v>0.84891521043807761</v>
      </c>
      <c r="J964" s="59">
        <v>5.6594347362538509</v>
      </c>
      <c r="K964" s="30">
        <v>64.3</v>
      </c>
      <c r="U964" s="29" t="s">
        <v>118</v>
      </c>
      <c r="V964" s="2" t="s">
        <v>123</v>
      </c>
      <c r="W964" s="2">
        <v>7</v>
      </c>
      <c r="Y964" s="2" t="s">
        <v>167</v>
      </c>
      <c r="AB964" s="4" t="s">
        <v>138</v>
      </c>
    </row>
    <row r="965" spans="1:28" x14ac:dyDescent="0.35">
      <c r="A965" s="6">
        <v>481.14</v>
      </c>
      <c r="B965" s="2">
        <v>47</v>
      </c>
      <c r="C965" s="2">
        <v>5</v>
      </c>
      <c r="D965" s="2" t="s">
        <v>214</v>
      </c>
      <c r="E965" s="2">
        <v>14</v>
      </c>
      <c r="F965" s="2" t="s">
        <v>177</v>
      </c>
      <c r="G965" s="2" t="s">
        <v>177</v>
      </c>
      <c r="H965" s="2" t="s">
        <v>178</v>
      </c>
      <c r="I965" s="32">
        <f t="shared" si="47"/>
        <v>0.69943332923779389</v>
      </c>
      <c r="J965" s="59">
        <v>4.6628888615852926</v>
      </c>
      <c r="K965" s="30">
        <v>64.3</v>
      </c>
      <c r="U965" s="29" t="s">
        <v>118</v>
      </c>
      <c r="V965" s="2" t="s">
        <v>123</v>
      </c>
      <c r="W965" s="2">
        <v>7</v>
      </c>
      <c r="Y965" s="2" t="s">
        <v>167</v>
      </c>
    </row>
    <row r="966" spans="1:28" x14ac:dyDescent="0.35">
      <c r="A966" s="6">
        <v>482.14</v>
      </c>
      <c r="B966" s="2">
        <v>47</v>
      </c>
      <c r="C966" s="2">
        <v>6</v>
      </c>
      <c r="D966" s="2" t="s">
        <v>214</v>
      </c>
      <c r="E966" s="2">
        <v>14</v>
      </c>
      <c r="F966" s="2" t="s">
        <v>177</v>
      </c>
      <c r="G966" s="2" t="s">
        <v>177</v>
      </c>
      <c r="H966" s="2" t="s">
        <v>178</v>
      </c>
      <c r="I966" s="32">
        <f t="shared" si="47"/>
        <v>0.69495307304196885</v>
      </c>
      <c r="J966" s="59">
        <v>4.6330204869464593</v>
      </c>
      <c r="K966" s="30">
        <v>64.3</v>
      </c>
      <c r="U966" s="29" t="s">
        <v>118</v>
      </c>
      <c r="V966" s="2" t="s">
        <v>170</v>
      </c>
    </row>
    <row r="967" spans="1:28" x14ac:dyDescent="0.35">
      <c r="A967" s="6">
        <v>483.14</v>
      </c>
      <c r="B967" s="2">
        <v>47</v>
      </c>
      <c r="C967" s="2">
        <v>7</v>
      </c>
      <c r="D967" s="2" t="s">
        <v>214</v>
      </c>
      <c r="E967" s="2">
        <v>14</v>
      </c>
      <c r="F967" s="2" t="s">
        <v>177</v>
      </c>
      <c r="G967" s="2" t="s">
        <v>177</v>
      </c>
      <c r="H967" s="2" t="s">
        <v>178</v>
      </c>
      <c r="I967" s="32">
        <f t="shared" si="47"/>
        <v>0.37249130028100691</v>
      </c>
      <c r="J967" s="59">
        <v>2.483275335206713</v>
      </c>
      <c r="K967" s="30">
        <v>64.3</v>
      </c>
      <c r="U967" s="29" t="s">
        <v>118</v>
      </c>
      <c r="V967" s="2" t="s">
        <v>170</v>
      </c>
    </row>
    <row r="968" spans="1:28" x14ac:dyDescent="0.35">
      <c r="A968" s="6">
        <v>484.14</v>
      </c>
      <c r="B968" s="2">
        <v>47</v>
      </c>
      <c r="C968" s="2">
        <v>8</v>
      </c>
      <c r="D968" s="2" t="s">
        <v>214</v>
      </c>
      <c r="E968" s="2">
        <v>14</v>
      </c>
      <c r="F968" s="2" t="s">
        <v>177</v>
      </c>
      <c r="G968" s="2" t="s">
        <v>177</v>
      </c>
      <c r="H968" s="2" t="s">
        <v>178</v>
      </c>
      <c r="I968" s="32">
        <f t="shared" si="47"/>
        <v>0.5268267923601011</v>
      </c>
      <c r="J968" s="59">
        <v>3.5121786157340078</v>
      </c>
      <c r="K968" s="30">
        <v>64.3</v>
      </c>
      <c r="U968" s="29" t="s">
        <v>118</v>
      </c>
      <c r="V968" s="2" t="s">
        <v>170</v>
      </c>
      <c r="AB968" s="4" t="s">
        <v>138</v>
      </c>
    </row>
    <row r="969" spans="1:28" x14ac:dyDescent="0.35">
      <c r="A969" s="6">
        <v>485.14</v>
      </c>
      <c r="B969" s="2">
        <v>47</v>
      </c>
      <c r="C969" s="2">
        <v>10</v>
      </c>
      <c r="D969" s="2" t="s">
        <v>214</v>
      </c>
      <c r="E969" s="2">
        <v>14</v>
      </c>
      <c r="F969" s="2" t="s">
        <v>177</v>
      </c>
      <c r="G969" s="2" t="s">
        <v>177</v>
      </c>
      <c r="H969" s="2" t="s">
        <v>178</v>
      </c>
      <c r="I969" s="32">
        <f t="shared" si="47"/>
        <v>0.65703423805126304</v>
      </c>
      <c r="J969" s="59">
        <v>4.3802282536750869</v>
      </c>
      <c r="K969" s="30">
        <v>64.3</v>
      </c>
      <c r="U969" s="29" t="s">
        <v>118</v>
      </c>
      <c r="V969" s="2" t="s">
        <v>170</v>
      </c>
    </row>
    <row r="970" spans="1:28" x14ac:dyDescent="0.35">
      <c r="A970" s="6">
        <v>486.14</v>
      </c>
      <c r="B970" s="2">
        <v>47</v>
      </c>
      <c r="C970" s="2">
        <v>11</v>
      </c>
      <c r="D970" s="2" t="s">
        <v>214</v>
      </c>
      <c r="E970" s="2">
        <v>14</v>
      </c>
      <c r="F970" s="2" t="s">
        <v>177</v>
      </c>
      <c r="G970" s="2" t="s">
        <v>177</v>
      </c>
      <c r="H970" s="2" t="s">
        <v>178</v>
      </c>
      <c r="I970" s="32">
        <f t="shared" si="47"/>
        <v>0.41531041548589626</v>
      </c>
      <c r="J970" s="59">
        <v>2.7687361032393083</v>
      </c>
      <c r="K970" s="30">
        <v>64.3</v>
      </c>
      <c r="U970" s="29" t="s">
        <v>118</v>
      </c>
      <c r="V970" s="2" t="s">
        <v>170</v>
      </c>
    </row>
    <row r="971" spans="1:28" x14ac:dyDescent="0.35">
      <c r="A971" s="6">
        <v>487.14</v>
      </c>
      <c r="B971" s="2">
        <v>47</v>
      </c>
      <c r="C971" s="2">
        <v>12</v>
      </c>
      <c r="D971" s="2" t="s">
        <v>214</v>
      </c>
      <c r="E971" s="2">
        <v>14</v>
      </c>
      <c r="F971" s="2" t="s">
        <v>177</v>
      </c>
      <c r="G971" s="2" t="s">
        <v>177</v>
      </c>
      <c r="H971" s="2" t="s">
        <v>178</v>
      </c>
      <c r="I971" s="32">
        <f t="shared" si="47"/>
        <v>0.60499792911017136</v>
      </c>
      <c r="J971" s="59">
        <v>4.0333195274011429</v>
      </c>
      <c r="K971" s="30">
        <v>64.3</v>
      </c>
      <c r="U971" s="29" t="s">
        <v>118</v>
      </c>
      <c r="V971" s="2" t="s">
        <v>170</v>
      </c>
    </row>
    <row r="972" spans="1:28" x14ac:dyDescent="0.35">
      <c r="A972" s="6">
        <v>488.14</v>
      </c>
      <c r="B972" s="2">
        <v>47</v>
      </c>
      <c r="C972" s="2">
        <v>13</v>
      </c>
      <c r="D972" s="2" t="s">
        <v>214</v>
      </c>
      <c r="E972" s="2">
        <v>14</v>
      </c>
      <c r="F972" s="2" t="s">
        <v>177</v>
      </c>
      <c r="G972" s="2" t="s">
        <v>177</v>
      </c>
      <c r="H972" s="2" t="s">
        <v>178</v>
      </c>
      <c r="I972" s="32">
        <f t="shared" si="47"/>
        <v>0.61890539105137798</v>
      </c>
      <c r="J972" s="59">
        <v>4.1260359403425202</v>
      </c>
      <c r="K972" s="30">
        <v>64.3</v>
      </c>
      <c r="U972" s="29" t="s">
        <v>118</v>
      </c>
      <c r="V972" s="2" t="s">
        <v>170</v>
      </c>
    </row>
    <row r="973" spans="1:28" x14ac:dyDescent="0.35">
      <c r="A973" s="6">
        <v>489.14</v>
      </c>
      <c r="B973" s="2">
        <v>47</v>
      </c>
      <c r="C973" s="2">
        <v>14</v>
      </c>
      <c r="D973" s="2" t="s">
        <v>214</v>
      </c>
      <c r="E973" s="2">
        <v>14</v>
      </c>
      <c r="F973" s="2" t="s">
        <v>177</v>
      </c>
      <c r="G973" s="2" t="s">
        <v>177</v>
      </c>
      <c r="H973" s="2" t="s">
        <v>178</v>
      </c>
      <c r="I973" s="32">
        <f t="shared" si="47"/>
        <v>0.65136391380342207</v>
      </c>
      <c r="J973" s="59">
        <v>4.3424260920228139</v>
      </c>
      <c r="K973" s="30">
        <v>64.3</v>
      </c>
      <c r="U973" s="29" t="s">
        <v>118</v>
      </c>
      <c r="V973" s="2" t="s">
        <v>170</v>
      </c>
    </row>
    <row r="974" spans="1:28" x14ac:dyDescent="0.35">
      <c r="A974" s="10">
        <v>490</v>
      </c>
      <c r="B974" s="2">
        <v>48</v>
      </c>
      <c r="C974" s="2">
        <v>1</v>
      </c>
      <c r="D974" s="2" t="s">
        <v>213</v>
      </c>
      <c r="F974" s="2" t="s">
        <v>178</v>
      </c>
      <c r="G974" s="2" t="s">
        <v>178</v>
      </c>
      <c r="H974" s="2" t="s">
        <v>178</v>
      </c>
      <c r="I974" s="32">
        <f t="shared" si="47"/>
        <v>0.35002001529882254</v>
      </c>
      <c r="J974" s="59">
        <v>2.3334667686588171</v>
      </c>
      <c r="K974" s="30">
        <v>64.3</v>
      </c>
      <c r="U974" s="29" t="s">
        <v>118</v>
      </c>
      <c r="V974" s="2" t="s">
        <v>170</v>
      </c>
    </row>
    <row r="975" spans="1:28" x14ac:dyDescent="0.35">
      <c r="A975" s="10">
        <v>491</v>
      </c>
      <c r="B975" s="2">
        <v>48</v>
      </c>
      <c r="C975" s="2">
        <v>2</v>
      </c>
      <c r="D975" s="2" t="s">
        <v>213</v>
      </c>
      <c r="F975" s="2" t="s">
        <v>178</v>
      </c>
      <c r="G975" s="2" t="s">
        <v>178</v>
      </c>
      <c r="H975" s="2" t="s">
        <v>178</v>
      </c>
      <c r="I975" s="32">
        <f t="shared" si="47"/>
        <v>0.46669335373176335</v>
      </c>
      <c r="J975" s="60">
        <v>3.1112890248784226</v>
      </c>
      <c r="K975" s="30">
        <v>64.3</v>
      </c>
      <c r="U975" s="29" t="s">
        <v>118</v>
      </c>
      <c r="V975" s="2" t="s">
        <v>170</v>
      </c>
    </row>
    <row r="976" spans="1:28" x14ac:dyDescent="0.35">
      <c r="A976" s="10">
        <v>492</v>
      </c>
      <c r="B976" s="2">
        <v>48</v>
      </c>
      <c r="C976" s="2">
        <v>3</v>
      </c>
      <c r="D976" s="2" t="s">
        <v>213</v>
      </c>
      <c r="F976" s="2" t="s">
        <v>178</v>
      </c>
      <c r="G976" s="2" t="s">
        <v>178</v>
      </c>
      <c r="H976" s="2" t="s">
        <v>178</v>
      </c>
      <c r="I976" s="32">
        <f t="shared" si="47"/>
        <v>0.23334667686588167</v>
      </c>
      <c r="J976" s="60">
        <v>1.5556445124392113</v>
      </c>
      <c r="K976" s="30">
        <v>64.3</v>
      </c>
      <c r="U976" s="29" t="s">
        <v>118</v>
      </c>
      <c r="V976" s="2" t="s">
        <v>170</v>
      </c>
    </row>
    <row r="977" spans="1:28" x14ac:dyDescent="0.35">
      <c r="A977" s="10">
        <v>493</v>
      </c>
      <c r="B977" s="2">
        <v>48</v>
      </c>
      <c r="C977" s="2">
        <v>4</v>
      </c>
      <c r="D977" s="2" t="s">
        <v>213</v>
      </c>
      <c r="F977" s="2" t="s">
        <v>178</v>
      </c>
      <c r="G977" s="2" t="s">
        <v>178</v>
      </c>
      <c r="H977" s="2" t="s">
        <v>178</v>
      </c>
      <c r="I977" s="32">
        <f t="shared" si="47"/>
        <v>0.35002001529882254</v>
      </c>
      <c r="J977" s="60">
        <v>2.3334667686588171</v>
      </c>
      <c r="K977" s="30">
        <v>64.3</v>
      </c>
      <c r="U977" s="29" t="s">
        <v>118</v>
      </c>
      <c r="V977" s="2" t="s">
        <v>123</v>
      </c>
      <c r="W977" s="2">
        <v>7</v>
      </c>
      <c r="Y977" s="2" t="s">
        <v>167</v>
      </c>
      <c r="AB977" s="4" t="s">
        <v>138</v>
      </c>
    </row>
    <row r="978" spans="1:28" x14ac:dyDescent="0.35">
      <c r="A978" s="10">
        <v>494</v>
      </c>
      <c r="B978" s="2">
        <v>48</v>
      </c>
      <c r="C978" s="2">
        <v>5</v>
      </c>
      <c r="D978" s="2" t="s">
        <v>213</v>
      </c>
      <c r="F978" s="2" t="s">
        <v>178</v>
      </c>
      <c r="G978" s="2" t="s">
        <v>178</v>
      </c>
      <c r="H978" s="2" t="s">
        <v>178</v>
      </c>
      <c r="I978" s="32">
        <f t="shared" si="47"/>
        <v>0.35002001529882254</v>
      </c>
      <c r="J978" s="59">
        <v>2.3334667686588171</v>
      </c>
      <c r="K978" s="30">
        <v>64.3</v>
      </c>
      <c r="U978" s="29" t="s">
        <v>118</v>
      </c>
      <c r="V978" s="2" t="s">
        <v>123</v>
      </c>
      <c r="W978" s="2">
        <v>7</v>
      </c>
      <c r="Y978" s="2" t="s">
        <v>167</v>
      </c>
    </row>
    <row r="979" spans="1:28" x14ac:dyDescent="0.35">
      <c r="A979" s="10">
        <v>495</v>
      </c>
      <c r="B979" s="2">
        <v>48</v>
      </c>
      <c r="C979" s="2">
        <v>6</v>
      </c>
      <c r="D979" s="2" t="s">
        <v>213</v>
      </c>
      <c r="F979" s="2" t="s">
        <v>178</v>
      </c>
      <c r="G979" s="2" t="s">
        <v>178</v>
      </c>
      <c r="H979" s="2" t="s">
        <v>178</v>
      </c>
      <c r="I979" s="32">
        <f t="shared" si="47"/>
        <v>0.35002001529882254</v>
      </c>
      <c r="J979" s="59">
        <v>2.3334667686588171</v>
      </c>
      <c r="K979" s="30">
        <v>64.3</v>
      </c>
      <c r="U979" s="29" t="s">
        <v>118</v>
      </c>
      <c r="V979" s="2" t="s">
        <v>170</v>
      </c>
    </row>
    <row r="980" spans="1:28" x14ac:dyDescent="0.35">
      <c r="A980" s="10">
        <v>496</v>
      </c>
      <c r="B980" s="2">
        <v>48</v>
      </c>
      <c r="C980" s="2">
        <v>7</v>
      </c>
      <c r="D980" s="2" t="s">
        <v>213</v>
      </c>
      <c r="F980" s="2" t="s">
        <v>178</v>
      </c>
      <c r="G980" s="2" t="s">
        <v>178</v>
      </c>
      <c r="H980" s="2" t="s">
        <v>178</v>
      </c>
      <c r="I980" s="32">
        <f t="shared" si="47"/>
        <v>0.23334667686588167</v>
      </c>
      <c r="J980" s="59">
        <v>1.5556445124392113</v>
      </c>
      <c r="K980" s="30">
        <v>64.3</v>
      </c>
      <c r="U980" s="29" t="s">
        <v>118</v>
      </c>
      <c r="V980" s="2" t="s">
        <v>170</v>
      </c>
    </row>
    <row r="981" spans="1:28" x14ac:dyDescent="0.35">
      <c r="A981" s="10">
        <v>497</v>
      </c>
      <c r="B981" s="2">
        <v>48</v>
      </c>
      <c r="C981" s="2">
        <v>8</v>
      </c>
      <c r="D981" s="2" t="s">
        <v>213</v>
      </c>
      <c r="F981" s="2" t="s">
        <v>178</v>
      </c>
      <c r="G981" s="2" t="s">
        <v>178</v>
      </c>
      <c r="H981" s="2" t="s">
        <v>178</v>
      </c>
      <c r="I981" s="32">
        <f t="shared" si="47"/>
        <v>0.11667333843294084</v>
      </c>
      <c r="J981" s="59">
        <v>0.77782225621960566</v>
      </c>
      <c r="K981" s="30">
        <v>64.3</v>
      </c>
      <c r="U981" s="29" t="s">
        <v>118</v>
      </c>
      <c r="V981" s="2" t="s">
        <v>170</v>
      </c>
      <c r="AB981" s="4" t="s">
        <v>138</v>
      </c>
    </row>
    <row r="982" spans="1:28" x14ac:dyDescent="0.35">
      <c r="A982" s="10">
        <v>498</v>
      </c>
      <c r="B982" s="2">
        <v>48</v>
      </c>
      <c r="C982" s="2">
        <v>10</v>
      </c>
      <c r="D982" s="2" t="s">
        <v>213</v>
      </c>
      <c r="F982" s="2" t="s">
        <v>178</v>
      </c>
      <c r="G982" s="2" t="s">
        <v>178</v>
      </c>
      <c r="H982" s="2" t="s">
        <v>178</v>
      </c>
      <c r="I982" s="32">
        <f t="shared" si="47"/>
        <v>0.46730005509161465</v>
      </c>
      <c r="J982" s="59">
        <v>3.1153337006107646</v>
      </c>
      <c r="K982" s="30">
        <v>64.3</v>
      </c>
      <c r="U982" s="29" t="s">
        <v>118</v>
      </c>
      <c r="V982" s="2" t="s">
        <v>170</v>
      </c>
    </row>
    <row r="983" spans="1:28" x14ac:dyDescent="0.35">
      <c r="A983" s="10">
        <v>499</v>
      </c>
      <c r="B983" s="2">
        <v>48</v>
      </c>
      <c r="C983" s="2">
        <v>11</v>
      </c>
      <c r="D983" s="2" t="s">
        <v>213</v>
      </c>
      <c r="F983" s="2" t="s">
        <v>178</v>
      </c>
      <c r="G983" s="2" t="s">
        <v>178</v>
      </c>
      <c r="H983" s="2" t="s">
        <v>178</v>
      </c>
      <c r="I983" s="32">
        <f t="shared" si="47"/>
        <v>0.11667333843294084</v>
      </c>
      <c r="J983" s="59">
        <v>0.77782225621960566</v>
      </c>
      <c r="K983" s="30">
        <v>64.3</v>
      </c>
      <c r="U983" s="29" t="s">
        <v>118</v>
      </c>
      <c r="V983" s="2" t="s">
        <v>170</v>
      </c>
    </row>
    <row r="984" spans="1:28" x14ac:dyDescent="0.35">
      <c r="A984" s="10">
        <v>500</v>
      </c>
      <c r="B984" s="2">
        <v>48</v>
      </c>
      <c r="C984" s="2">
        <v>12</v>
      </c>
      <c r="D984" s="2" t="s">
        <v>213</v>
      </c>
      <c r="F984" s="2" t="s">
        <v>178</v>
      </c>
      <c r="G984" s="2" t="s">
        <v>178</v>
      </c>
      <c r="H984" s="2" t="s">
        <v>178</v>
      </c>
      <c r="I984" s="32">
        <f t="shared" si="47"/>
        <v>0.23334667686588167</v>
      </c>
      <c r="J984" s="59">
        <v>1.5556445124392113</v>
      </c>
      <c r="K984" s="30">
        <v>64.3</v>
      </c>
      <c r="U984" s="29" t="s">
        <v>118</v>
      </c>
      <c r="V984" s="2" t="s">
        <v>170</v>
      </c>
    </row>
    <row r="985" spans="1:28" x14ac:dyDescent="0.35">
      <c r="A985" s="10">
        <v>501</v>
      </c>
      <c r="B985" s="2">
        <v>48</v>
      </c>
      <c r="C985" s="2">
        <v>13</v>
      </c>
      <c r="D985" s="2" t="s">
        <v>213</v>
      </c>
      <c r="F985" s="2" t="s">
        <v>178</v>
      </c>
      <c r="G985" s="2" t="s">
        <v>178</v>
      </c>
      <c r="H985" s="2" t="s">
        <v>178</v>
      </c>
      <c r="I985" s="32">
        <f t="shared" si="47"/>
        <v>0.35002001529882254</v>
      </c>
      <c r="J985" s="59">
        <v>2.3334667686588171</v>
      </c>
      <c r="K985" s="30">
        <v>64.3</v>
      </c>
      <c r="U985" s="29" t="s">
        <v>118</v>
      </c>
      <c r="V985" s="2" t="s">
        <v>170</v>
      </c>
    </row>
    <row r="986" spans="1:28" x14ac:dyDescent="0.35">
      <c r="A986" s="10">
        <v>502</v>
      </c>
      <c r="B986" s="2">
        <v>48</v>
      </c>
      <c r="C986" s="2">
        <v>14</v>
      </c>
      <c r="D986" s="2" t="s">
        <v>213</v>
      </c>
      <c r="F986" s="2" t="s">
        <v>178</v>
      </c>
      <c r="G986" s="2" t="s">
        <v>178</v>
      </c>
      <c r="H986" s="2" t="s">
        <v>178</v>
      </c>
      <c r="I986" s="32">
        <f t="shared" si="47"/>
        <v>0.46669335373176335</v>
      </c>
      <c r="J986" s="59">
        <v>3.1112890248784226</v>
      </c>
      <c r="K986" s="30">
        <v>64.3</v>
      </c>
      <c r="U986" s="29" t="s">
        <v>118</v>
      </c>
      <c r="V986" s="2" t="s">
        <v>170</v>
      </c>
    </row>
    <row r="987" spans="1:28" x14ac:dyDescent="0.35">
      <c r="A987" s="6">
        <v>490.21</v>
      </c>
      <c r="B987" s="2">
        <v>48</v>
      </c>
      <c r="C987" s="2">
        <v>1</v>
      </c>
      <c r="D987" s="2" t="s">
        <v>214</v>
      </c>
      <c r="E987" s="2">
        <v>21</v>
      </c>
      <c r="F987" s="2" t="s">
        <v>178</v>
      </c>
      <c r="G987" s="2" t="s">
        <v>178</v>
      </c>
      <c r="H987" s="2" t="s">
        <v>179</v>
      </c>
      <c r="I987" s="32">
        <f t="shared" si="47"/>
        <v>0.9213460189372471</v>
      </c>
      <c r="J987" s="59">
        <v>6.1423067929149813</v>
      </c>
      <c r="K987" s="30">
        <v>64.3</v>
      </c>
      <c r="U987" s="29" t="s">
        <v>118</v>
      </c>
      <c r="V987" s="2" t="s">
        <v>170</v>
      </c>
    </row>
    <row r="988" spans="1:28" x14ac:dyDescent="0.35">
      <c r="A988" s="6">
        <v>491.21</v>
      </c>
      <c r="B988" s="2">
        <v>48</v>
      </c>
      <c r="C988" s="2">
        <v>2</v>
      </c>
      <c r="D988" s="2" t="s">
        <v>214</v>
      </c>
      <c r="E988" s="2">
        <v>21</v>
      </c>
      <c r="F988" s="2" t="s">
        <v>178</v>
      </c>
      <c r="G988" s="2" t="s">
        <v>178</v>
      </c>
      <c r="H988" s="2" t="s">
        <v>179</v>
      </c>
      <c r="I988" s="32">
        <f t="shared" si="47"/>
        <v>0.72419141165326384</v>
      </c>
      <c r="J988" s="59">
        <v>4.8279427443550924</v>
      </c>
      <c r="K988" s="30">
        <v>64.3</v>
      </c>
      <c r="U988" s="29" t="s">
        <v>118</v>
      </c>
      <c r="V988" s="2" t="s">
        <v>170</v>
      </c>
    </row>
    <row r="989" spans="1:28" x14ac:dyDescent="0.35">
      <c r="A989" s="6">
        <v>492.21</v>
      </c>
      <c r="B989" s="2">
        <v>48</v>
      </c>
      <c r="C989" s="2">
        <v>3</v>
      </c>
      <c r="D989" s="2" t="s">
        <v>214</v>
      </c>
      <c r="E989" s="2">
        <v>21</v>
      </c>
      <c r="F989" s="2" t="s">
        <v>178</v>
      </c>
      <c r="G989" s="2" t="s">
        <v>178</v>
      </c>
      <c r="H989" s="2" t="s">
        <v>179</v>
      </c>
      <c r="I989" s="32">
        <f t="shared" si="47"/>
        <v>0.6561008513437997</v>
      </c>
      <c r="J989" s="59">
        <v>4.3740056756253312</v>
      </c>
      <c r="K989" s="30">
        <v>64.3</v>
      </c>
      <c r="U989" s="29" t="s">
        <v>118</v>
      </c>
      <c r="V989" s="2" t="s">
        <v>170</v>
      </c>
    </row>
    <row r="990" spans="1:28" x14ac:dyDescent="0.35">
      <c r="A990" s="6">
        <v>493.21</v>
      </c>
      <c r="B990" s="2">
        <v>48</v>
      </c>
      <c r="C990" s="2">
        <v>4</v>
      </c>
      <c r="D990" s="2" t="s">
        <v>214</v>
      </c>
      <c r="E990" s="2">
        <v>21</v>
      </c>
      <c r="F990" s="2" t="s">
        <v>178</v>
      </c>
      <c r="G990" s="2" t="s">
        <v>178</v>
      </c>
      <c r="H990" s="2" t="s">
        <v>179</v>
      </c>
      <c r="I990" s="32">
        <f t="shared" si="47"/>
        <v>1.6209660255165337</v>
      </c>
      <c r="J990" s="59">
        <v>10.806440170110225</v>
      </c>
      <c r="K990" s="30">
        <v>64.3</v>
      </c>
      <c r="L990" s="12">
        <v>1.6398272514343262</v>
      </c>
      <c r="M990" s="12">
        <v>19.562732696533203</v>
      </c>
      <c r="N990" s="12">
        <v>3.6967272758483887</v>
      </c>
      <c r="O990" s="12">
        <v>4.3839044570922852</v>
      </c>
      <c r="U990" s="29" t="s">
        <v>118</v>
      </c>
      <c r="V990" s="2" t="s">
        <v>123</v>
      </c>
      <c r="W990" s="2">
        <v>7</v>
      </c>
      <c r="Y990" s="2" t="s">
        <v>167</v>
      </c>
      <c r="AB990" s="4" t="s">
        <v>138</v>
      </c>
    </row>
    <row r="991" spans="1:28" x14ac:dyDescent="0.35">
      <c r="A991" s="6">
        <v>494.21</v>
      </c>
      <c r="B991" s="2">
        <v>48</v>
      </c>
      <c r="C991" s="2">
        <v>5</v>
      </c>
      <c r="D991" s="2" t="s">
        <v>214</v>
      </c>
      <c r="E991" s="2">
        <v>21</v>
      </c>
      <c r="F991" s="2" t="s">
        <v>178</v>
      </c>
      <c r="G991" s="2" t="s">
        <v>178</v>
      </c>
      <c r="H991" s="2" t="s">
        <v>179</v>
      </c>
      <c r="I991" s="32">
        <f t="shared" si="47"/>
        <v>1.5259705933644334</v>
      </c>
      <c r="J991" s="59">
        <v>10.173137289096223</v>
      </c>
      <c r="K991" s="30">
        <v>64.3</v>
      </c>
      <c r="L991" s="12">
        <v>2.5517387390136719</v>
      </c>
      <c r="M991" s="12">
        <v>26.209554672241211</v>
      </c>
      <c r="N991" s="12">
        <v>4.8604698181152344</v>
      </c>
      <c r="O991" s="12">
        <v>5.6518392562866211</v>
      </c>
      <c r="U991" s="29" t="s">
        <v>118</v>
      </c>
      <c r="V991" s="2" t="s">
        <v>123</v>
      </c>
      <c r="W991" s="2">
        <v>7</v>
      </c>
      <c r="Y991" s="2" t="s">
        <v>167</v>
      </c>
    </row>
    <row r="992" spans="1:28" x14ac:dyDescent="0.35">
      <c r="A992" s="6">
        <v>495.21</v>
      </c>
      <c r="B992" s="2">
        <v>48</v>
      </c>
      <c r="C992" s="2">
        <v>6</v>
      </c>
      <c r="D992" s="2" t="s">
        <v>214</v>
      </c>
      <c r="E992" s="2">
        <v>21</v>
      </c>
      <c r="F992" s="2" t="s">
        <v>178</v>
      </c>
      <c r="G992" s="2" t="s">
        <v>178</v>
      </c>
      <c r="H992" s="2" t="s">
        <v>179</v>
      </c>
      <c r="I992" s="32">
        <f t="shared" si="47"/>
        <v>0.79697224016773249</v>
      </c>
      <c r="J992" s="59">
        <v>5.3131482677848831</v>
      </c>
      <c r="K992" s="30">
        <v>64.3</v>
      </c>
      <c r="U992" s="29" t="s">
        <v>118</v>
      </c>
      <c r="V992" s="2" t="s">
        <v>170</v>
      </c>
    </row>
    <row r="993" spans="1:28" x14ac:dyDescent="0.35">
      <c r="A993" s="6">
        <v>496.21</v>
      </c>
      <c r="B993" s="2">
        <v>48</v>
      </c>
      <c r="C993" s="2">
        <v>7</v>
      </c>
      <c r="D993" s="2" t="s">
        <v>214</v>
      </c>
      <c r="E993" s="2">
        <v>21</v>
      </c>
      <c r="F993" s="2" t="s">
        <v>178</v>
      </c>
      <c r="G993" s="2" t="s">
        <v>178</v>
      </c>
      <c r="H993" s="2" t="s">
        <v>179</v>
      </c>
      <c r="I993" s="32">
        <f t="shared" si="47"/>
        <v>0.61015489066890749</v>
      </c>
      <c r="J993" s="60">
        <v>4.0676992711260498</v>
      </c>
      <c r="K993" s="30">
        <v>64.3</v>
      </c>
      <c r="U993" s="29" t="s">
        <v>118</v>
      </c>
      <c r="V993" s="2" t="s">
        <v>170</v>
      </c>
    </row>
    <row r="994" spans="1:28" x14ac:dyDescent="0.35">
      <c r="A994" s="6">
        <v>497.21</v>
      </c>
      <c r="B994" s="2">
        <v>48</v>
      </c>
      <c r="C994" s="2">
        <v>8</v>
      </c>
      <c r="D994" s="2" t="s">
        <v>214</v>
      </c>
      <c r="E994" s="2">
        <v>21</v>
      </c>
      <c r="F994" s="2" t="s">
        <v>178</v>
      </c>
      <c r="G994" s="2" t="s">
        <v>178</v>
      </c>
      <c r="H994" s="2" t="s">
        <v>179</v>
      </c>
      <c r="I994" s="32">
        <f t="shared" si="47"/>
        <v>0.62581245268660812</v>
      </c>
      <c r="J994" s="60">
        <v>4.1720830179107207</v>
      </c>
      <c r="K994" s="30">
        <v>64.3</v>
      </c>
      <c r="U994" s="29" t="s">
        <v>118</v>
      </c>
      <c r="V994" s="2" t="s">
        <v>170</v>
      </c>
      <c r="AB994" s="4" t="s">
        <v>138</v>
      </c>
    </row>
    <row r="995" spans="1:28" x14ac:dyDescent="0.35">
      <c r="A995" s="6">
        <v>498.21</v>
      </c>
      <c r="B995" s="2">
        <v>48</v>
      </c>
      <c r="C995" s="2">
        <v>10</v>
      </c>
      <c r="D995" s="2" t="s">
        <v>214</v>
      </c>
      <c r="E995" s="2">
        <v>21</v>
      </c>
      <c r="F995" s="2" t="s">
        <v>178</v>
      </c>
      <c r="G995" s="2" t="s">
        <v>178</v>
      </c>
      <c r="H995" s="2" t="s">
        <v>179</v>
      </c>
      <c r="I995" s="32">
        <f t="shared" si="47"/>
        <v>0.78530490632443828</v>
      </c>
      <c r="J995" s="60">
        <v>5.235366042162922</v>
      </c>
      <c r="K995" s="30">
        <v>64.3</v>
      </c>
      <c r="U995" s="29" t="s">
        <v>118</v>
      </c>
      <c r="V995" s="2" t="s">
        <v>170</v>
      </c>
    </row>
    <row r="996" spans="1:28" x14ac:dyDescent="0.35">
      <c r="A996" s="6">
        <v>499.21</v>
      </c>
      <c r="B996" s="2">
        <v>48</v>
      </c>
      <c r="C996" s="2">
        <v>11</v>
      </c>
      <c r="D996" s="2" t="s">
        <v>214</v>
      </c>
      <c r="E996" s="2">
        <v>21</v>
      </c>
      <c r="F996" s="2" t="s">
        <v>178</v>
      </c>
      <c r="G996" s="2" t="s">
        <v>178</v>
      </c>
      <c r="H996" s="2" t="s">
        <v>179</v>
      </c>
      <c r="I996" s="32">
        <f t="shared" si="47"/>
        <v>0.39860279342229904</v>
      </c>
      <c r="J996" s="59">
        <v>2.6573519561486605</v>
      </c>
      <c r="K996" s="30">
        <v>64.3</v>
      </c>
      <c r="U996" s="29" t="s">
        <v>118</v>
      </c>
      <c r="V996" s="2" t="s">
        <v>170</v>
      </c>
    </row>
    <row r="997" spans="1:28" x14ac:dyDescent="0.35">
      <c r="A997" s="6">
        <v>500.21</v>
      </c>
      <c r="B997" s="2">
        <v>48</v>
      </c>
      <c r="C997" s="2">
        <v>12</v>
      </c>
      <c r="D997" s="2" t="s">
        <v>214</v>
      </c>
      <c r="E997" s="2">
        <v>21</v>
      </c>
      <c r="F997" s="2" t="s">
        <v>178</v>
      </c>
      <c r="G997" s="2" t="s">
        <v>178</v>
      </c>
      <c r="H997" s="2" t="s">
        <v>179</v>
      </c>
      <c r="I997" s="32">
        <f t="shared" si="47"/>
        <v>0.55536509094079844</v>
      </c>
      <c r="J997" s="59">
        <v>3.702433939605323</v>
      </c>
      <c r="K997" s="30">
        <v>64.3</v>
      </c>
      <c r="U997" s="29" t="s">
        <v>118</v>
      </c>
      <c r="V997" s="2" t="s">
        <v>170</v>
      </c>
    </row>
    <row r="998" spans="1:28" x14ac:dyDescent="0.35">
      <c r="A998" s="6">
        <v>501.21</v>
      </c>
      <c r="B998" s="2">
        <v>48</v>
      </c>
      <c r="C998" s="2">
        <v>13</v>
      </c>
      <c r="D998" s="2" t="s">
        <v>214</v>
      </c>
      <c r="E998" s="2">
        <v>21</v>
      </c>
      <c r="F998" s="2" t="s">
        <v>178</v>
      </c>
      <c r="G998" s="2" t="s">
        <v>178</v>
      </c>
      <c r="H998" s="2" t="s">
        <v>179</v>
      </c>
      <c r="I998" s="32">
        <f t="shared" si="47"/>
        <v>0.64774704031200092</v>
      </c>
      <c r="J998" s="59">
        <v>4.3183136020800061</v>
      </c>
      <c r="K998" s="30">
        <v>64.3</v>
      </c>
      <c r="U998" s="29" t="s">
        <v>118</v>
      </c>
      <c r="V998" s="2" t="s">
        <v>170</v>
      </c>
    </row>
    <row r="999" spans="1:28" x14ac:dyDescent="0.35">
      <c r="A999" s="6">
        <v>502.21</v>
      </c>
      <c r="B999" s="2">
        <v>48</v>
      </c>
      <c r="C999" s="2">
        <v>14</v>
      </c>
      <c r="D999" s="2" t="s">
        <v>214</v>
      </c>
      <c r="E999" s="2">
        <v>21</v>
      </c>
      <c r="F999" s="2" t="s">
        <v>178</v>
      </c>
      <c r="G999" s="2" t="s">
        <v>178</v>
      </c>
      <c r="H999" s="2" t="s">
        <v>179</v>
      </c>
      <c r="I999" s="32">
        <f t="shared" si="47"/>
        <v>0.86310268839152315</v>
      </c>
      <c r="J999" s="59">
        <v>5.7540179226101547</v>
      </c>
      <c r="K999" s="30">
        <v>64.3</v>
      </c>
      <c r="U999" s="29" t="s">
        <v>118</v>
      </c>
      <c r="V999" s="2" t="s">
        <v>170</v>
      </c>
    </row>
    <row r="1000" spans="1:28" x14ac:dyDescent="0.35">
      <c r="A1000" s="10">
        <v>503</v>
      </c>
      <c r="B1000" s="2">
        <v>49</v>
      </c>
      <c r="C1000" s="2">
        <v>1</v>
      </c>
      <c r="D1000" s="2" t="s">
        <v>213</v>
      </c>
      <c r="F1000" s="2" t="s">
        <v>179</v>
      </c>
      <c r="G1000" s="2" t="s">
        <v>179</v>
      </c>
      <c r="H1000" s="2" t="s">
        <v>179</v>
      </c>
      <c r="I1000" s="32">
        <f t="shared" si="47"/>
        <v>0.35002001529882254</v>
      </c>
      <c r="J1000" s="59">
        <v>2.3334667686588171</v>
      </c>
      <c r="K1000" s="30">
        <v>64.3</v>
      </c>
      <c r="U1000" s="29" t="s">
        <v>118</v>
      </c>
      <c r="V1000" s="2" t="s">
        <v>170</v>
      </c>
    </row>
    <row r="1001" spans="1:28" x14ac:dyDescent="0.35">
      <c r="A1001" s="10">
        <v>504</v>
      </c>
      <c r="B1001" s="2">
        <v>49</v>
      </c>
      <c r="C1001" s="2">
        <v>2</v>
      </c>
      <c r="D1001" s="2" t="s">
        <v>213</v>
      </c>
      <c r="F1001" s="2" t="s">
        <v>179</v>
      </c>
      <c r="G1001" s="2" t="s">
        <v>179</v>
      </c>
      <c r="H1001" s="2" t="s">
        <v>179</v>
      </c>
      <c r="I1001" s="32">
        <f t="shared" si="47"/>
        <v>0.35002001529882254</v>
      </c>
      <c r="J1001" s="59">
        <v>2.3334667686588171</v>
      </c>
      <c r="K1001" s="30">
        <v>64.3</v>
      </c>
      <c r="L1001" s="12">
        <f>L990</f>
        <v>1.6398272514343262</v>
      </c>
      <c r="M1001" s="12">
        <f>M990</f>
        <v>19.562732696533203</v>
      </c>
      <c r="N1001" s="12">
        <f>N990</f>
        <v>3.6967272758483887</v>
      </c>
      <c r="O1001" s="12">
        <f>O990</f>
        <v>4.3839044570922852</v>
      </c>
      <c r="U1001" s="29" t="s">
        <v>118</v>
      </c>
      <c r="V1001" s="2" t="s">
        <v>123</v>
      </c>
      <c r="W1001" s="2">
        <v>7</v>
      </c>
      <c r="Y1001" s="2" t="s">
        <v>167</v>
      </c>
    </row>
    <row r="1002" spans="1:28" x14ac:dyDescent="0.35">
      <c r="A1002" s="10">
        <v>505</v>
      </c>
      <c r="B1002" s="2">
        <v>49</v>
      </c>
      <c r="C1002" s="2">
        <v>3</v>
      </c>
      <c r="D1002" s="2" t="s">
        <v>213</v>
      </c>
      <c r="F1002" s="2" t="s">
        <v>179</v>
      </c>
      <c r="G1002" s="2" t="s">
        <v>179</v>
      </c>
      <c r="H1002" s="2" t="s">
        <v>179</v>
      </c>
      <c r="I1002" s="32">
        <f t="shared" si="47"/>
        <v>0.35002001529882254</v>
      </c>
      <c r="J1002" s="59">
        <v>2.3334667686588171</v>
      </c>
      <c r="K1002" s="30">
        <v>64.3</v>
      </c>
      <c r="L1002" s="12">
        <f>L990</f>
        <v>1.6398272514343262</v>
      </c>
      <c r="M1002" s="12">
        <f>M990</f>
        <v>19.562732696533203</v>
      </c>
      <c r="N1002" s="12">
        <f>N990</f>
        <v>3.6967272758483887</v>
      </c>
      <c r="O1002" s="12">
        <f>O990</f>
        <v>4.3839044570922852</v>
      </c>
      <c r="U1002" s="29" t="s">
        <v>118</v>
      </c>
      <c r="V1002" s="2" t="s">
        <v>123</v>
      </c>
      <c r="W1002" s="2">
        <v>7</v>
      </c>
      <c r="Y1002" s="2" t="s">
        <v>167</v>
      </c>
    </row>
    <row r="1003" spans="1:28" x14ac:dyDescent="0.35">
      <c r="A1003" s="10">
        <v>506</v>
      </c>
      <c r="B1003" s="2">
        <v>49</v>
      </c>
      <c r="C1003" s="2">
        <v>4</v>
      </c>
      <c r="D1003" s="2" t="s">
        <v>213</v>
      </c>
      <c r="F1003" s="2" t="s">
        <v>179</v>
      </c>
      <c r="G1003" s="2" t="s">
        <v>179</v>
      </c>
      <c r="H1003" s="2" t="s">
        <v>179</v>
      </c>
      <c r="I1003" s="32">
        <f t="shared" si="47"/>
        <v>0.35002001529882254</v>
      </c>
      <c r="J1003" s="59">
        <v>2.3334667686588171</v>
      </c>
      <c r="K1003" s="30">
        <v>64.3</v>
      </c>
      <c r="L1003" s="12">
        <f>L990</f>
        <v>1.6398272514343262</v>
      </c>
      <c r="M1003" s="12">
        <f>M990</f>
        <v>19.562732696533203</v>
      </c>
      <c r="N1003" s="12">
        <f>N990</f>
        <v>3.6967272758483887</v>
      </c>
      <c r="O1003" s="12">
        <f>O990</f>
        <v>4.3839044570922852</v>
      </c>
      <c r="U1003" s="29" t="s">
        <v>118</v>
      </c>
      <c r="V1003" s="2" t="s">
        <v>123</v>
      </c>
      <c r="W1003" s="2">
        <v>7</v>
      </c>
      <c r="Y1003" s="2" t="s">
        <v>167</v>
      </c>
      <c r="AB1003" s="4" t="s">
        <v>138</v>
      </c>
    </row>
    <row r="1004" spans="1:28" x14ac:dyDescent="0.35">
      <c r="A1004" s="10">
        <v>507</v>
      </c>
      <c r="B1004" s="2">
        <v>49</v>
      </c>
      <c r="C1004" s="2">
        <v>5</v>
      </c>
      <c r="D1004" s="2" t="s">
        <v>213</v>
      </c>
      <c r="F1004" s="2" t="s">
        <v>179</v>
      </c>
      <c r="G1004" s="2" t="s">
        <v>179</v>
      </c>
      <c r="H1004" s="2" t="s">
        <v>179</v>
      </c>
      <c r="I1004" s="32">
        <f t="shared" si="47"/>
        <v>0.35002001529882254</v>
      </c>
      <c r="J1004" s="59">
        <v>2.3334667686588171</v>
      </c>
      <c r="K1004" s="30">
        <v>64.3</v>
      </c>
      <c r="L1004" s="12">
        <f t="shared" ref="L1004:O1005" si="48">L990</f>
        <v>1.6398272514343262</v>
      </c>
      <c r="M1004" s="12">
        <f t="shared" si="48"/>
        <v>19.562732696533203</v>
      </c>
      <c r="N1004" s="12">
        <f t="shared" si="48"/>
        <v>3.6967272758483887</v>
      </c>
      <c r="O1004" s="12">
        <f t="shared" si="48"/>
        <v>4.3839044570922852</v>
      </c>
      <c r="U1004" s="29" t="s">
        <v>118</v>
      </c>
      <c r="V1004" s="2" t="s">
        <v>123</v>
      </c>
      <c r="W1004" s="2">
        <v>7</v>
      </c>
      <c r="Y1004" s="2" t="s">
        <v>167</v>
      </c>
    </row>
    <row r="1005" spans="1:28" x14ac:dyDescent="0.35">
      <c r="A1005" s="10">
        <v>508</v>
      </c>
      <c r="B1005" s="2">
        <v>49</v>
      </c>
      <c r="C1005" s="2">
        <v>6</v>
      </c>
      <c r="D1005" s="2" t="s">
        <v>213</v>
      </c>
      <c r="F1005" s="2" t="s">
        <v>179</v>
      </c>
      <c r="G1005" s="2" t="s">
        <v>179</v>
      </c>
      <c r="H1005" s="2" t="s">
        <v>179</v>
      </c>
      <c r="I1005" s="32">
        <f t="shared" si="47"/>
        <v>0.35002001529882254</v>
      </c>
      <c r="J1005" s="59">
        <v>2.3334667686588171</v>
      </c>
      <c r="K1005" s="30">
        <v>64.3</v>
      </c>
      <c r="L1005" s="12">
        <f t="shared" si="48"/>
        <v>2.5517387390136719</v>
      </c>
      <c r="M1005" s="12">
        <f t="shared" si="48"/>
        <v>26.209554672241211</v>
      </c>
      <c r="N1005" s="12">
        <f t="shared" si="48"/>
        <v>4.8604698181152344</v>
      </c>
      <c r="O1005" s="12">
        <f t="shared" si="48"/>
        <v>5.6518392562866211</v>
      </c>
      <c r="U1005" s="29" t="s">
        <v>118</v>
      </c>
      <c r="V1005" s="2" t="s">
        <v>123</v>
      </c>
      <c r="W1005" s="2">
        <v>7</v>
      </c>
      <c r="Y1005" s="2" t="s">
        <v>167</v>
      </c>
    </row>
    <row r="1006" spans="1:28" x14ac:dyDescent="0.35">
      <c r="A1006" s="10">
        <v>509</v>
      </c>
      <c r="B1006" s="2">
        <v>49</v>
      </c>
      <c r="C1006" s="2">
        <v>7</v>
      </c>
      <c r="D1006" s="2" t="s">
        <v>213</v>
      </c>
      <c r="F1006" s="2" t="s">
        <v>179</v>
      </c>
      <c r="G1006" s="2" t="s">
        <v>179</v>
      </c>
      <c r="H1006" s="2" t="s">
        <v>179</v>
      </c>
      <c r="I1006" s="32">
        <f t="shared" si="47"/>
        <v>0.35002001529882254</v>
      </c>
      <c r="J1006" s="59">
        <v>2.3334667686588171</v>
      </c>
      <c r="K1006" s="30">
        <v>64.3</v>
      </c>
      <c r="L1006" s="12">
        <f>L991</f>
        <v>2.5517387390136719</v>
      </c>
      <c r="M1006" s="12">
        <f>M991</f>
        <v>26.209554672241211</v>
      </c>
      <c r="N1006" s="12">
        <f>N991</f>
        <v>4.8604698181152344</v>
      </c>
      <c r="O1006" s="12">
        <f>O991</f>
        <v>5.6518392562866211</v>
      </c>
      <c r="U1006" s="29" t="s">
        <v>118</v>
      </c>
      <c r="V1006" s="2" t="s">
        <v>123</v>
      </c>
      <c r="W1006" s="2">
        <v>7</v>
      </c>
      <c r="Y1006" s="2" t="s">
        <v>167</v>
      </c>
    </row>
    <row r="1007" spans="1:28" x14ac:dyDescent="0.35">
      <c r="A1007" s="10">
        <v>510</v>
      </c>
      <c r="B1007" s="2">
        <v>49</v>
      </c>
      <c r="C1007" s="2">
        <v>8</v>
      </c>
      <c r="D1007" s="2" t="s">
        <v>213</v>
      </c>
      <c r="F1007" s="2" t="s">
        <v>179</v>
      </c>
      <c r="G1007" s="2" t="s">
        <v>179</v>
      </c>
      <c r="H1007" s="2" t="s">
        <v>179</v>
      </c>
      <c r="I1007" s="32">
        <f t="shared" si="47"/>
        <v>0.35002001529882254</v>
      </c>
      <c r="J1007" s="59">
        <v>2.3334667686588171</v>
      </c>
      <c r="K1007" s="30">
        <v>64.3</v>
      </c>
      <c r="L1007" s="12">
        <f>L991</f>
        <v>2.5517387390136719</v>
      </c>
      <c r="M1007" s="12">
        <f>M991</f>
        <v>26.209554672241211</v>
      </c>
      <c r="N1007" s="12">
        <f>N991</f>
        <v>4.8604698181152344</v>
      </c>
      <c r="O1007" s="12">
        <f>O991</f>
        <v>5.6518392562866211</v>
      </c>
      <c r="U1007" s="29" t="s">
        <v>118</v>
      </c>
      <c r="V1007" s="2" t="s">
        <v>123</v>
      </c>
      <c r="W1007" s="2">
        <v>7</v>
      </c>
      <c r="Y1007" s="2" t="s">
        <v>167</v>
      </c>
      <c r="AB1007" s="4" t="s">
        <v>138</v>
      </c>
    </row>
    <row r="1008" spans="1:28" x14ac:dyDescent="0.35">
      <c r="A1008" s="10">
        <v>511</v>
      </c>
      <c r="B1008" s="2">
        <v>49</v>
      </c>
      <c r="C1008" s="2">
        <v>10</v>
      </c>
      <c r="D1008" s="2" t="s">
        <v>213</v>
      </c>
      <c r="F1008" s="2" t="s">
        <v>179</v>
      </c>
      <c r="G1008" s="2" t="s">
        <v>179</v>
      </c>
      <c r="H1008" s="2" t="s">
        <v>179</v>
      </c>
      <c r="I1008" s="32">
        <f t="shared" si="47"/>
        <v>0.35002001529882254</v>
      </c>
      <c r="J1008" s="59">
        <v>2.3334667686588171</v>
      </c>
      <c r="K1008" s="30">
        <v>64.3</v>
      </c>
      <c r="U1008" s="29" t="s">
        <v>118</v>
      </c>
      <c r="V1008" s="2" t="s">
        <v>170</v>
      </c>
    </row>
    <row r="1009" spans="1:28" x14ac:dyDescent="0.35">
      <c r="A1009" s="10">
        <v>512</v>
      </c>
      <c r="B1009" s="2">
        <v>49</v>
      </c>
      <c r="C1009" s="2">
        <v>11</v>
      </c>
      <c r="D1009" s="2" t="s">
        <v>213</v>
      </c>
      <c r="F1009" s="2" t="s">
        <v>179</v>
      </c>
      <c r="G1009" s="2" t="s">
        <v>179</v>
      </c>
      <c r="H1009" s="2" t="s">
        <v>179</v>
      </c>
      <c r="I1009" s="32">
        <f t="shared" si="47"/>
        <v>0.35002001529882254</v>
      </c>
      <c r="J1009" s="59">
        <v>2.3334667686588171</v>
      </c>
      <c r="K1009" s="30">
        <v>64.3</v>
      </c>
      <c r="U1009" s="29" t="s">
        <v>118</v>
      </c>
      <c r="V1009" s="2" t="s">
        <v>170</v>
      </c>
    </row>
    <row r="1010" spans="1:28" x14ac:dyDescent="0.35">
      <c r="A1010" s="10">
        <v>513</v>
      </c>
      <c r="B1010" s="2">
        <v>49</v>
      </c>
      <c r="C1010" s="2">
        <v>12</v>
      </c>
      <c r="D1010" s="2" t="s">
        <v>213</v>
      </c>
      <c r="F1010" s="2" t="s">
        <v>179</v>
      </c>
      <c r="G1010" s="2" t="s">
        <v>179</v>
      </c>
      <c r="H1010" s="2" t="s">
        <v>179</v>
      </c>
      <c r="I1010" s="32">
        <f t="shared" si="47"/>
        <v>0.35002001529882254</v>
      </c>
      <c r="J1010" s="59">
        <v>2.3334667686588171</v>
      </c>
      <c r="K1010" s="30">
        <v>64.3</v>
      </c>
      <c r="U1010" s="29" t="s">
        <v>118</v>
      </c>
      <c r="V1010" s="2" t="s">
        <v>170</v>
      </c>
    </row>
    <row r="1011" spans="1:28" x14ac:dyDescent="0.35">
      <c r="A1011" s="10">
        <v>514</v>
      </c>
      <c r="B1011" s="2">
        <v>49</v>
      </c>
      <c r="C1011" s="2">
        <v>13</v>
      </c>
      <c r="D1011" s="2" t="s">
        <v>213</v>
      </c>
      <c r="F1011" s="2" t="s">
        <v>179</v>
      </c>
      <c r="G1011" s="2" t="s">
        <v>179</v>
      </c>
      <c r="H1011" s="2" t="s">
        <v>179</v>
      </c>
      <c r="I1011" s="32">
        <f t="shared" si="47"/>
        <v>0.35002001529882254</v>
      </c>
      <c r="J1011" s="60">
        <v>2.3334667686588171</v>
      </c>
      <c r="K1011" s="30">
        <v>64.3</v>
      </c>
      <c r="U1011" s="29" t="s">
        <v>118</v>
      </c>
      <c r="V1011" s="2" t="s">
        <v>170</v>
      </c>
    </row>
    <row r="1012" spans="1:28" x14ac:dyDescent="0.35">
      <c r="A1012" s="10">
        <v>515</v>
      </c>
      <c r="B1012" s="2">
        <v>49</v>
      </c>
      <c r="C1012" s="2">
        <v>14</v>
      </c>
      <c r="D1012" s="2" t="s">
        <v>213</v>
      </c>
      <c r="F1012" s="2" t="s">
        <v>179</v>
      </c>
      <c r="G1012" s="2" t="s">
        <v>179</v>
      </c>
      <c r="H1012" s="2" t="s">
        <v>179</v>
      </c>
      <c r="I1012" s="32">
        <f t="shared" si="47"/>
        <v>0.35002001529882254</v>
      </c>
      <c r="J1012" s="60">
        <v>2.3334667686588171</v>
      </c>
      <c r="K1012" s="30">
        <v>64.3</v>
      </c>
      <c r="U1012" s="29" t="s">
        <v>118</v>
      </c>
      <c r="V1012" s="2" t="s">
        <v>170</v>
      </c>
    </row>
    <row r="1013" spans="1:28" x14ac:dyDescent="0.35">
      <c r="A1013" s="6">
        <v>503.14</v>
      </c>
      <c r="B1013" s="2">
        <v>49</v>
      </c>
      <c r="C1013" s="2">
        <v>1</v>
      </c>
      <c r="D1013" s="2" t="s">
        <v>214</v>
      </c>
      <c r="E1013" s="2">
        <v>14</v>
      </c>
      <c r="F1013" s="2" t="s">
        <v>179</v>
      </c>
      <c r="G1013" s="2" t="s">
        <v>179</v>
      </c>
      <c r="H1013" s="2" t="s">
        <v>180</v>
      </c>
      <c r="I1013" s="32">
        <f t="shared" si="47"/>
        <v>0.73074845327319515</v>
      </c>
      <c r="J1013" s="60">
        <v>4.8716563551546344</v>
      </c>
      <c r="K1013" s="30">
        <v>64.3</v>
      </c>
      <c r="U1013" s="29" t="s">
        <v>118</v>
      </c>
      <c r="V1013" s="2" t="s">
        <v>170</v>
      </c>
    </row>
    <row r="1014" spans="1:28" x14ac:dyDescent="0.35">
      <c r="A1014" s="6">
        <v>504.14</v>
      </c>
      <c r="B1014" s="2">
        <v>49</v>
      </c>
      <c r="C1014" s="2">
        <v>2</v>
      </c>
      <c r="D1014" s="2" t="s">
        <v>214</v>
      </c>
      <c r="E1014" s="2">
        <v>14</v>
      </c>
      <c r="F1014" s="2" t="s">
        <v>179</v>
      </c>
      <c r="G1014" s="2" t="s">
        <v>179</v>
      </c>
      <c r="H1014" s="2" t="s">
        <v>180</v>
      </c>
      <c r="I1014" s="32">
        <f t="shared" si="47"/>
        <v>0.78824507445294845</v>
      </c>
      <c r="J1014" s="59">
        <v>5.2549671630196562</v>
      </c>
      <c r="K1014" s="30">
        <v>64.3</v>
      </c>
      <c r="L1014" s="12">
        <v>3.2443218231201172</v>
      </c>
      <c r="M1014" s="12">
        <v>35.089458465576172</v>
      </c>
      <c r="N1014" s="12">
        <v>5.7549805641174316</v>
      </c>
      <c r="O1014" s="12">
        <v>3.4248433113098145</v>
      </c>
      <c r="U1014" s="29" t="s">
        <v>118</v>
      </c>
      <c r="V1014" s="2" t="s">
        <v>123</v>
      </c>
      <c r="W1014" s="2">
        <v>7</v>
      </c>
      <c r="Y1014" s="2" t="s">
        <v>167</v>
      </c>
    </row>
    <row r="1015" spans="1:28" x14ac:dyDescent="0.35">
      <c r="A1015" s="6">
        <v>505.14</v>
      </c>
      <c r="B1015" s="2">
        <v>49</v>
      </c>
      <c r="C1015" s="2">
        <v>3</v>
      </c>
      <c r="D1015" s="2" t="s">
        <v>214</v>
      </c>
      <c r="E1015" s="2">
        <v>14</v>
      </c>
      <c r="F1015" s="2" t="s">
        <v>179</v>
      </c>
      <c r="G1015" s="2" t="s">
        <v>179</v>
      </c>
      <c r="H1015" s="2" t="s">
        <v>180</v>
      </c>
      <c r="I1015" s="32">
        <f t="shared" si="47"/>
        <v>1.1715403258728456</v>
      </c>
      <c r="J1015" s="59">
        <v>7.8102688391523047</v>
      </c>
      <c r="K1015" s="30">
        <v>64.3</v>
      </c>
      <c r="U1015" s="29" t="s">
        <v>118</v>
      </c>
      <c r="V1015" s="2" t="s">
        <v>123</v>
      </c>
      <c r="W1015" s="2">
        <v>7</v>
      </c>
      <c r="Y1015" s="2" t="s">
        <v>167</v>
      </c>
    </row>
    <row r="1016" spans="1:28" x14ac:dyDescent="0.35">
      <c r="A1016" s="6">
        <v>506.14</v>
      </c>
      <c r="B1016" s="2">
        <v>49</v>
      </c>
      <c r="C1016" s="2">
        <v>4</v>
      </c>
      <c r="D1016" s="2" t="s">
        <v>214</v>
      </c>
      <c r="E1016" s="2">
        <v>14</v>
      </c>
      <c r="F1016" s="2" t="s">
        <v>179</v>
      </c>
      <c r="G1016" s="2" t="s">
        <v>179</v>
      </c>
      <c r="H1016" s="2" t="s">
        <v>180</v>
      </c>
      <c r="I1016" s="32">
        <f t="shared" si="47"/>
        <v>1.2399109021945489</v>
      </c>
      <c r="J1016" s="59">
        <v>8.2660726812969934</v>
      </c>
      <c r="K1016" s="30">
        <v>64.3</v>
      </c>
      <c r="L1016" s="12">
        <v>1.7892260551452637</v>
      </c>
      <c r="M1016" s="12">
        <v>27.579412460327148</v>
      </c>
      <c r="N1016" s="12">
        <v>4.9882278442382813</v>
      </c>
      <c r="O1016" s="12">
        <v>5.4520611763000488</v>
      </c>
      <c r="U1016" s="29" t="s">
        <v>118</v>
      </c>
      <c r="V1016" s="2" t="s">
        <v>123</v>
      </c>
      <c r="W1016" s="2">
        <v>7</v>
      </c>
      <c r="Y1016" s="2" t="s">
        <v>167</v>
      </c>
      <c r="AB1016" s="4" t="s">
        <v>138</v>
      </c>
    </row>
    <row r="1017" spans="1:28" x14ac:dyDescent="0.35">
      <c r="A1017" s="6">
        <v>507.14</v>
      </c>
      <c r="B1017" s="2">
        <v>49</v>
      </c>
      <c r="C1017" s="2">
        <v>5</v>
      </c>
      <c r="D1017" s="2" t="s">
        <v>214</v>
      </c>
      <c r="E1017" s="2">
        <v>14</v>
      </c>
      <c r="F1017" s="2" t="s">
        <v>179</v>
      </c>
      <c r="G1017" s="2" t="s">
        <v>179</v>
      </c>
      <c r="H1017" s="2" t="s">
        <v>180</v>
      </c>
      <c r="I1017" s="32">
        <f t="shared" si="47"/>
        <v>1.2076157221163109</v>
      </c>
      <c r="J1017" s="59">
        <v>8.0507714807754063</v>
      </c>
      <c r="K1017" s="30">
        <v>64.3</v>
      </c>
      <c r="U1017" s="29" t="s">
        <v>118</v>
      </c>
      <c r="V1017" s="2" t="s">
        <v>123</v>
      </c>
      <c r="W1017" s="2">
        <v>7</v>
      </c>
      <c r="Y1017" s="2" t="s">
        <v>167</v>
      </c>
    </row>
    <row r="1018" spans="1:28" x14ac:dyDescent="0.35">
      <c r="A1018" s="6">
        <v>508.14</v>
      </c>
      <c r="B1018" s="2">
        <v>49</v>
      </c>
      <c r="C1018" s="2">
        <v>6</v>
      </c>
      <c r="D1018" s="2" t="s">
        <v>214</v>
      </c>
      <c r="E1018" s="2">
        <v>14</v>
      </c>
      <c r="F1018" s="2" t="s">
        <v>179</v>
      </c>
      <c r="G1018" s="2" t="s">
        <v>179</v>
      </c>
      <c r="H1018" s="2" t="s">
        <v>180</v>
      </c>
      <c r="I1018" s="32">
        <f t="shared" si="47"/>
        <v>1.3831624271225136</v>
      </c>
      <c r="J1018" s="59">
        <v>9.2210828474834248</v>
      </c>
      <c r="K1018" s="30">
        <v>64.3</v>
      </c>
      <c r="L1018" s="12">
        <v>2.0709517002105713</v>
      </c>
      <c r="M1018" s="12">
        <v>25.528425216674805</v>
      </c>
      <c r="N1018" s="12">
        <v>4.7917156219482422</v>
      </c>
      <c r="O1018" s="12">
        <v>5.9096741676330566</v>
      </c>
      <c r="U1018" s="29" t="s">
        <v>118</v>
      </c>
      <c r="V1018" s="2" t="s">
        <v>123</v>
      </c>
      <c r="W1018" s="2">
        <v>7</v>
      </c>
      <c r="Y1018" s="2" t="s">
        <v>167</v>
      </c>
    </row>
    <row r="1019" spans="1:28" x14ac:dyDescent="0.35">
      <c r="A1019" s="6">
        <v>509.14</v>
      </c>
      <c r="B1019" s="2">
        <v>49</v>
      </c>
      <c r="C1019" s="2">
        <v>7</v>
      </c>
      <c r="D1019" s="2" t="s">
        <v>214</v>
      </c>
      <c r="E1019" s="2">
        <v>14</v>
      </c>
      <c r="F1019" s="2" t="s">
        <v>179</v>
      </c>
      <c r="G1019" s="2" t="s">
        <v>179</v>
      </c>
      <c r="H1019" s="2" t="s">
        <v>180</v>
      </c>
      <c r="I1019" s="32">
        <f t="shared" si="47"/>
        <v>1.1996586004351844</v>
      </c>
      <c r="J1019" s="59">
        <v>7.9977240029012293</v>
      </c>
      <c r="K1019" s="30">
        <v>64.3</v>
      </c>
      <c r="U1019" s="29" t="s">
        <v>118</v>
      </c>
      <c r="V1019" s="2" t="s">
        <v>123</v>
      </c>
      <c r="W1019" s="2">
        <v>7</v>
      </c>
      <c r="Y1019" s="2" t="s">
        <v>167</v>
      </c>
    </row>
    <row r="1020" spans="1:28" x14ac:dyDescent="0.35">
      <c r="A1020" s="6">
        <v>510.14</v>
      </c>
      <c r="B1020" s="2">
        <v>49</v>
      </c>
      <c r="C1020" s="2">
        <v>8</v>
      </c>
      <c r="D1020" s="2" t="s">
        <v>214</v>
      </c>
      <c r="E1020" s="2">
        <v>14</v>
      </c>
      <c r="F1020" s="2" t="s">
        <v>179</v>
      </c>
      <c r="G1020" s="2" t="s">
        <v>179</v>
      </c>
      <c r="H1020" s="2" t="s">
        <v>180</v>
      </c>
      <c r="I1020" s="32">
        <f t="shared" si="47"/>
        <v>1.4064060896051243</v>
      </c>
      <c r="J1020" s="59">
        <v>9.3760405973674956</v>
      </c>
      <c r="K1020" s="30">
        <v>64.3</v>
      </c>
      <c r="L1020" s="12">
        <v>1.586665153503418</v>
      </c>
      <c r="M1020" s="12">
        <v>24.943910598754883</v>
      </c>
      <c r="N1020" s="12">
        <v>4.8234763145446777</v>
      </c>
      <c r="O1020" s="12">
        <v>6.4198269844055176</v>
      </c>
      <c r="U1020" s="29" t="s">
        <v>118</v>
      </c>
      <c r="V1020" s="2" t="s">
        <v>123</v>
      </c>
      <c r="W1020" s="2">
        <v>7</v>
      </c>
      <c r="Y1020" s="2" t="s">
        <v>167</v>
      </c>
      <c r="AB1020" s="4" t="s">
        <v>138</v>
      </c>
    </row>
    <row r="1021" spans="1:28" x14ac:dyDescent="0.35">
      <c r="A1021" s="6">
        <v>511.14</v>
      </c>
      <c r="B1021" s="2">
        <v>49</v>
      </c>
      <c r="C1021" s="2">
        <v>10</v>
      </c>
      <c r="D1021" s="2" t="s">
        <v>214</v>
      </c>
      <c r="E1021" s="2">
        <v>14</v>
      </c>
      <c r="F1021" s="2" t="s">
        <v>179</v>
      </c>
      <c r="G1021" s="2" t="s">
        <v>179</v>
      </c>
      <c r="H1021" s="2" t="s">
        <v>180</v>
      </c>
      <c r="I1021" s="32">
        <f t="shared" si="47"/>
        <v>0.6772420602678485</v>
      </c>
      <c r="J1021" s="59">
        <v>4.5149470684523232</v>
      </c>
      <c r="K1021" s="30">
        <v>64.3</v>
      </c>
      <c r="U1021" s="29" t="s">
        <v>118</v>
      </c>
      <c r="V1021" s="2" t="s">
        <v>170</v>
      </c>
    </row>
    <row r="1022" spans="1:28" x14ac:dyDescent="0.35">
      <c r="A1022" s="6">
        <v>512.14</v>
      </c>
      <c r="B1022" s="2">
        <v>49</v>
      </c>
      <c r="C1022" s="2">
        <v>11</v>
      </c>
      <c r="D1022" s="2" t="s">
        <v>214</v>
      </c>
      <c r="E1022" s="2">
        <v>14</v>
      </c>
      <c r="F1022" s="2" t="s">
        <v>179</v>
      </c>
      <c r="G1022" s="2" t="s">
        <v>179</v>
      </c>
      <c r="H1022" s="2" t="s">
        <v>180</v>
      </c>
      <c r="I1022" s="32">
        <f t="shared" si="47"/>
        <v>0.5116359236961322</v>
      </c>
      <c r="J1022" s="59">
        <v>3.4109061579742148</v>
      </c>
      <c r="K1022" s="30">
        <v>64.3</v>
      </c>
      <c r="U1022" s="29" t="s">
        <v>118</v>
      </c>
      <c r="V1022" s="2" t="s">
        <v>170</v>
      </c>
    </row>
    <row r="1023" spans="1:28" x14ac:dyDescent="0.35">
      <c r="A1023" s="6">
        <v>513.14</v>
      </c>
      <c r="B1023" s="2">
        <v>49</v>
      </c>
      <c r="C1023" s="2">
        <v>12</v>
      </c>
      <c r="D1023" s="2" t="s">
        <v>214</v>
      </c>
      <c r="E1023" s="2">
        <v>14</v>
      </c>
      <c r="F1023" s="2" t="s">
        <v>179</v>
      </c>
      <c r="G1023" s="2" t="s">
        <v>179</v>
      </c>
      <c r="H1023" s="2" t="s">
        <v>180</v>
      </c>
      <c r="I1023" s="32">
        <f t="shared" si="47"/>
        <v>0.59900091951471823</v>
      </c>
      <c r="J1023" s="59">
        <v>3.9933394634314552</v>
      </c>
      <c r="K1023" s="30">
        <v>64.3</v>
      </c>
      <c r="U1023" s="29" t="s">
        <v>118</v>
      </c>
      <c r="V1023" s="2" t="s">
        <v>170</v>
      </c>
    </row>
    <row r="1024" spans="1:28" x14ac:dyDescent="0.35">
      <c r="A1024" s="6">
        <v>514.14</v>
      </c>
      <c r="B1024" s="2">
        <v>49</v>
      </c>
      <c r="C1024" s="2">
        <v>13</v>
      </c>
      <c r="D1024" s="2" t="s">
        <v>214</v>
      </c>
      <c r="E1024" s="2">
        <v>14</v>
      </c>
      <c r="F1024" s="2" t="s">
        <v>179</v>
      </c>
      <c r="G1024" s="2" t="s">
        <v>179</v>
      </c>
      <c r="H1024" s="2" t="s">
        <v>180</v>
      </c>
      <c r="I1024" s="32">
        <f t="shared" si="47"/>
        <v>0.56446561133856787</v>
      </c>
      <c r="J1024" s="59">
        <v>3.7631040755904523</v>
      </c>
      <c r="K1024" s="30">
        <v>64.3</v>
      </c>
      <c r="U1024" s="29" t="s">
        <v>118</v>
      </c>
      <c r="V1024" s="2" t="s">
        <v>170</v>
      </c>
    </row>
    <row r="1025" spans="1:28" x14ac:dyDescent="0.35">
      <c r="A1025" s="6">
        <v>515.14</v>
      </c>
      <c r="B1025" s="2">
        <v>49</v>
      </c>
      <c r="C1025" s="2">
        <v>14</v>
      </c>
      <c r="D1025" s="2" t="s">
        <v>214</v>
      </c>
      <c r="E1025" s="2">
        <v>14</v>
      </c>
      <c r="F1025" s="2" t="s">
        <v>179</v>
      </c>
      <c r="G1025" s="2" t="s">
        <v>179</v>
      </c>
      <c r="H1025" s="2" t="s">
        <v>180</v>
      </c>
      <c r="I1025" s="32">
        <f t="shared" si="47"/>
        <v>0.66517803707388234</v>
      </c>
      <c r="J1025" s="59">
        <v>4.4345202471592158</v>
      </c>
      <c r="K1025" s="30">
        <v>64.3</v>
      </c>
      <c r="U1025" s="29" t="s">
        <v>118</v>
      </c>
      <c r="V1025" s="2" t="s">
        <v>170</v>
      </c>
    </row>
    <row r="1026" spans="1:28" x14ac:dyDescent="0.35">
      <c r="A1026" s="10">
        <v>516</v>
      </c>
      <c r="B1026" s="2">
        <v>50</v>
      </c>
      <c r="C1026" s="2">
        <v>1</v>
      </c>
      <c r="D1026" s="2" t="s">
        <v>213</v>
      </c>
      <c r="F1026" s="2" t="s">
        <v>180</v>
      </c>
      <c r="G1026" s="2" t="s">
        <v>180</v>
      </c>
      <c r="H1026" s="2" t="s">
        <v>180</v>
      </c>
      <c r="I1026" s="32">
        <f t="shared" si="47"/>
        <v>0.35002001529882254</v>
      </c>
      <c r="J1026" s="59">
        <v>2.3334667686588171</v>
      </c>
      <c r="K1026" s="30">
        <v>64.3</v>
      </c>
      <c r="L1026" s="12">
        <f>L1016</f>
        <v>1.7892260551452637</v>
      </c>
      <c r="M1026" s="12">
        <f>M1016</f>
        <v>27.579412460327148</v>
      </c>
      <c r="N1026" s="12">
        <f>N1016</f>
        <v>4.9882278442382813</v>
      </c>
      <c r="O1026" s="12">
        <f>O1016</f>
        <v>5.4520611763000488</v>
      </c>
      <c r="U1026" s="29" t="s">
        <v>118</v>
      </c>
      <c r="V1026" s="2" t="s">
        <v>123</v>
      </c>
      <c r="W1026" s="2">
        <v>7</v>
      </c>
      <c r="Y1026" s="2" t="s">
        <v>167</v>
      </c>
    </row>
    <row r="1027" spans="1:28" x14ac:dyDescent="0.35">
      <c r="A1027" s="10">
        <v>517</v>
      </c>
      <c r="B1027" s="2">
        <v>50</v>
      </c>
      <c r="C1027" s="2">
        <v>2</v>
      </c>
      <c r="D1027" s="2" t="s">
        <v>213</v>
      </c>
      <c r="F1027" s="2" t="s">
        <v>180</v>
      </c>
      <c r="G1027" s="2" t="s">
        <v>180</v>
      </c>
      <c r="H1027" s="2" t="s">
        <v>180</v>
      </c>
      <c r="I1027" s="32">
        <f t="shared" ref="I1027:I1075" si="49">0.15*J1027</f>
        <v>0.35002001529882254</v>
      </c>
      <c r="J1027" s="59">
        <v>2.3334667686588171</v>
      </c>
      <c r="K1027" s="30">
        <v>64.3</v>
      </c>
      <c r="L1027" s="12">
        <f>L1016</f>
        <v>1.7892260551452637</v>
      </c>
      <c r="M1027" s="12">
        <f>M1016</f>
        <v>27.579412460327148</v>
      </c>
      <c r="N1027" s="12">
        <f>N1016</f>
        <v>4.9882278442382813</v>
      </c>
      <c r="O1027" s="12">
        <f>O1016</f>
        <v>5.4520611763000488</v>
      </c>
      <c r="U1027" s="29" t="s">
        <v>118</v>
      </c>
      <c r="V1027" s="2" t="s">
        <v>123</v>
      </c>
      <c r="W1027" s="2">
        <v>7</v>
      </c>
      <c r="Y1027" s="2" t="s">
        <v>167</v>
      </c>
    </row>
    <row r="1028" spans="1:28" x14ac:dyDescent="0.35">
      <c r="A1028" s="10">
        <v>518</v>
      </c>
      <c r="B1028" s="2">
        <v>50</v>
      </c>
      <c r="C1028" s="2">
        <v>3</v>
      </c>
      <c r="D1028" s="2" t="s">
        <v>213</v>
      </c>
      <c r="F1028" s="2" t="s">
        <v>180</v>
      </c>
      <c r="G1028" s="2" t="s">
        <v>180</v>
      </c>
      <c r="H1028" s="2" t="s">
        <v>180</v>
      </c>
      <c r="I1028" s="32">
        <f t="shared" si="49"/>
        <v>0.35002001529882254</v>
      </c>
      <c r="J1028" s="59">
        <v>2.3334667686588171</v>
      </c>
      <c r="K1028" s="30">
        <v>64.3</v>
      </c>
      <c r="L1028" s="12">
        <f>L1016</f>
        <v>1.7892260551452637</v>
      </c>
      <c r="M1028" s="12">
        <f>M1016</f>
        <v>27.579412460327148</v>
      </c>
      <c r="N1028" s="12">
        <f>N1016</f>
        <v>4.9882278442382813</v>
      </c>
      <c r="O1028" s="12">
        <f>O1016</f>
        <v>5.4520611763000488</v>
      </c>
      <c r="U1028" s="29" t="s">
        <v>118</v>
      </c>
      <c r="V1028" s="2" t="s">
        <v>123</v>
      </c>
      <c r="W1028" s="2">
        <v>7</v>
      </c>
      <c r="Y1028" s="2" t="s">
        <v>167</v>
      </c>
    </row>
    <row r="1029" spans="1:28" x14ac:dyDescent="0.35">
      <c r="A1029" s="10">
        <v>519</v>
      </c>
      <c r="B1029" s="2">
        <v>50</v>
      </c>
      <c r="C1029" s="2">
        <v>4</v>
      </c>
      <c r="D1029" s="2" t="s">
        <v>213</v>
      </c>
      <c r="F1029" s="2" t="s">
        <v>180</v>
      </c>
      <c r="G1029" s="2" t="s">
        <v>180</v>
      </c>
      <c r="H1029" s="2" t="s">
        <v>180</v>
      </c>
      <c r="I1029" s="32">
        <f t="shared" si="49"/>
        <v>0.35002001529882254</v>
      </c>
      <c r="J1029" s="60">
        <v>2.3334667686588171</v>
      </c>
      <c r="K1029" s="30">
        <v>64.3</v>
      </c>
      <c r="U1029" s="29" t="s">
        <v>118</v>
      </c>
      <c r="V1029" s="2" t="s">
        <v>123</v>
      </c>
      <c r="W1029" s="2">
        <v>7</v>
      </c>
      <c r="Y1029" s="2" t="s">
        <v>167</v>
      </c>
      <c r="AB1029" s="4" t="s">
        <v>138</v>
      </c>
    </row>
    <row r="1030" spans="1:28" x14ac:dyDescent="0.35">
      <c r="A1030" s="10">
        <v>520</v>
      </c>
      <c r="B1030" s="2">
        <v>50</v>
      </c>
      <c r="C1030" s="2">
        <v>5</v>
      </c>
      <c r="D1030" s="2" t="s">
        <v>213</v>
      </c>
      <c r="F1030" s="2" t="s">
        <v>180</v>
      </c>
      <c r="G1030" s="2" t="s">
        <v>180</v>
      </c>
      <c r="H1030" s="2" t="s">
        <v>180</v>
      </c>
      <c r="I1030" s="32">
        <f t="shared" si="49"/>
        <v>0.35002001529882254</v>
      </c>
      <c r="J1030" s="60">
        <v>2.3334667686588171</v>
      </c>
      <c r="K1030" s="30">
        <v>64.3</v>
      </c>
      <c r="L1030" s="12">
        <f>L1018</f>
        <v>2.0709517002105713</v>
      </c>
      <c r="M1030" s="12">
        <f>M1018</f>
        <v>25.528425216674805</v>
      </c>
      <c r="N1030" s="12">
        <f>N1018</f>
        <v>4.7917156219482422</v>
      </c>
      <c r="O1030" s="12">
        <f>O1018</f>
        <v>5.9096741676330566</v>
      </c>
      <c r="U1030" s="29" t="s">
        <v>118</v>
      </c>
      <c r="V1030" s="2" t="s">
        <v>123</v>
      </c>
      <c r="W1030" s="2">
        <v>7</v>
      </c>
      <c r="Y1030" s="2" t="s">
        <v>167</v>
      </c>
    </row>
    <row r="1031" spans="1:28" x14ac:dyDescent="0.35">
      <c r="A1031" s="10">
        <v>521</v>
      </c>
      <c r="B1031" s="2">
        <v>50</v>
      </c>
      <c r="C1031" s="2">
        <v>6</v>
      </c>
      <c r="D1031" s="2" t="s">
        <v>213</v>
      </c>
      <c r="F1031" s="2" t="s">
        <v>180</v>
      </c>
      <c r="G1031" s="2" t="s">
        <v>180</v>
      </c>
      <c r="H1031" s="2" t="s">
        <v>180</v>
      </c>
      <c r="I1031" s="32">
        <f t="shared" si="49"/>
        <v>0.35002001529882254</v>
      </c>
      <c r="J1031" s="60">
        <v>2.3334667686588171</v>
      </c>
      <c r="K1031" s="30">
        <v>64.3</v>
      </c>
      <c r="L1031" s="12">
        <f>L1018</f>
        <v>2.0709517002105713</v>
      </c>
      <c r="M1031" s="12">
        <f>M1018</f>
        <v>25.528425216674805</v>
      </c>
      <c r="N1031" s="12">
        <f>N1018</f>
        <v>4.7917156219482422</v>
      </c>
      <c r="O1031" s="12">
        <f>O1018</f>
        <v>5.9096741676330566</v>
      </c>
      <c r="U1031" s="29" t="s">
        <v>118</v>
      </c>
      <c r="V1031" s="2" t="s">
        <v>123</v>
      </c>
      <c r="W1031" s="2">
        <v>7</v>
      </c>
      <c r="Y1031" s="2" t="s">
        <v>167</v>
      </c>
    </row>
    <row r="1032" spans="1:28" x14ac:dyDescent="0.35">
      <c r="A1032" s="10">
        <v>522</v>
      </c>
      <c r="B1032" s="2">
        <v>50</v>
      </c>
      <c r="C1032" s="2">
        <v>7</v>
      </c>
      <c r="D1032" s="2" t="s">
        <v>213</v>
      </c>
      <c r="F1032" s="2" t="s">
        <v>180</v>
      </c>
      <c r="G1032" s="2" t="s">
        <v>180</v>
      </c>
      <c r="H1032" s="2" t="s">
        <v>180</v>
      </c>
      <c r="I1032" s="32">
        <f t="shared" si="49"/>
        <v>0.35002001529882254</v>
      </c>
      <c r="J1032" s="59">
        <v>2.3334667686588171</v>
      </c>
      <c r="K1032" s="30">
        <v>64.3</v>
      </c>
      <c r="U1032" s="29" t="s">
        <v>118</v>
      </c>
      <c r="V1032" s="2" t="s">
        <v>123</v>
      </c>
      <c r="W1032" s="2">
        <v>7</v>
      </c>
      <c r="Y1032" s="2" t="s">
        <v>167</v>
      </c>
    </row>
    <row r="1033" spans="1:28" x14ac:dyDescent="0.35">
      <c r="A1033" s="10">
        <v>523</v>
      </c>
      <c r="B1033" s="2">
        <v>50</v>
      </c>
      <c r="C1033" s="2">
        <v>8</v>
      </c>
      <c r="D1033" s="2" t="s">
        <v>213</v>
      </c>
      <c r="F1033" s="2" t="s">
        <v>180</v>
      </c>
      <c r="G1033" s="2" t="s">
        <v>180</v>
      </c>
      <c r="H1033" s="2" t="s">
        <v>180</v>
      </c>
      <c r="I1033" s="32">
        <f t="shared" si="49"/>
        <v>0.35002001529882254</v>
      </c>
      <c r="J1033" s="59">
        <v>2.3334667686588171</v>
      </c>
      <c r="K1033" s="30">
        <v>64.3</v>
      </c>
      <c r="U1033" s="29" t="s">
        <v>118</v>
      </c>
      <c r="V1033" s="2" t="s">
        <v>123</v>
      </c>
      <c r="W1033" s="2">
        <v>7</v>
      </c>
      <c r="Y1033" s="2" t="s">
        <v>167</v>
      </c>
    </row>
    <row r="1034" spans="1:28" x14ac:dyDescent="0.35">
      <c r="A1034" s="10">
        <v>524</v>
      </c>
      <c r="B1034" s="2">
        <v>50</v>
      </c>
      <c r="C1034" s="2">
        <v>10</v>
      </c>
      <c r="D1034" s="2" t="s">
        <v>213</v>
      </c>
      <c r="F1034" s="2" t="s">
        <v>180</v>
      </c>
      <c r="G1034" s="2" t="s">
        <v>180</v>
      </c>
      <c r="H1034" s="2" t="s">
        <v>180</v>
      </c>
      <c r="I1034" s="32">
        <f t="shared" si="49"/>
        <v>0.35002001529882254</v>
      </c>
      <c r="J1034" s="59">
        <v>2.3334667686588171</v>
      </c>
      <c r="K1034" s="30">
        <v>64.3</v>
      </c>
      <c r="U1034" s="29" t="s">
        <v>118</v>
      </c>
      <c r="V1034" s="2" t="s">
        <v>170</v>
      </c>
      <c r="AB1034" s="4" t="s">
        <v>138</v>
      </c>
    </row>
    <row r="1035" spans="1:28" x14ac:dyDescent="0.35">
      <c r="A1035" s="10">
        <v>525</v>
      </c>
      <c r="B1035" s="2">
        <v>50</v>
      </c>
      <c r="C1035" s="2">
        <v>11</v>
      </c>
      <c r="D1035" s="2" t="s">
        <v>213</v>
      </c>
      <c r="F1035" s="2" t="s">
        <v>180</v>
      </c>
      <c r="G1035" s="2" t="s">
        <v>180</v>
      </c>
      <c r="H1035" s="2" t="s">
        <v>180</v>
      </c>
      <c r="I1035" s="32">
        <f t="shared" si="49"/>
        <v>0.35002001529882254</v>
      </c>
      <c r="J1035" s="59">
        <v>2.3334667686588171</v>
      </c>
      <c r="K1035" s="30">
        <v>64.3</v>
      </c>
      <c r="U1035" s="29" t="s">
        <v>118</v>
      </c>
      <c r="V1035" s="2" t="s">
        <v>170</v>
      </c>
    </row>
    <row r="1036" spans="1:28" x14ac:dyDescent="0.35">
      <c r="A1036" s="10">
        <v>526</v>
      </c>
      <c r="B1036" s="2">
        <v>50</v>
      </c>
      <c r="C1036" s="2">
        <v>12</v>
      </c>
      <c r="D1036" s="2" t="s">
        <v>213</v>
      </c>
      <c r="F1036" s="2" t="s">
        <v>180</v>
      </c>
      <c r="G1036" s="2" t="s">
        <v>180</v>
      </c>
      <c r="H1036" s="2" t="s">
        <v>180</v>
      </c>
      <c r="I1036" s="32">
        <f t="shared" si="49"/>
        <v>0.35002001529882254</v>
      </c>
      <c r="J1036" s="59">
        <v>2.3334667686588171</v>
      </c>
      <c r="K1036" s="30">
        <v>64.3</v>
      </c>
      <c r="U1036" s="29" t="s">
        <v>118</v>
      </c>
      <c r="V1036" s="2" t="s">
        <v>170</v>
      </c>
    </row>
    <row r="1037" spans="1:28" x14ac:dyDescent="0.35">
      <c r="A1037" s="10">
        <v>527</v>
      </c>
      <c r="B1037" s="2">
        <v>50</v>
      </c>
      <c r="C1037" s="2">
        <v>13</v>
      </c>
      <c r="D1037" s="2" t="s">
        <v>213</v>
      </c>
      <c r="F1037" s="2" t="s">
        <v>180</v>
      </c>
      <c r="G1037" s="2" t="s">
        <v>180</v>
      </c>
      <c r="H1037" s="2" t="s">
        <v>180</v>
      </c>
      <c r="I1037" s="32">
        <f t="shared" si="49"/>
        <v>0.35002001529882254</v>
      </c>
      <c r="J1037" s="59">
        <v>2.3334667686588171</v>
      </c>
      <c r="K1037" s="30">
        <v>64.3</v>
      </c>
      <c r="U1037" s="29" t="s">
        <v>118</v>
      </c>
      <c r="V1037" s="2" t="s">
        <v>170</v>
      </c>
    </row>
    <row r="1038" spans="1:28" x14ac:dyDescent="0.35">
      <c r="A1038" s="10">
        <v>528</v>
      </c>
      <c r="B1038" s="2">
        <v>50</v>
      </c>
      <c r="C1038" s="2">
        <v>14</v>
      </c>
      <c r="D1038" s="2" t="s">
        <v>213</v>
      </c>
      <c r="F1038" s="2" t="s">
        <v>180</v>
      </c>
      <c r="G1038" s="2" t="s">
        <v>180</v>
      </c>
      <c r="H1038" s="2" t="s">
        <v>180</v>
      </c>
      <c r="I1038" s="32">
        <f t="shared" si="49"/>
        <v>0.35002001529882254</v>
      </c>
      <c r="J1038" s="59">
        <v>2.3334667686588171</v>
      </c>
      <c r="K1038" s="30">
        <v>64.3</v>
      </c>
      <c r="U1038" s="29" t="s">
        <v>118</v>
      </c>
      <c r="V1038" s="2" t="s">
        <v>170</v>
      </c>
    </row>
    <row r="1039" spans="1:28" x14ac:dyDescent="0.35">
      <c r="A1039" s="6">
        <v>516.14</v>
      </c>
      <c r="B1039" s="2">
        <v>50</v>
      </c>
      <c r="C1039" s="2">
        <v>1</v>
      </c>
      <c r="D1039" s="2" t="s">
        <v>214</v>
      </c>
      <c r="E1039" s="2">
        <v>14</v>
      </c>
      <c r="F1039" s="2" t="s">
        <v>180</v>
      </c>
      <c r="G1039" s="2" t="s">
        <v>180</v>
      </c>
      <c r="H1039" s="2" t="s">
        <v>181</v>
      </c>
      <c r="I1039" s="32">
        <f t="shared" si="49"/>
        <v>1.0340524638634681</v>
      </c>
      <c r="J1039" s="59">
        <v>6.8936830924231209</v>
      </c>
      <c r="K1039" s="30">
        <v>64.3</v>
      </c>
      <c r="U1039" s="29" t="s">
        <v>118</v>
      </c>
      <c r="V1039" s="2" t="s">
        <v>123</v>
      </c>
      <c r="W1039" s="2">
        <v>7</v>
      </c>
      <c r="Y1039" s="2" t="s">
        <v>167</v>
      </c>
    </row>
    <row r="1040" spans="1:28" x14ac:dyDescent="0.35">
      <c r="A1040" s="6">
        <v>517.14</v>
      </c>
      <c r="B1040" s="2">
        <v>50</v>
      </c>
      <c r="C1040" s="2">
        <v>2</v>
      </c>
      <c r="D1040" s="2" t="s">
        <v>214</v>
      </c>
      <c r="E1040" s="2">
        <v>14</v>
      </c>
      <c r="F1040" s="2" t="s">
        <v>180</v>
      </c>
      <c r="G1040" s="2" t="s">
        <v>180</v>
      </c>
      <c r="H1040" s="2" t="s">
        <v>181</v>
      </c>
      <c r="I1040" s="32">
        <f t="shared" si="49"/>
        <v>1.0607473236969249</v>
      </c>
      <c r="J1040" s="59">
        <v>7.0716488246461671</v>
      </c>
      <c r="K1040" s="30">
        <v>64.3</v>
      </c>
      <c r="U1040" s="29" t="s">
        <v>118</v>
      </c>
      <c r="V1040" s="2" t="s">
        <v>123</v>
      </c>
      <c r="W1040" s="2">
        <v>7</v>
      </c>
      <c r="Y1040" s="2" t="s">
        <v>167</v>
      </c>
    </row>
    <row r="1041" spans="1:28" x14ac:dyDescent="0.35">
      <c r="A1041" s="6">
        <v>518.14</v>
      </c>
      <c r="B1041" s="2">
        <v>50</v>
      </c>
      <c r="C1041" s="2">
        <v>3</v>
      </c>
      <c r="D1041" s="2" t="s">
        <v>214</v>
      </c>
      <c r="E1041" s="2">
        <v>14</v>
      </c>
      <c r="F1041" s="2" t="s">
        <v>180</v>
      </c>
      <c r="G1041" s="2" t="s">
        <v>180</v>
      </c>
      <c r="H1041" s="2" t="s">
        <v>181</v>
      </c>
      <c r="I1041" s="32">
        <f t="shared" si="49"/>
        <v>1.2354306459987241</v>
      </c>
      <c r="J1041" s="59">
        <v>8.2362043066581609</v>
      </c>
      <c r="K1041" s="30">
        <v>64.3</v>
      </c>
      <c r="L1041" s="12">
        <v>1.9877724647521973</v>
      </c>
      <c r="M1041" s="12">
        <v>26.239242553710938</v>
      </c>
      <c r="N1041" s="12">
        <v>4.6279759407043457</v>
      </c>
      <c r="O1041" s="12">
        <v>5.3171830177307129</v>
      </c>
      <c r="U1041" s="29" t="s">
        <v>118</v>
      </c>
      <c r="V1041" s="2" t="s">
        <v>123</v>
      </c>
      <c r="W1041" s="2">
        <v>7</v>
      </c>
      <c r="Y1041" s="2" t="s">
        <v>167</v>
      </c>
    </row>
    <row r="1042" spans="1:28" x14ac:dyDescent="0.35">
      <c r="A1042" s="6">
        <v>519.14</v>
      </c>
      <c r="B1042" s="2">
        <v>50</v>
      </c>
      <c r="C1042" s="2">
        <v>4</v>
      </c>
      <c r="D1042" s="2" t="s">
        <v>214</v>
      </c>
      <c r="E1042" s="2">
        <v>14</v>
      </c>
      <c r="F1042" s="2" t="s">
        <v>180</v>
      </c>
      <c r="G1042" s="2" t="s">
        <v>180</v>
      </c>
      <c r="H1042" s="2" t="s">
        <v>181</v>
      </c>
      <c r="I1042" s="32">
        <f t="shared" si="49"/>
        <v>1.2385341568010402</v>
      </c>
      <c r="J1042" s="59">
        <v>8.2568943786736018</v>
      </c>
      <c r="K1042" s="30">
        <v>64.3</v>
      </c>
      <c r="U1042" s="29" t="s">
        <v>118</v>
      </c>
      <c r="V1042" s="2" t="s">
        <v>123</v>
      </c>
      <c r="W1042" s="2">
        <v>7</v>
      </c>
      <c r="Y1042" s="2" t="s">
        <v>167</v>
      </c>
      <c r="AB1042" s="4" t="s">
        <v>138</v>
      </c>
    </row>
    <row r="1043" spans="1:28" x14ac:dyDescent="0.35">
      <c r="A1043" s="6">
        <v>520.14</v>
      </c>
      <c r="B1043" s="2">
        <v>50</v>
      </c>
      <c r="C1043" s="2">
        <v>5</v>
      </c>
      <c r="D1043" s="2" t="s">
        <v>214</v>
      </c>
      <c r="E1043" s="2">
        <v>14</v>
      </c>
      <c r="F1043" s="2" t="s">
        <v>180</v>
      </c>
      <c r="G1043" s="2" t="s">
        <v>180</v>
      </c>
      <c r="H1043" s="2" t="s">
        <v>181</v>
      </c>
      <c r="I1043" s="32">
        <f t="shared" si="49"/>
        <v>1.230390357778421</v>
      </c>
      <c r="J1043" s="59">
        <v>8.2026023851894738</v>
      </c>
      <c r="K1043" s="30">
        <v>64.3</v>
      </c>
      <c r="U1043" s="29" t="s">
        <v>118</v>
      </c>
      <c r="V1043" s="2" t="s">
        <v>123</v>
      </c>
      <c r="W1043" s="2">
        <v>7</v>
      </c>
      <c r="Y1043" s="2" t="s">
        <v>167</v>
      </c>
    </row>
    <row r="1044" spans="1:28" x14ac:dyDescent="0.35">
      <c r="A1044" s="6">
        <v>521.14</v>
      </c>
      <c r="B1044" s="2">
        <v>50</v>
      </c>
      <c r="C1044" s="2">
        <v>6</v>
      </c>
      <c r="D1044" s="2" t="s">
        <v>214</v>
      </c>
      <c r="E1044" s="2">
        <v>14</v>
      </c>
      <c r="F1044" s="2" t="s">
        <v>180</v>
      </c>
      <c r="G1044" s="2" t="s">
        <v>180</v>
      </c>
      <c r="H1044" s="2" t="s">
        <v>181</v>
      </c>
      <c r="I1044" s="32">
        <f t="shared" si="49"/>
        <v>1.241567663600297</v>
      </c>
      <c r="J1044" s="59">
        <v>8.2771177573353132</v>
      </c>
      <c r="K1044" s="30">
        <v>64.3</v>
      </c>
      <c r="L1044" s="12">
        <v>1.3105844259262085</v>
      </c>
      <c r="M1044" s="12">
        <v>25.121002197265625</v>
      </c>
      <c r="N1044" s="12">
        <v>4.7134289741516113</v>
      </c>
      <c r="O1044" s="12">
        <v>5.9408864974975586</v>
      </c>
      <c r="U1044" s="29" t="s">
        <v>118</v>
      </c>
      <c r="V1044" s="2" t="s">
        <v>123</v>
      </c>
      <c r="W1044" s="2">
        <v>7</v>
      </c>
      <c r="Y1044" s="2" t="s">
        <v>167</v>
      </c>
    </row>
    <row r="1045" spans="1:28" x14ac:dyDescent="0.35">
      <c r="A1045" s="6">
        <v>522.14</v>
      </c>
      <c r="B1045" s="2">
        <v>50</v>
      </c>
      <c r="C1045" s="2">
        <v>7</v>
      </c>
      <c r="D1045" s="2" t="s">
        <v>214</v>
      </c>
      <c r="E1045" s="2">
        <v>14</v>
      </c>
      <c r="F1045" s="2" t="s">
        <v>180</v>
      </c>
      <c r="G1045" s="2" t="s">
        <v>180</v>
      </c>
      <c r="H1045" s="2" t="s">
        <v>181</v>
      </c>
      <c r="I1045" s="32">
        <f t="shared" si="49"/>
        <v>1.2097858462111637</v>
      </c>
      <c r="J1045" s="59">
        <v>8.0652389747410922</v>
      </c>
      <c r="K1045" s="30">
        <v>64.3</v>
      </c>
      <c r="U1045" s="29" t="s">
        <v>118</v>
      </c>
      <c r="V1045" s="2" t="s">
        <v>123</v>
      </c>
      <c r="W1045" s="2">
        <v>7</v>
      </c>
      <c r="Y1045" s="2" t="s">
        <v>167</v>
      </c>
    </row>
    <row r="1046" spans="1:28" x14ac:dyDescent="0.35">
      <c r="A1046" s="6">
        <v>523.14</v>
      </c>
      <c r="B1046" s="2">
        <v>50</v>
      </c>
      <c r="C1046" s="2">
        <v>8</v>
      </c>
      <c r="D1046" s="2" t="s">
        <v>214</v>
      </c>
      <c r="E1046" s="2">
        <v>14</v>
      </c>
      <c r="F1046" s="2" t="s">
        <v>180</v>
      </c>
      <c r="G1046" s="2" t="s">
        <v>180</v>
      </c>
      <c r="H1046" s="2" t="s">
        <v>181</v>
      </c>
      <c r="I1046" s="32">
        <f t="shared" si="49"/>
        <v>1.2401909182067878</v>
      </c>
      <c r="J1046" s="59">
        <v>8.2679394547119198</v>
      </c>
      <c r="K1046" s="30">
        <v>64.3</v>
      </c>
      <c r="U1046" s="29" t="s">
        <v>118</v>
      </c>
      <c r="V1046" s="2" t="s">
        <v>123</v>
      </c>
      <c r="W1046" s="2">
        <v>7</v>
      </c>
      <c r="Y1046" s="2" t="s">
        <v>167</v>
      </c>
    </row>
    <row r="1047" spans="1:28" x14ac:dyDescent="0.35">
      <c r="A1047" s="6">
        <v>524.14</v>
      </c>
      <c r="B1047" s="2">
        <v>50</v>
      </c>
      <c r="C1047" s="2">
        <v>10</v>
      </c>
      <c r="D1047" s="2" t="s">
        <v>214</v>
      </c>
      <c r="E1047" s="2">
        <v>14</v>
      </c>
      <c r="F1047" s="2" t="s">
        <v>180</v>
      </c>
      <c r="G1047" s="2" t="s">
        <v>180</v>
      </c>
      <c r="H1047" s="2" t="s">
        <v>181</v>
      </c>
      <c r="I1047" s="32">
        <f t="shared" si="49"/>
        <v>0.56957590356193066</v>
      </c>
      <c r="J1047" s="60">
        <v>3.7971726904128711</v>
      </c>
      <c r="K1047" s="30">
        <v>64.3</v>
      </c>
      <c r="U1047" s="29" t="s">
        <v>118</v>
      </c>
      <c r="V1047" s="2" t="s">
        <v>170</v>
      </c>
      <c r="AB1047" s="4" t="s">
        <v>138</v>
      </c>
    </row>
    <row r="1048" spans="1:28" x14ac:dyDescent="0.35">
      <c r="A1048" s="6">
        <v>525.14</v>
      </c>
      <c r="B1048" s="2">
        <v>50</v>
      </c>
      <c r="C1048" s="2">
        <v>11</v>
      </c>
      <c r="D1048" s="2" t="s">
        <v>214</v>
      </c>
      <c r="E1048" s="2">
        <v>14</v>
      </c>
      <c r="F1048" s="2" t="s">
        <v>180</v>
      </c>
      <c r="G1048" s="2" t="s">
        <v>180</v>
      </c>
      <c r="H1048" s="2" t="s">
        <v>181</v>
      </c>
      <c r="I1048" s="32">
        <f t="shared" si="49"/>
        <v>0.63568301711803488</v>
      </c>
      <c r="J1048" s="60">
        <v>4.2378867807868996</v>
      </c>
      <c r="K1048" s="30">
        <v>64.3</v>
      </c>
      <c r="U1048" s="29" t="s">
        <v>118</v>
      </c>
      <c r="V1048" s="2" t="s">
        <v>170</v>
      </c>
    </row>
    <row r="1049" spans="1:28" x14ac:dyDescent="0.35">
      <c r="A1049" s="6">
        <v>526.14</v>
      </c>
      <c r="B1049" s="2">
        <v>50</v>
      </c>
      <c r="C1049" s="2">
        <v>12</v>
      </c>
      <c r="D1049" s="2" t="s">
        <v>214</v>
      </c>
      <c r="E1049" s="2">
        <v>14</v>
      </c>
      <c r="F1049" s="2" t="s">
        <v>180</v>
      </c>
      <c r="G1049" s="2" t="s">
        <v>180</v>
      </c>
      <c r="H1049" s="2" t="s">
        <v>181</v>
      </c>
      <c r="I1049" s="32">
        <f t="shared" si="49"/>
        <v>0.64186670405498081</v>
      </c>
      <c r="J1049" s="60">
        <v>4.2791113603665387</v>
      </c>
      <c r="K1049" s="30">
        <v>64.3</v>
      </c>
      <c r="U1049" s="29" t="s">
        <v>118</v>
      </c>
      <c r="V1049" s="2" t="s">
        <v>170</v>
      </c>
    </row>
    <row r="1050" spans="1:28" x14ac:dyDescent="0.35">
      <c r="A1050" s="6">
        <v>527.14</v>
      </c>
      <c r="B1050" s="2">
        <v>50</v>
      </c>
      <c r="C1050" s="2">
        <v>13</v>
      </c>
      <c r="D1050" s="2" t="s">
        <v>214</v>
      </c>
      <c r="E1050" s="2">
        <v>14</v>
      </c>
      <c r="F1050" s="2" t="s">
        <v>180</v>
      </c>
      <c r="G1050" s="2" t="s">
        <v>180</v>
      </c>
      <c r="H1050" s="2" t="s">
        <v>181</v>
      </c>
      <c r="I1050" s="32">
        <f t="shared" si="49"/>
        <v>0.61741197231943634</v>
      </c>
      <c r="J1050" s="59">
        <v>4.1160798154629088</v>
      </c>
      <c r="K1050" s="30">
        <v>64.3</v>
      </c>
      <c r="U1050" s="29" t="s">
        <v>118</v>
      </c>
      <c r="V1050" s="2" t="s">
        <v>170</v>
      </c>
    </row>
    <row r="1051" spans="1:28" x14ac:dyDescent="0.35">
      <c r="A1051" s="6">
        <v>528.14</v>
      </c>
      <c r="B1051" s="2">
        <v>50</v>
      </c>
      <c r="C1051" s="2">
        <v>14</v>
      </c>
      <c r="D1051" s="2" t="s">
        <v>214</v>
      </c>
      <c r="E1051" s="2">
        <v>14</v>
      </c>
      <c r="F1051" s="2" t="s">
        <v>180</v>
      </c>
      <c r="G1051" s="2" t="s">
        <v>180</v>
      </c>
      <c r="H1051" s="2" t="s">
        <v>181</v>
      </c>
      <c r="I1051" s="32">
        <f t="shared" si="49"/>
        <v>0.71873109941460223</v>
      </c>
      <c r="J1051" s="59">
        <v>4.7915406627640147</v>
      </c>
      <c r="K1051" s="30">
        <v>64.3</v>
      </c>
      <c r="U1051" s="29" t="s">
        <v>118</v>
      </c>
      <c r="V1051" s="2" t="s">
        <v>170</v>
      </c>
    </row>
    <row r="1052" spans="1:28" x14ac:dyDescent="0.35">
      <c r="A1052" s="10">
        <v>529</v>
      </c>
      <c r="B1052" s="2">
        <v>52</v>
      </c>
      <c r="C1052" s="2">
        <v>1</v>
      </c>
      <c r="D1052" s="2" t="s">
        <v>213</v>
      </c>
      <c r="F1052" s="2" t="s">
        <v>181</v>
      </c>
      <c r="G1052" s="2" t="s">
        <v>181</v>
      </c>
      <c r="H1052" s="2" t="s">
        <v>181</v>
      </c>
      <c r="I1052" s="32">
        <f t="shared" si="49"/>
        <v>0.35002001529882254</v>
      </c>
      <c r="J1052" s="59">
        <v>2.3334667686588171</v>
      </c>
      <c r="K1052" s="30">
        <v>64.3</v>
      </c>
      <c r="U1052" s="29" t="s">
        <v>118</v>
      </c>
      <c r="V1052" s="2" t="s">
        <v>170</v>
      </c>
    </row>
    <row r="1053" spans="1:28" x14ac:dyDescent="0.35">
      <c r="A1053" s="10">
        <v>530</v>
      </c>
      <c r="B1053" s="2">
        <v>52</v>
      </c>
      <c r="C1053" s="2">
        <v>2</v>
      </c>
      <c r="D1053" s="2" t="s">
        <v>213</v>
      </c>
      <c r="F1053" s="2" t="s">
        <v>181</v>
      </c>
      <c r="G1053" s="2" t="s">
        <v>181</v>
      </c>
      <c r="H1053" s="2" t="s">
        <v>181</v>
      </c>
      <c r="I1053" s="32">
        <f t="shared" si="49"/>
        <v>0.35002001529882254</v>
      </c>
      <c r="J1053" s="59">
        <v>2.3334667686588171</v>
      </c>
      <c r="K1053" s="30">
        <v>64.3</v>
      </c>
      <c r="U1053" s="29" t="s">
        <v>118</v>
      </c>
      <c r="V1053" s="2" t="s">
        <v>123</v>
      </c>
      <c r="W1053" s="2">
        <v>7</v>
      </c>
      <c r="Y1053" s="2" t="s">
        <v>167</v>
      </c>
    </row>
    <row r="1054" spans="1:28" x14ac:dyDescent="0.35">
      <c r="A1054" s="10">
        <v>531</v>
      </c>
      <c r="B1054" s="2">
        <v>52</v>
      </c>
      <c r="C1054" s="2">
        <v>3</v>
      </c>
      <c r="D1054" s="2" t="s">
        <v>213</v>
      </c>
      <c r="F1054" s="2" t="s">
        <v>181</v>
      </c>
      <c r="G1054" s="2" t="s">
        <v>181</v>
      </c>
      <c r="H1054" s="2" t="s">
        <v>181</v>
      </c>
      <c r="I1054" s="32">
        <f t="shared" si="49"/>
        <v>0.35002001529882254</v>
      </c>
      <c r="J1054" s="59">
        <v>2.3334667686588171</v>
      </c>
      <c r="K1054" s="30">
        <v>64.3</v>
      </c>
      <c r="L1054" s="12">
        <f>L1041</f>
        <v>1.9877724647521973</v>
      </c>
      <c r="M1054" s="12">
        <f>M1041</f>
        <v>26.239242553710938</v>
      </c>
      <c r="N1054" s="12">
        <f>N1041</f>
        <v>4.6279759407043457</v>
      </c>
      <c r="O1054" s="12">
        <f>O1041</f>
        <v>5.3171830177307129</v>
      </c>
      <c r="U1054" s="29" t="s">
        <v>118</v>
      </c>
      <c r="V1054" s="2" t="s">
        <v>123</v>
      </c>
      <c r="W1054" s="2">
        <v>7</v>
      </c>
      <c r="Y1054" s="2" t="s">
        <v>167</v>
      </c>
    </row>
    <row r="1055" spans="1:28" x14ac:dyDescent="0.35">
      <c r="A1055" s="10">
        <v>532</v>
      </c>
      <c r="B1055" s="2">
        <v>52</v>
      </c>
      <c r="C1055" s="2">
        <v>4</v>
      </c>
      <c r="D1055" s="2" t="s">
        <v>213</v>
      </c>
      <c r="F1055" s="2" t="s">
        <v>181</v>
      </c>
      <c r="G1055" s="2" t="s">
        <v>181</v>
      </c>
      <c r="H1055" s="2" t="s">
        <v>181</v>
      </c>
      <c r="I1055" s="32">
        <f t="shared" si="49"/>
        <v>0.35002001529882254</v>
      </c>
      <c r="J1055" s="59">
        <v>2.3334667686588171</v>
      </c>
      <c r="K1055" s="30">
        <v>64.3</v>
      </c>
      <c r="U1055" s="29" t="s">
        <v>118</v>
      </c>
      <c r="V1055" s="2" t="s">
        <v>123</v>
      </c>
      <c r="W1055" s="2">
        <v>7</v>
      </c>
      <c r="Y1055" s="2" t="s">
        <v>167</v>
      </c>
      <c r="AB1055" s="4" t="s">
        <v>138</v>
      </c>
    </row>
    <row r="1056" spans="1:28" x14ac:dyDescent="0.35">
      <c r="A1056" s="10">
        <v>533</v>
      </c>
      <c r="B1056" s="2">
        <v>52</v>
      </c>
      <c r="C1056" s="2">
        <v>5</v>
      </c>
      <c r="D1056" s="2" t="s">
        <v>213</v>
      </c>
      <c r="F1056" s="2" t="s">
        <v>181</v>
      </c>
      <c r="G1056" s="2" t="s">
        <v>181</v>
      </c>
      <c r="H1056" s="2" t="s">
        <v>181</v>
      </c>
      <c r="I1056" s="32">
        <f t="shared" si="49"/>
        <v>0.35002001529882254</v>
      </c>
      <c r="J1056" s="59">
        <v>2.3334667686588171</v>
      </c>
      <c r="K1056" s="30">
        <v>64.3</v>
      </c>
      <c r="U1056" s="29" t="s">
        <v>118</v>
      </c>
      <c r="V1056" s="2" t="s">
        <v>123</v>
      </c>
      <c r="W1056" s="2">
        <v>7</v>
      </c>
      <c r="Y1056" s="2" t="s">
        <v>167</v>
      </c>
    </row>
    <row r="1057" spans="1:28" x14ac:dyDescent="0.35">
      <c r="A1057" s="10">
        <v>534</v>
      </c>
      <c r="B1057" s="2">
        <v>52</v>
      </c>
      <c r="C1057" s="2">
        <v>6</v>
      </c>
      <c r="D1057" s="2" t="s">
        <v>213</v>
      </c>
      <c r="F1057" s="2" t="s">
        <v>181</v>
      </c>
      <c r="G1057" s="2" t="s">
        <v>181</v>
      </c>
      <c r="H1057" s="2" t="s">
        <v>181</v>
      </c>
      <c r="I1057" s="32">
        <f t="shared" si="49"/>
        <v>0.35002001529882254</v>
      </c>
      <c r="J1057" s="59">
        <v>2.3334667686588171</v>
      </c>
      <c r="K1057" s="30">
        <v>64.3</v>
      </c>
      <c r="L1057" s="12">
        <f>L1044</f>
        <v>1.3105844259262085</v>
      </c>
      <c r="M1057" s="12">
        <f>M1044</f>
        <v>25.121002197265625</v>
      </c>
      <c r="N1057" s="12">
        <f>N1044</f>
        <v>4.7134289741516113</v>
      </c>
      <c r="O1057" s="12">
        <f>O1044</f>
        <v>5.9408864974975586</v>
      </c>
      <c r="U1057" s="29" t="s">
        <v>118</v>
      </c>
      <c r="V1057" s="2" t="s">
        <v>123</v>
      </c>
      <c r="W1057" s="2">
        <v>7</v>
      </c>
      <c r="Y1057" s="2" t="s">
        <v>167</v>
      </c>
    </row>
    <row r="1058" spans="1:28" x14ac:dyDescent="0.35">
      <c r="A1058" s="10">
        <v>535</v>
      </c>
      <c r="B1058" s="2">
        <v>52</v>
      </c>
      <c r="C1058" s="2">
        <v>7</v>
      </c>
      <c r="D1058" s="2" t="s">
        <v>213</v>
      </c>
      <c r="F1058" s="2" t="s">
        <v>181</v>
      </c>
      <c r="G1058" s="2" t="s">
        <v>181</v>
      </c>
      <c r="H1058" s="2" t="s">
        <v>181</v>
      </c>
      <c r="I1058" s="32">
        <f t="shared" si="49"/>
        <v>0.35002001529882254</v>
      </c>
      <c r="J1058" s="59">
        <v>2.3334667686588171</v>
      </c>
      <c r="K1058" s="30">
        <v>64.3</v>
      </c>
      <c r="U1058" s="29" t="s">
        <v>118</v>
      </c>
      <c r="V1058" s="2" t="s">
        <v>123</v>
      </c>
      <c r="W1058" s="2">
        <v>7</v>
      </c>
      <c r="Y1058" s="2" t="s">
        <v>167</v>
      </c>
    </row>
    <row r="1059" spans="1:28" x14ac:dyDescent="0.35">
      <c r="A1059" s="10">
        <v>536</v>
      </c>
      <c r="B1059" s="2">
        <v>52</v>
      </c>
      <c r="C1059" s="2">
        <v>8</v>
      </c>
      <c r="D1059" s="2" t="s">
        <v>213</v>
      </c>
      <c r="F1059" s="2" t="s">
        <v>181</v>
      </c>
      <c r="G1059" s="2" t="s">
        <v>181</v>
      </c>
      <c r="H1059" s="2" t="s">
        <v>181</v>
      </c>
      <c r="I1059" s="32">
        <f t="shared" si="49"/>
        <v>0.35002001529882254</v>
      </c>
      <c r="J1059" s="59">
        <v>2.3334667686588171</v>
      </c>
      <c r="K1059" s="30">
        <v>64.3</v>
      </c>
      <c r="U1059" s="29" t="s">
        <v>118</v>
      </c>
      <c r="V1059" s="2" t="s">
        <v>123</v>
      </c>
      <c r="W1059" s="2">
        <v>7</v>
      </c>
      <c r="Y1059" s="2" t="s">
        <v>167</v>
      </c>
    </row>
    <row r="1060" spans="1:28" x14ac:dyDescent="0.35">
      <c r="A1060" s="10">
        <v>537</v>
      </c>
      <c r="B1060" s="2">
        <v>52</v>
      </c>
      <c r="C1060" s="2">
        <v>10</v>
      </c>
      <c r="D1060" s="2" t="s">
        <v>213</v>
      </c>
      <c r="F1060" s="2" t="s">
        <v>181</v>
      </c>
      <c r="G1060" s="2" t="s">
        <v>181</v>
      </c>
      <c r="H1060" s="2" t="s">
        <v>181</v>
      </c>
      <c r="I1060" s="32">
        <f t="shared" si="49"/>
        <v>0.35002001529882254</v>
      </c>
      <c r="J1060" s="59">
        <v>2.3334667686588171</v>
      </c>
      <c r="K1060" s="30">
        <v>64.3</v>
      </c>
      <c r="U1060" s="29" t="s">
        <v>118</v>
      </c>
      <c r="V1060" s="2" t="s">
        <v>170</v>
      </c>
      <c r="AB1060" s="4" t="s">
        <v>138</v>
      </c>
    </row>
    <row r="1061" spans="1:28" x14ac:dyDescent="0.35">
      <c r="A1061" s="10">
        <v>538</v>
      </c>
      <c r="B1061" s="2">
        <v>52</v>
      </c>
      <c r="C1061" s="2">
        <v>11</v>
      </c>
      <c r="D1061" s="2" t="s">
        <v>213</v>
      </c>
      <c r="F1061" s="2" t="s">
        <v>181</v>
      </c>
      <c r="G1061" s="2" t="s">
        <v>181</v>
      </c>
      <c r="H1061" s="2" t="s">
        <v>181</v>
      </c>
      <c r="I1061" s="32">
        <f t="shared" si="49"/>
        <v>0.35002001529882254</v>
      </c>
      <c r="J1061" s="59">
        <v>2.3334667686588171</v>
      </c>
      <c r="K1061" s="30">
        <v>64.3</v>
      </c>
      <c r="U1061" s="29" t="s">
        <v>118</v>
      </c>
      <c r="V1061" s="2" t="s">
        <v>170</v>
      </c>
    </row>
    <row r="1062" spans="1:28" x14ac:dyDescent="0.35">
      <c r="A1062" s="10">
        <v>539</v>
      </c>
      <c r="B1062" s="2">
        <v>52</v>
      </c>
      <c r="C1062" s="2">
        <v>12</v>
      </c>
      <c r="D1062" s="2" t="s">
        <v>213</v>
      </c>
      <c r="F1062" s="2" t="s">
        <v>181</v>
      </c>
      <c r="G1062" s="2" t="s">
        <v>181</v>
      </c>
      <c r="H1062" s="2" t="s">
        <v>181</v>
      </c>
      <c r="I1062" s="32">
        <f t="shared" si="49"/>
        <v>0.35002001529882254</v>
      </c>
      <c r="J1062" s="59">
        <v>2.3334667686588171</v>
      </c>
      <c r="K1062" s="30">
        <v>64.3</v>
      </c>
      <c r="U1062" s="29" t="s">
        <v>118</v>
      </c>
      <c r="V1062" s="2" t="s">
        <v>170</v>
      </c>
    </row>
    <row r="1063" spans="1:28" x14ac:dyDescent="0.35">
      <c r="A1063" s="10">
        <v>540</v>
      </c>
      <c r="B1063" s="2">
        <v>52</v>
      </c>
      <c r="C1063" s="2">
        <v>13</v>
      </c>
      <c r="D1063" s="2" t="s">
        <v>213</v>
      </c>
      <c r="F1063" s="2" t="s">
        <v>181</v>
      </c>
      <c r="G1063" s="2" t="s">
        <v>181</v>
      </c>
      <c r="H1063" s="2" t="s">
        <v>181</v>
      </c>
      <c r="I1063" s="32">
        <f t="shared" si="49"/>
        <v>0.35002001529882254</v>
      </c>
      <c r="J1063" s="59">
        <v>2.3334667686588171</v>
      </c>
      <c r="K1063" s="30">
        <v>64.3</v>
      </c>
      <c r="U1063" s="29" t="s">
        <v>118</v>
      </c>
      <c r="V1063" s="2" t="s">
        <v>170</v>
      </c>
    </row>
    <row r="1064" spans="1:28" x14ac:dyDescent="0.35">
      <c r="A1064" s="6">
        <v>529.14</v>
      </c>
      <c r="B1064" s="2">
        <v>52</v>
      </c>
      <c r="C1064" s="2">
        <v>1</v>
      </c>
      <c r="D1064" s="2" t="s">
        <v>214</v>
      </c>
      <c r="E1064" s="2">
        <v>14</v>
      </c>
      <c r="F1064" s="2" t="s">
        <v>181</v>
      </c>
      <c r="G1064" s="2" t="s">
        <v>181</v>
      </c>
      <c r="H1064" s="2" t="s">
        <v>182</v>
      </c>
      <c r="I1064" s="32">
        <f t="shared" si="49"/>
        <v>0</v>
      </c>
      <c r="J1064" s="59"/>
      <c r="K1064" s="30">
        <v>64.3</v>
      </c>
      <c r="U1064" s="29" t="s">
        <v>118</v>
      </c>
      <c r="V1064" s="2" t="s">
        <v>170</v>
      </c>
    </row>
    <row r="1065" spans="1:28" x14ac:dyDescent="0.35">
      <c r="A1065" s="6">
        <v>530.14</v>
      </c>
      <c r="B1065" s="2">
        <v>52</v>
      </c>
      <c r="C1065" s="2">
        <v>2</v>
      </c>
      <c r="D1065" s="2" t="s">
        <v>214</v>
      </c>
      <c r="E1065" s="2">
        <v>14</v>
      </c>
      <c r="F1065" s="2" t="s">
        <v>181</v>
      </c>
      <c r="G1065" s="2" t="s">
        <v>181</v>
      </c>
      <c r="H1065" s="2" t="s">
        <v>182</v>
      </c>
      <c r="I1065" s="32">
        <f t="shared" si="49"/>
        <v>0</v>
      </c>
      <c r="J1065" s="60"/>
      <c r="K1065" s="30">
        <v>64.3</v>
      </c>
      <c r="U1065" s="29" t="s">
        <v>118</v>
      </c>
      <c r="V1065" s="2" t="s">
        <v>170</v>
      </c>
    </row>
    <row r="1066" spans="1:28" x14ac:dyDescent="0.35">
      <c r="A1066" s="6">
        <v>531.14</v>
      </c>
      <c r="B1066" s="2">
        <v>52</v>
      </c>
      <c r="C1066" s="2">
        <v>3</v>
      </c>
      <c r="D1066" s="2" t="s">
        <v>214</v>
      </c>
      <c r="E1066" s="2">
        <v>14</v>
      </c>
      <c r="F1066" s="2" t="s">
        <v>181</v>
      </c>
      <c r="G1066" s="2" t="s">
        <v>181</v>
      </c>
      <c r="H1066" s="2" t="s">
        <v>182</v>
      </c>
      <c r="I1066" s="32">
        <f t="shared" si="49"/>
        <v>0</v>
      </c>
      <c r="J1066" s="60"/>
      <c r="K1066" s="30">
        <v>64.3</v>
      </c>
      <c r="U1066" s="29" t="s">
        <v>118</v>
      </c>
      <c r="V1066" s="2" t="s">
        <v>123</v>
      </c>
      <c r="W1066" s="2">
        <v>7</v>
      </c>
      <c r="Y1066" s="2" t="s">
        <v>167</v>
      </c>
    </row>
    <row r="1067" spans="1:28" x14ac:dyDescent="0.35">
      <c r="A1067" s="6">
        <v>532.14</v>
      </c>
      <c r="B1067" s="2">
        <v>52</v>
      </c>
      <c r="C1067" s="2">
        <v>4</v>
      </c>
      <c r="D1067" s="2" t="s">
        <v>214</v>
      </c>
      <c r="E1067" s="2">
        <v>14</v>
      </c>
      <c r="F1067" s="2" t="s">
        <v>181</v>
      </c>
      <c r="G1067" s="2" t="s">
        <v>181</v>
      </c>
      <c r="H1067" s="2" t="s">
        <v>182</v>
      </c>
      <c r="I1067" s="32">
        <f t="shared" si="49"/>
        <v>0</v>
      </c>
      <c r="J1067" s="60"/>
      <c r="K1067" s="30">
        <v>64.3</v>
      </c>
      <c r="U1067" s="29" t="s">
        <v>118</v>
      </c>
      <c r="V1067" s="2" t="s">
        <v>123</v>
      </c>
      <c r="W1067" s="2">
        <v>7</v>
      </c>
      <c r="Y1067" s="2" t="s">
        <v>167</v>
      </c>
    </row>
    <row r="1068" spans="1:28" x14ac:dyDescent="0.35">
      <c r="A1068" s="6">
        <v>533.14</v>
      </c>
      <c r="B1068" s="2">
        <v>52</v>
      </c>
      <c r="C1068" s="2">
        <v>5</v>
      </c>
      <c r="D1068" s="2" t="s">
        <v>214</v>
      </c>
      <c r="E1068" s="2">
        <v>14</v>
      </c>
      <c r="F1068" s="2" t="s">
        <v>181</v>
      </c>
      <c r="G1068" s="2" t="s">
        <v>181</v>
      </c>
      <c r="H1068" s="2" t="s">
        <v>182</v>
      </c>
      <c r="I1068" s="32">
        <f t="shared" si="49"/>
        <v>0</v>
      </c>
      <c r="J1068" s="59"/>
      <c r="K1068" s="30">
        <v>64.3</v>
      </c>
      <c r="U1068" s="29" t="s">
        <v>118</v>
      </c>
      <c r="V1068" s="2" t="s">
        <v>123</v>
      </c>
      <c r="W1068" s="2">
        <v>7</v>
      </c>
      <c r="Y1068" s="2" t="s">
        <v>167</v>
      </c>
      <c r="AB1068" s="4" t="s">
        <v>138</v>
      </c>
    </row>
    <row r="1069" spans="1:28" x14ac:dyDescent="0.35">
      <c r="A1069" s="6">
        <v>534.14</v>
      </c>
      <c r="B1069" s="2">
        <v>52</v>
      </c>
      <c r="C1069" s="2">
        <v>6</v>
      </c>
      <c r="D1069" s="2" t="s">
        <v>214</v>
      </c>
      <c r="E1069" s="2">
        <v>14</v>
      </c>
      <c r="F1069" s="2" t="s">
        <v>181</v>
      </c>
      <c r="G1069" s="2" t="s">
        <v>181</v>
      </c>
      <c r="H1069" s="2" t="s">
        <v>182</v>
      </c>
      <c r="I1069" s="32">
        <f t="shared" si="49"/>
        <v>0</v>
      </c>
      <c r="J1069" s="59"/>
      <c r="K1069" s="30">
        <v>64.3</v>
      </c>
      <c r="U1069" s="29" t="s">
        <v>118</v>
      </c>
      <c r="V1069" s="2" t="s">
        <v>123</v>
      </c>
      <c r="W1069" s="2">
        <v>7</v>
      </c>
      <c r="Y1069" s="2" t="s">
        <v>167</v>
      </c>
    </row>
    <row r="1070" spans="1:28" x14ac:dyDescent="0.35">
      <c r="A1070" s="6">
        <v>535.14</v>
      </c>
      <c r="B1070" s="2">
        <v>52</v>
      </c>
      <c r="C1070" s="2">
        <v>7</v>
      </c>
      <c r="D1070" s="2" t="s">
        <v>214</v>
      </c>
      <c r="E1070" s="2">
        <v>14</v>
      </c>
      <c r="F1070" s="2" t="s">
        <v>181</v>
      </c>
      <c r="G1070" s="2" t="s">
        <v>181</v>
      </c>
      <c r="H1070" s="2" t="s">
        <v>182</v>
      </c>
      <c r="I1070" s="32">
        <f t="shared" si="49"/>
        <v>0</v>
      </c>
      <c r="J1070" s="59"/>
      <c r="K1070" s="30">
        <v>64.3</v>
      </c>
      <c r="U1070" s="29" t="s">
        <v>118</v>
      </c>
      <c r="V1070" s="2" t="s">
        <v>123</v>
      </c>
      <c r="W1070" s="2">
        <v>7</v>
      </c>
      <c r="Y1070" s="2" t="s">
        <v>167</v>
      </c>
    </row>
    <row r="1071" spans="1:28" x14ac:dyDescent="0.35">
      <c r="A1071" s="6">
        <v>536.14</v>
      </c>
      <c r="B1071" s="2">
        <v>52</v>
      </c>
      <c r="C1071" s="2">
        <v>8</v>
      </c>
      <c r="D1071" s="2" t="s">
        <v>214</v>
      </c>
      <c r="E1071" s="2">
        <v>14</v>
      </c>
      <c r="F1071" s="2" t="s">
        <v>181</v>
      </c>
      <c r="G1071" s="2" t="s">
        <v>181</v>
      </c>
      <c r="H1071" s="2" t="s">
        <v>182</v>
      </c>
      <c r="I1071" s="32">
        <f t="shared" si="49"/>
        <v>0</v>
      </c>
      <c r="J1071" s="59"/>
      <c r="K1071" s="30">
        <v>64.3</v>
      </c>
      <c r="U1071" s="29" t="s">
        <v>118</v>
      </c>
      <c r="V1071" s="2" t="s">
        <v>123</v>
      </c>
      <c r="W1071" s="2">
        <v>7</v>
      </c>
      <c r="Y1071" s="2" t="s">
        <v>167</v>
      </c>
    </row>
    <row r="1072" spans="1:28" x14ac:dyDescent="0.35">
      <c r="A1072" s="6">
        <v>537.14</v>
      </c>
      <c r="B1072" s="2">
        <v>52</v>
      </c>
      <c r="C1072" s="2">
        <v>10</v>
      </c>
      <c r="D1072" s="2" t="s">
        <v>214</v>
      </c>
      <c r="E1072" s="2">
        <v>14</v>
      </c>
      <c r="F1072" s="2" t="s">
        <v>181</v>
      </c>
      <c r="G1072" s="2" t="s">
        <v>181</v>
      </c>
      <c r="H1072" s="2" t="s">
        <v>182</v>
      </c>
      <c r="I1072" s="32">
        <f t="shared" si="49"/>
        <v>0</v>
      </c>
      <c r="J1072" s="59"/>
      <c r="K1072" s="30">
        <v>64.3</v>
      </c>
      <c r="U1072" s="29" t="s">
        <v>118</v>
      </c>
      <c r="V1072" s="2" t="s">
        <v>123</v>
      </c>
      <c r="W1072" s="2">
        <v>7</v>
      </c>
      <c r="Y1072" s="2" t="s">
        <v>167</v>
      </c>
    </row>
    <row r="1073" spans="1:28" x14ac:dyDescent="0.35">
      <c r="A1073" s="6">
        <v>538.14</v>
      </c>
      <c r="B1073" s="2">
        <v>52</v>
      </c>
      <c r="C1073" s="2">
        <v>11</v>
      </c>
      <c r="D1073" s="2" t="s">
        <v>214</v>
      </c>
      <c r="E1073" s="2">
        <v>14</v>
      </c>
      <c r="F1073" s="2" t="s">
        <v>181</v>
      </c>
      <c r="G1073" s="2" t="s">
        <v>181</v>
      </c>
      <c r="H1073" s="2" t="s">
        <v>182</v>
      </c>
      <c r="I1073" s="32">
        <f t="shared" si="49"/>
        <v>0</v>
      </c>
      <c r="J1073" s="59"/>
      <c r="K1073" s="30">
        <v>64.3</v>
      </c>
      <c r="U1073" s="29" t="s">
        <v>118</v>
      </c>
      <c r="V1073" s="2" t="s">
        <v>170</v>
      </c>
      <c r="AB1073" s="4" t="s">
        <v>138</v>
      </c>
    </row>
    <row r="1074" spans="1:28" x14ac:dyDescent="0.35">
      <c r="A1074" s="6">
        <v>539.14</v>
      </c>
      <c r="B1074" s="2">
        <v>52</v>
      </c>
      <c r="C1074" s="2">
        <v>12</v>
      </c>
      <c r="D1074" s="2" t="s">
        <v>214</v>
      </c>
      <c r="E1074" s="2">
        <v>14</v>
      </c>
      <c r="F1074" s="2" t="s">
        <v>181</v>
      </c>
      <c r="G1074" s="2" t="s">
        <v>181</v>
      </c>
      <c r="H1074" s="2" t="s">
        <v>182</v>
      </c>
      <c r="I1074" s="32">
        <f t="shared" si="49"/>
        <v>0</v>
      </c>
      <c r="J1074" s="59"/>
      <c r="K1074" s="30">
        <v>64.3</v>
      </c>
      <c r="U1074" s="29" t="s">
        <v>118</v>
      </c>
      <c r="V1074" s="2" t="s">
        <v>170</v>
      </c>
    </row>
    <row r="1075" spans="1:28" x14ac:dyDescent="0.35">
      <c r="A1075" s="6">
        <v>540.14</v>
      </c>
      <c r="B1075" s="2">
        <v>52</v>
      </c>
      <c r="C1075" s="2">
        <v>13</v>
      </c>
      <c r="D1075" s="2" t="s">
        <v>214</v>
      </c>
      <c r="E1075" s="2">
        <v>14</v>
      </c>
      <c r="F1075" s="2" t="s">
        <v>181</v>
      </c>
      <c r="G1075" s="2" t="s">
        <v>181</v>
      </c>
      <c r="H1075" s="2" t="s">
        <v>182</v>
      </c>
      <c r="I1075" s="32">
        <f t="shared" si="49"/>
        <v>0</v>
      </c>
      <c r="J1075" s="59"/>
      <c r="K1075" s="30">
        <v>64.3</v>
      </c>
      <c r="U1075" s="29" t="s">
        <v>118</v>
      </c>
      <c r="V1075" s="2" t="s">
        <v>170</v>
      </c>
    </row>
    <row r="1076" spans="1:28" x14ac:dyDescent="0.35">
      <c r="I1076" s="32"/>
      <c r="J1076" s="59"/>
      <c r="K1076" s="30"/>
      <c r="U1076" s="29"/>
    </row>
    <row r="1077" spans="1:28" x14ac:dyDescent="0.35">
      <c r="I1077" s="32"/>
      <c r="J1077" s="59"/>
      <c r="K1077" s="30"/>
      <c r="U1077" s="29"/>
    </row>
    <row r="1078" spans="1:28" x14ac:dyDescent="0.35">
      <c r="I1078" s="32"/>
      <c r="J1078" s="59"/>
      <c r="K1078" s="30"/>
      <c r="U1078" s="29"/>
    </row>
    <row r="1079" spans="1:28" x14ac:dyDescent="0.35">
      <c r="I1079" s="32"/>
      <c r="J1079" s="59"/>
      <c r="K1079" s="30"/>
      <c r="U1079" s="29"/>
    </row>
    <row r="1080" spans="1:28" x14ac:dyDescent="0.35">
      <c r="I1080" s="32"/>
      <c r="J1080" s="59"/>
      <c r="K1080" s="30"/>
      <c r="U1080" s="29"/>
    </row>
    <row r="1081" spans="1:28" x14ac:dyDescent="0.35">
      <c r="I1081" s="32"/>
      <c r="J1081" s="59"/>
      <c r="K1081" s="30"/>
      <c r="U1081" s="29"/>
    </row>
    <row r="1082" spans="1:28" x14ac:dyDescent="0.35">
      <c r="I1082" s="32"/>
      <c r="J1082" s="59"/>
      <c r="K1082" s="30"/>
      <c r="U1082" s="29"/>
    </row>
    <row r="1083" spans="1:28" x14ac:dyDescent="0.35">
      <c r="I1083" s="32"/>
      <c r="J1083" s="60"/>
      <c r="U1083" s="29"/>
    </row>
    <row r="1084" spans="1:28" x14ac:dyDescent="0.35">
      <c r="I1084" s="32"/>
      <c r="J1084" s="60"/>
      <c r="U1084" s="29"/>
    </row>
    <row r="1085" spans="1:28" x14ac:dyDescent="0.35">
      <c r="I1085" s="32"/>
      <c r="J1085" s="60"/>
      <c r="U1085" s="29"/>
    </row>
    <row r="1086" spans="1:28" x14ac:dyDescent="0.35">
      <c r="I1086" s="32"/>
      <c r="J1086" s="59"/>
      <c r="U1086" s="29"/>
    </row>
    <row r="1087" spans="1:28" x14ac:dyDescent="0.35">
      <c r="I1087" s="32"/>
      <c r="J1087" s="59"/>
      <c r="U1087" s="29"/>
    </row>
    <row r="1088" spans="1:28" x14ac:dyDescent="0.35">
      <c r="I1088" s="32"/>
      <c r="J1088" s="59"/>
    </row>
    <row r="1089" spans="9:10" x14ac:dyDescent="0.35">
      <c r="I1089" s="30"/>
      <c r="J1089" s="59"/>
    </row>
    <row r="1090" spans="9:10" x14ac:dyDescent="0.35">
      <c r="I1090" s="30"/>
      <c r="J1090" s="59"/>
    </row>
    <row r="1091" spans="9:10" x14ac:dyDescent="0.35">
      <c r="I1091" s="30"/>
      <c r="J1091" s="59"/>
    </row>
    <row r="1092" spans="9:10" x14ac:dyDescent="0.35">
      <c r="I1092" s="30"/>
      <c r="J1092" s="59"/>
    </row>
    <row r="1093" spans="9:10" x14ac:dyDescent="0.35">
      <c r="I1093" s="30"/>
      <c r="J1093" s="59"/>
    </row>
    <row r="1094" spans="9:10" x14ac:dyDescent="0.35">
      <c r="I1094" s="30"/>
      <c r="J1094" s="59"/>
    </row>
    <row r="1095" spans="9:10" x14ac:dyDescent="0.35">
      <c r="I1095" s="30"/>
    </row>
  </sheetData>
  <autoFilter ref="A1:AB1075" xr:uid="{10DBEC73-9700-4663-B308-6959A3BB62C9}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48EB-C714-48C9-93DC-8B381ACBEF49}">
  <sheetPr filterMode="1"/>
  <dimension ref="A1:AD260"/>
  <sheetViews>
    <sheetView tabSelected="1" zoomScale="90" zoomScaleNormal="90" workbookViewId="0">
      <pane ySplit="1" topLeftCell="A2" activePane="bottomLeft" state="frozen"/>
      <selection activeCell="D1" sqref="D1"/>
      <selection pane="bottomLeft" activeCell="J175" sqref="J175"/>
    </sheetView>
  </sheetViews>
  <sheetFormatPr defaultRowHeight="14.5" x14ac:dyDescent="0.35"/>
  <cols>
    <col min="1" max="1" width="6.1796875" style="2" bestFit="1" customWidth="1"/>
    <col min="2" max="2" width="3.1796875" style="2" bestFit="1" customWidth="1"/>
    <col min="3" max="3" width="9.90625" style="2" bestFit="1" customWidth="1"/>
    <col min="4" max="4" width="5.08984375" style="2" bestFit="1" customWidth="1"/>
    <col min="5" max="5" width="5.08984375" style="2" customWidth="1"/>
    <col min="6" max="6" width="9" style="2" bestFit="1" customWidth="1"/>
    <col min="7" max="7" width="9" style="2" customWidth="1"/>
    <col min="8" max="9" width="11.26953125" style="2" bestFit="1" customWidth="1"/>
    <col min="10" max="10" width="11.26953125" style="2" customWidth="1"/>
    <col min="11" max="11" width="11.26953125" style="2" bestFit="1" customWidth="1"/>
    <col min="12" max="12" width="6" style="2" bestFit="1" customWidth="1"/>
    <col min="13" max="14" width="4.08984375" style="2" bestFit="1" customWidth="1"/>
    <col min="15" max="15" width="4.90625" style="2" bestFit="1" customWidth="1"/>
    <col min="16" max="16" width="10" style="2" bestFit="1" customWidth="1"/>
    <col min="17" max="17" width="10.26953125" style="2" bestFit="1" customWidth="1"/>
    <col min="18" max="19" width="9.453125" style="2" bestFit="1" customWidth="1"/>
    <col min="20" max="20" width="5.6328125" style="2" bestFit="1" customWidth="1"/>
    <col min="21" max="21" width="5" style="2" bestFit="1" customWidth="1"/>
    <col min="22" max="22" width="4.26953125" style="2" bestFit="1" customWidth="1"/>
    <col min="23" max="23" width="3.81640625" style="2" bestFit="1" customWidth="1"/>
    <col min="24" max="25" width="3.81640625" style="2" customWidth="1"/>
    <col min="26" max="26" width="5.453125" style="2" bestFit="1" customWidth="1"/>
    <col min="27" max="27" width="10.08984375" style="2" bestFit="1" customWidth="1"/>
    <col min="28" max="28" width="23.1796875" style="2" bestFit="1" customWidth="1"/>
    <col min="29" max="29" width="8.54296875" style="4" bestFit="1" customWidth="1"/>
    <col min="30" max="30" width="7.81640625" style="4" bestFit="1" customWidth="1"/>
    <col min="31" max="31" width="7.36328125" bestFit="1" customWidth="1"/>
  </cols>
  <sheetData>
    <row r="1" spans="1:29" s="1" customFormat="1" x14ac:dyDescent="0.35">
      <c r="A1" s="2" t="s">
        <v>66</v>
      </c>
      <c r="B1" s="2" t="s">
        <v>67</v>
      </c>
      <c r="C1" s="2" t="s">
        <v>208</v>
      </c>
      <c r="D1" s="2" t="s">
        <v>86</v>
      </c>
      <c r="E1" s="2" t="s">
        <v>87</v>
      </c>
      <c r="F1" s="2" t="s">
        <v>212</v>
      </c>
      <c r="G1" s="2" t="s">
        <v>225</v>
      </c>
      <c r="H1" s="2" t="s">
        <v>0</v>
      </c>
      <c r="I1" s="2" t="s">
        <v>1</v>
      </c>
      <c r="J1" s="2" t="s">
        <v>258</v>
      </c>
      <c r="K1" s="2" t="s">
        <v>65</v>
      </c>
      <c r="L1" s="3" t="s">
        <v>74</v>
      </c>
      <c r="M1" s="3" t="s">
        <v>55</v>
      </c>
      <c r="N1" s="3" t="s">
        <v>56</v>
      </c>
      <c r="O1" s="3" t="s">
        <v>90</v>
      </c>
      <c r="P1" s="3" t="s">
        <v>73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256</v>
      </c>
      <c r="Y1" s="3" t="s">
        <v>257</v>
      </c>
      <c r="Z1" s="3" t="s">
        <v>64</v>
      </c>
      <c r="AA1" s="2" t="s">
        <v>2</v>
      </c>
      <c r="AB1" s="2" t="s">
        <v>3</v>
      </c>
      <c r="AC1" s="2" t="s">
        <v>37</v>
      </c>
    </row>
    <row r="2" spans="1:29" hidden="1" x14ac:dyDescent="0.35">
      <c r="A2" s="10">
        <v>1</v>
      </c>
      <c r="B2" s="2">
        <v>1</v>
      </c>
      <c r="C2" s="2" t="s">
        <v>254</v>
      </c>
      <c r="D2" s="2">
        <v>1</v>
      </c>
      <c r="E2" s="2">
        <v>1</v>
      </c>
      <c r="F2" s="2" t="s">
        <v>213</v>
      </c>
      <c r="H2" s="2" t="s">
        <v>88</v>
      </c>
      <c r="I2" s="2" t="s">
        <v>88</v>
      </c>
      <c r="J2" s="2" t="str">
        <f>H2</f>
        <v>2019,5,20,09,0</v>
      </c>
      <c r="K2" s="2" t="s">
        <v>88</v>
      </c>
      <c r="L2" s="10">
        <f>0.15*M2/N2</f>
        <v>2.0833333333333335</v>
      </c>
      <c r="M2" s="2">
        <v>20</v>
      </c>
      <c r="N2" s="2">
        <v>1.44</v>
      </c>
      <c r="O2" s="2">
        <v>4.8000000000000001E-2</v>
      </c>
      <c r="P2" s="6">
        <v>2.37</v>
      </c>
      <c r="V2" s="6">
        <f>'[2]9.2019'!$AB$75</f>
        <v>0.10522668612805672</v>
      </c>
      <c r="Y2" s="2">
        <f>M2*0.15*P2</f>
        <v>7.11</v>
      </c>
      <c r="Z2" s="51"/>
    </row>
    <row r="3" spans="1:29" hidden="1" x14ac:dyDescent="0.35">
      <c r="A3" s="10">
        <v>2</v>
      </c>
      <c r="B3" s="2">
        <v>1</v>
      </c>
      <c r="C3" s="2" t="s">
        <v>254</v>
      </c>
      <c r="D3" s="2">
        <v>2</v>
      </c>
      <c r="E3" s="2">
        <v>1</v>
      </c>
      <c r="F3" s="2" t="s">
        <v>213</v>
      </c>
      <c r="H3" s="2" t="s">
        <v>88</v>
      </c>
      <c r="I3" s="2" t="s">
        <v>88</v>
      </c>
      <c r="J3" s="2" t="str">
        <f t="shared" ref="J3:J68" si="0">H3</f>
        <v>2019,5,20,09,0</v>
      </c>
      <c r="K3" s="2" t="s">
        <v>88</v>
      </c>
      <c r="L3" s="10">
        <f t="shared" ref="L3:L25" si="1">0.15*M3/N3</f>
        <v>2.0833333333333335</v>
      </c>
      <c r="M3" s="2">
        <v>20</v>
      </c>
      <c r="N3" s="2">
        <v>1.44</v>
      </c>
      <c r="O3" s="2">
        <v>4.8000000000000001E-2</v>
      </c>
      <c r="P3" s="6">
        <v>2.37</v>
      </c>
      <c r="V3" s="6">
        <f>'[2]9.2019'!$AB$75</f>
        <v>0.10522668612805672</v>
      </c>
      <c r="Y3" s="2">
        <f t="shared" ref="Y3:Y8" si="2">M3*0.15*P3</f>
        <v>7.11</v>
      </c>
      <c r="Z3" s="51"/>
    </row>
    <row r="4" spans="1:29" hidden="1" x14ac:dyDescent="0.35">
      <c r="A4" s="10">
        <v>3</v>
      </c>
      <c r="B4" s="2">
        <v>1</v>
      </c>
      <c r="C4" s="2" t="s">
        <v>254</v>
      </c>
      <c r="D4" s="2">
        <v>3</v>
      </c>
      <c r="E4" s="2">
        <v>1</v>
      </c>
      <c r="F4" s="2" t="s">
        <v>213</v>
      </c>
      <c r="H4" s="2" t="s">
        <v>88</v>
      </c>
      <c r="I4" s="2" t="s">
        <v>88</v>
      </c>
      <c r="J4" s="2" t="str">
        <f t="shared" si="0"/>
        <v>2019,5,20,09,0</v>
      </c>
      <c r="K4" s="2" t="s">
        <v>88</v>
      </c>
      <c r="L4" s="10">
        <f t="shared" si="1"/>
        <v>2.0833333333333335</v>
      </c>
      <c r="M4" s="2">
        <v>20</v>
      </c>
      <c r="N4" s="2">
        <v>1.44</v>
      </c>
      <c r="O4" s="2">
        <v>4.8000000000000001E-2</v>
      </c>
      <c r="P4" s="6">
        <v>2.37</v>
      </c>
      <c r="Q4" s="26"/>
      <c r="R4" s="27"/>
      <c r="S4" s="27"/>
      <c r="V4" s="6">
        <f>'[2]9.2019'!$AB$75</f>
        <v>0.10522668612805672</v>
      </c>
      <c r="Y4" s="2">
        <f t="shared" si="2"/>
        <v>7.11</v>
      </c>
      <c r="Z4" s="51"/>
    </row>
    <row r="5" spans="1:29" hidden="1" x14ac:dyDescent="0.35">
      <c r="A5" s="10">
        <v>4</v>
      </c>
      <c r="B5" s="2">
        <v>1</v>
      </c>
      <c r="C5" s="2" t="s">
        <v>254</v>
      </c>
      <c r="D5" s="2">
        <v>4</v>
      </c>
      <c r="E5" s="2">
        <v>1</v>
      </c>
      <c r="F5" s="2" t="s">
        <v>213</v>
      </c>
      <c r="H5" s="2" t="s">
        <v>88</v>
      </c>
      <c r="I5" s="2" t="s">
        <v>88</v>
      </c>
      <c r="J5" s="2" t="str">
        <f t="shared" si="0"/>
        <v>2019,5,20,09,0</v>
      </c>
      <c r="K5" s="2" t="s">
        <v>88</v>
      </c>
      <c r="L5" s="10">
        <f t="shared" si="1"/>
        <v>2.0833333333333335</v>
      </c>
      <c r="M5" s="2">
        <v>20</v>
      </c>
      <c r="N5" s="2">
        <v>1.44</v>
      </c>
      <c r="O5" s="2">
        <v>4.8000000000000001E-2</v>
      </c>
      <c r="P5" s="6">
        <v>2.37</v>
      </c>
      <c r="V5" s="6">
        <f>'[2]9.2019'!$AB$75</f>
        <v>0.10522668612805672</v>
      </c>
      <c r="Y5" s="2">
        <f t="shared" si="2"/>
        <v>7.11</v>
      </c>
      <c r="Z5" s="51"/>
    </row>
    <row r="6" spans="1:29" hidden="1" x14ac:dyDescent="0.35">
      <c r="A6" s="10">
        <v>5</v>
      </c>
      <c r="B6" s="2">
        <v>1</v>
      </c>
      <c r="C6" s="2" t="s">
        <v>254</v>
      </c>
      <c r="D6" s="2">
        <v>5</v>
      </c>
      <c r="E6" s="2">
        <v>1</v>
      </c>
      <c r="F6" s="2" t="s">
        <v>213</v>
      </c>
      <c r="H6" s="2" t="s">
        <v>88</v>
      </c>
      <c r="I6" s="2" t="s">
        <v>88</v>
      </c>
      <c r="J6" s="2" t="str">
        <f t="shared" si="0"/>
        <v>2019,5,20,09,0</v>
      </c>
      <c r="K6" s="2" t="s">
        <v>88</v>
      </c>
      <c r="L6" s="10">
        <f t="shared" si="1"/>
        <v>2.0833333333333335</v>
      </c>
      <c r="M6" s="2">
        <v>20</v>
      </c>
      <c r="N6" s="2">
        <v>1.44</v>
      </c>
      <c r="O6" s="2">
        <v>4.8000000000000001E-2</v>
      </c>
      <c r="P6" s="6">
        <v>2.37</v>
      </c>
      <c r="V6" s="6">
        <f>'[2]9.2019'!$AB$75</f>
        <v>0.10522668612805672</v>
      </c>
      <c r="Y6" s="2">
        <f t="shared" si="2"/>
        <v>7.11</v>
      </c>
      <c r="Z6" s="51"/>
    </row>
    <row r="7" spans="1:29" hidden="1" x14ac:dyDescent="0.35">
      <c r="A7" s="10">
        <v>6</v>
      </c>
      <c r="B7" s="2">
        <v>1</v>
      </c>
      <c r="C7" s="2" t="s">
        <v>254</v>
      </c>
      <c r="D7" s="2">
        <v>6</v>
      </c>
      <c r="E7" s="2">
        <v>1</v>
      </c>
      <c r="F7" s="2" t="s">
        <v>213</v>
      </c>
      <c r="H7" s="2" t="s">
        <v>88</v>
      </c>
      <c r="I7" s="2" t="s">
        <v>88</v>
      </c>
      <c r="J7" s="2" t="str">
        <f t="shared" si="0"/>
        <v>2019,5,20,09,0</v>
      </c>
      <c r="K7" s="2" t="s">
        <v>88</v>
      </c>
      <c r="L7" s="10">
        <f t="shared" si="1"/>
        <v>2.0833333333333335</v>
      </c>
      <c r="M7" s="2">
        <v>20</v>
      </c>
      <c r="N7" s="2">
        <v>1.44</v>
      </c>
      <c r="O7" s="2">
        <v>4.8000000000000001E-2</v>
      </c>
      <c r="P7" s="6">
        <v>2.37</v>
      </c>
      <c r="V7" s="6">
        <f>'[2]9.2019'!$AB$75</f>
        <v>0.10522668612805672</v>
      </c>
      <c r="Y7" s="2">
        <f t="shared" si="2"/>
        <v>7.11</v>
      </c>
      <c r="Z7" s="51"/>
    </row>
    <row r="8" spans="1:29" hidden="1" x14ac:dyDescent="0.35">
      <c r="A8" s="10">
        <v>13</v>
      </c>
      <c r="B8" s="2">
        <v>1</v>
      </c>
      <c r="C8" s="2" t="s">
        <v>254</v>
      </c>
      <c r="D8" s="2">
        <v>13</v>
      </c>
      <c r="E8" s="2">
        <v>5</v>
      </c>
      <c r="F8" s="2" t="s">
        <v>213</v>
      </c>
      <c r="H8" s="2" t="s">
        <v>88</v>
      </c>
      <c r="I8" s="2" t="s">
        <v>88</v>
      </c>
      <c r="J8" s="2" t="str">
        <f t="shared" si="0"/>
        <v>2019,5,20,09,0</v>
      </c>
      <c r="K8" s="2" t="s">
        <v>88</v>
      </c>
      <c r="L8" s="10">
        <f t="shared" si="1"/>
        <v>2.0833333333333335</v>
      </c>
      <c r="M8" s="2">
        <v>20</v>
      </c>
      <c r="N8" s="2">
        <v>1.44</v>
      </c>
      <c r="O8" s="2">
        <v>4.8000000000000001E-2</v>
      </c>
      <c r="P8" s="6">
        <v>2.37</v>
      </c>
      <c r="V8" s="2">
        <f>'[2]9.2019'!$AB$76</f>
        <v>7.0540829057538126E-2</v>
      </c>
      <c r="Y8" s="2">
        <f t="shared" si="2"/>
        <v>7.11</v>
      </c>
      <c r="Z8" s="51"/>
    </row>
    <row r="9" spans="1:29" hidden="1" x14ac:dyDescent="0.35">
      <c r="A9" s="10">
        <v>14</v>
      </c>
      <c r="B9" s="2">
        <v>1</v>
      </c>
      <c r="C9" s="2" t="s">
        <v>254</v>
      </c>
      <c r="D9" s="2">
        <v>14</v>
      </c>
      <c r="E9" s="2">
        <v>5</v>
      </c>
      <c r="F9" s="2" t="s">
        <v>213</v>
      </c>
      <c r="H9" s="2" t="s">
        <v>88</v>
      </c>
      <c r="I9" s="2" t="s">
        <v>88</v>
      </c>
      <c r="J9" s="2" t="str">
        <f t="shared" si="0"/>
        <v>2019,5,20,09,0</v>
      </c>
      <c r="K9" s="2" t="s">
        <v>88</v>
      </c>
      <c r="L9" s="10">
        <f t="shared" si="1"/>
        <v>2.0833333333333335</v>
      </c>
      <c r="M9" s="2">
        <v>20</v>
      </c>
      <c r="N9" s="2">
        <v>1.44</v>
      </c>
      <c r="O9" s="2">
        <v>4.8000000000000001E-2</v>
      </c>
      <c r="P9" s="6"/>
      <c r="V9" s="2">
        <f>'[2]9.2019'!$AB$76</f>
        <v>7.0540829057538126E-2</v>
      </c>
      <c r="Z9" s="51"/>
    </row>
    <row r="10" spans="1:29" hidden="1" x14ac:dyDescent="0.35">
      <c r="A10" s="10">
        <v>15</v>
      </c>
      <c r="B10" s="2">
        <v>1</v>
      </c>
      <c r="C10" s="2" t="s">
        <v>254</v>
      </c>
      <c r="D10" s="2">
        <v>15</v>
      </c>
      <c r="E10" s="2">
        <v>5</v>
      </c>
      <c r="F10" s="2" t="s">
        <v>213</v>
      </c>
      <c r="H10" s="2" t="s">
        <v>88</v>
      </c>
      <c r="I10" s="2" t="s">
        <v>88</v>
      </c>
      <c r="J10" s="2" t="str">
        <f t="shared" si="0"/>
        <v>2019,5,20,09,0</v>
      </c>
      <c r="K10" s="2" t="s">
        <v>88</v>
      </c>
      <c r="L10" s="10">
        <f t="shared" si="1"/>
        <v>2.0833333333333335</v>
      </c>
      <c r="M10" s="2">
        <v>20</v>
      </c>
      <c r="N10" s="2">
        <v>1.44</v>
      </c>
      <c r="O10" s="2">
        <v>4.8000000000000001E-2</v>
      </c>
      <c r="P10" s="6"/>
      <c r="V10" s="2">
        <f>'[2]9.2019'!$AB$76</f>
        <v>7.0540829057538126E-2</v>
      </c>
      <c r="Z10" s="51"/>
    </row>
    <row r="11" spans="1:29" hidden="1" x14ac:dyDescent="0.35">
      <c r="A11" s="10">
        <v>16</v>
      </c>
      <c r="B11" s="2">
        <v>1</v>
      </c>
      <c r="C11" s="2" t="s">
        <v>254</v>
      </c>
      <c r="D11" s="2">
        <v>16</v>
      </c>
      <c r="E11" s="2">
        <v>5</v>
      </c>
      <c r="F11" s="2" t="s">
        <v>213</v>
      </c>
      <c r="H11" s="2" t="s">
        <v>88</v>
      </c>
      <c r="I11" s="2" t="s">
        <v>88</v>
      </c>
      <c r="J11" s="2" t="str">
        <f t="shared" si="0"/>
        <v>2019,5,20,09,0</v>
      </c>
      <c r="K11" s="2" t="s">
        <v>88</v>
      </c>
      <c r="L11" s="10">
        <f t="shared" si="1"/>
        <v>2.0833333333333335</v>
      </c>
      <c r="M11" s="2">
        <v>20</v>
      </c>
      <c r="N11" s="2">
        <v>1.44</v>
      </c>
      <c r="O11" s="2">
        <v>4.8000000000000001E-2</v>
      </c>
      <c r="P11" s="6"/>
      <c r="V11" s="2">
        <f>'[2]9.2019'!$AB$76</f>
        <v>7.0540829057538126E-2</v>
      </c>
      <c r="Z11" s="51"/>
    </row>
    <row r="12" spans="1:29" hidden="1" x14ac:dyDescent="0.35">
      <c r="A12" s="10">
        <v>17</v>
      </c>
      <c r="B12" s="2">
        <v>1</v>
      </c>
      <c r="C12" s="2" t="s">
        <v>254</v>
      </c>
      <c r="D12" s="2">
        <v>17</v>
      </c>
      <c r="E12" s="2">
        <v>5</v>
      </c>
      <c r="F12" s="2" t="s">
        <v>213</v>
      </c>
      <c r="H12" s="2" t="s">
        <v>88</v>
      </c>
      <c r="I12" s="2" t="s">
        <v>88</v>
      </c>
      <c r="J12" s="2" t="str">
        <f t="shared" si="0"/>
        <v>2019,5,20,09,0</v>
      </c>
      <c r="K12" s="2" t="s">
        <v>88</v>
      </c>
      <c r="L12" s="10">
        <f t="shared" si="1"/>
        <v>2.0833333333333335</v>
      </c>
      <c r="M12" s="2">
        <v>20</v>
      </c>
      <c r="N12" s="2">
        <v>1.44</v>
      </c>
      <c r="O12" s="2">
        <v>4.8000000000000001E-2</v>
      </c>
      <c r="P12" s="6"/>
      <c r="V12" s="2">
        <f>'[2]9.2019'!$AB$76</f>
        <v>7.0540829057538126E-2</v>
      </c>
      <c r="Z12" s="51"/>
    </row>
    <row r="13" spans="1:29" hidden="1" x14ac:dyDescent="0.35">
      <c r="A13" s="10">
        <v>18</v>
      </c>
      <c r="B13" s="2">
        <v>1</v>
      </c>
      <c r="C13" s="2" t="s">
        <v>254</v>
      </c>
      <c r="D13" s="2">
        <v>18</v>
      </c>
      <c r="E13" s="2">
        <v>5</v>
      </c>
      <c r="F13" s="2" t="s">
        <v>213</v>
      </c>
      <c r="H13" s="2" t="s">
        <v>88</v>
      </c>
      <c r="I13" s="2" t="s">
        <v>88</v>
      </c>
      <c r="J13" s="2" t="str">
        <f t="shared" si="0"/>
        <v>2019,5,20,09,0</v>
      </c>
      <c r="K13" s="2" t="s">
        <v>88</v>
      </c>
      <c r="L13" s="10">
        <f t="shared" si="1"/>
        <v>2.0833333333333335</v>
      </c>
      <c r="M13" s="2">
        <v>20</v>
      </c>
      <c r="N13" s="2">
        <v>1.44</v>
      </c>
      <c r="O13" s="2">
        <v>4.8000000000000001E-2</v>
      </c>
      <c r="P13" s="6"/>
      <c r="V13" s="2">
        <f>'[2]9.2019'!$AB$76</f>
        <v>7.0540829057538126E-2</v>
      </c>
      <c r="Z13" s="51"/>
    </row>
    <row r="14" spans="1:29" hidden="1" x14ac:dyDescent="0.35">
      <c r="A14" s="10">
        <v>1.8</v>
      </c>
      <c r="B14" s="2">
        <v>1</v>
      </c>
      <c r="C14" s="2" t="s">
        <v>254</v>
      </c>
      <c r="D14" s="2">
        <v>1</v>
      </c>
      <c r="E14" s="2">
        <v>1</v>
      </c>
      <c r="F14" s="2" t="s">
        <v>214</v>
      </c>
      <c r="G14" s="2">
        <v>8</v>
      </c>
      <c r="H14" s="2" t="s">
        <v>88</v>
      </c>
      <c r="I14" s="2" t="str">
        <f>H14</f>
        <v>2019,5,20,09,0</v>
      </c>
      <c r="J14" s="2" t="str">
        <f t="shared" si="0"/>
        <v>2019,5,20,09,0</v>
      </c>
      <c r="K14" s="2" t="s">
        <v>89</v>
      </c>
      <c r="L14" s="10">
        <f t="shared" si="1"/>
        <v>0.54166666666666674</v>
      </c>
      <c r="M14" s="2">
        <v>5.2</v>
      </c>
      <c r="N14" s="2">
        <v>1.44</v>
      </c>
      <c r="O14" s="2">
        <v>4.8000000000000001E-2</v>
      </c>
      <c r="P14" s="6"/>
      <c r="V14" s="6">
        <f>'[2]9.2019'!$AB$77</f>
        <v>-9.2003333901712274</v>
      </c>
      <c r="Z14" s="51">
        <f t="shared" ref="Z14:Z25" si="3">(M14-M2)/M2/8</f>
        <v>-9.2499999999999999E-2</v>
      </c>
      <c r="AB14" s="2" t="s">
        <v>242</v>
      </c>
    </row>
    <row r="15" spans="1:29" hidden="1" x14ac:dyDescent="0.35">
      <c r="A15" s="10">
        <v>2.8</v>
      </c>
      <c r="B15" s="2">
        <v>1</v>
      </c>
      <c r="C15" s="2" t="s">
        <v>254</v>
      </c>
      <c r="D15" s="2">
        <v>2</v>
      </c>
      <c r="E15" s="2">
        <v>1</v>
      </c>
      <c r="F15" s="2" t="s">
        <v>214</v>
      </c>
      <c r="G15" s="2">
        <v>8</v>
      </c>
      <c r="H15" s="2" t="s">
        <v>88</v>
      </c>
      <c r="I15" s="2" t="str">
        <f t="shared" ref="I15:I25" si="4">H15</f>
        <v>2019,5,20,09,0</v>
      </c>
      <c r="J15" s="2" t="str">
        <f t="shared" si="0"/>
        <v>2019,5,20,09,0</v>
      </c>
      <c r="K15" s="2" t="s">
        <v>89</v>
      </c>
      <c r="L15" s="10">
        <f t="shared" si="1"/>
        <v>0.26041666666666669</v>
      </c>
      <c r="M15" s="2">
        <v>2.5</v>
      </c>
      <c r="N15" s="2">
        <v>1.44</v>
      </c>
      <c r="O15" s="2">
        <v>4.8000000000000001E-2</v>
      </c>
      <c r="P15" s="6"/>
      <c r="V15" s="6">
        <f>'[2]9.2019'!$AB$77</f>
        <v>-9.2003333901712274</v>
      </c>
      <c r="Z15" s="51">
        <f t="shared" si="3"/>
        <v>-0.109375</v>
      </c>
      <c r="AB15" s="2" t="s">
        <v>242</v>
      </c>
    </row>
    <row r="16" spans="1:29" hidden="1" x14ac:dyDescent="0.35">
      <c r="A16" s="10">
        <v>3.8</v>
      </c>
      <c r="B16" s="2">
        <v>1</v>
      </c>
      <c r="C16" s="2" t="s">
        <v>254</v>
      </c>
      <c r="D16" s="2">
        <v>3</v>
      </c>
      <c r="E16" s="2">
        <v>1</v>
      </c>
      <c r="F16" s="2" t="s">
        <v>214</v>
      </c>
      <c r="G16" s="2">
        <v>8</v>
      </c>
      <c r="H16" s="2" t="s">
        <v>88</v>
      </c>
      <c r="I16" s="2" t="str">
        <f t="shared" si="4"/>
        <v>2019,5,20,09,0</v>
      </c>
      <c r="J16" s="2" t="str">
        <f t="shared" si="0"/>
        <v>2019,5,20,09,0</v>
      </c>
      <c r="K16" s="2" t="s">
        <v>89</v>
      </c>
      <c r="L16" s="10">
        <f t="shared" si="1"/>
        <v>0.64583333333333326</v>
      </c>
      <c r="M16" s="2">
        <v>6.2</v>
      </c>
      <c r="N16" s="2">
        <v>1.44</v>
      </c>
      <c r="O16" s="2">
        <v>4.8000000000000001E-2</v>
      </c>
      <c r="P16" s="6"/>
      <c r="V16" s="6">
        <f>'[2]9.2019'!$AB$77</f>
        <v>-9.2003333901712274</v>
      </c>
      <c r="Z16" s="51">
        <f t="shared" si="3"/>
        <v>-8.6250000000000007E-2</v>
      </c>
      <c r="AB16" s="2" t="s">
        <v>242</v>
      </c>
    </row>
    <row r="17" spans="1:28" hidden="1" x14ac:dyDescent="0.35">
      <c r="A17" s="10">
        <v>4.8</v>
      </c>
      <c r="B17" s="2">
        <v>1</v>
      </c>
      <c r="C17" s="2" t="s">
        <v>254</v>
      </c>
      <c r="D17" s="2">
        <v>4</v>
      </c>
      <c r="E17" s="2">
        <v>1</v>
      </c>
      <c r="F17" s="2" t="s">
        <v>214</v>
      </c>
      <c r="G17" s="2">
        <v>8</v>
      </c>
      <c r="H17" s="2" t="s">
        <v>88</v>
      </c>
      <c r="I17" s="2" t="str">
        <f t="shared" si="4"/>
        <v>2019,5,20,09,0</v>
      </c>
      <c r="J17" s="2" t="str">
        <f t="shared" si="0"/>
        <v>2019,5,20,09,0</v>
      </c>
      <c r="K17" s="2" t="s">
        <v>89</v>
      </c>
      <c r="L17" s="10">
        <f t="shared" si="1"/>
        <v>0.28125000000000006</v>
      </c>
      <c r="M17" s="2">
        <v>2.7</v>
      </c>
      <c r="N17" s="2">
        <v>1.44</v>
      </c>
      <c r="O17" s="2">
        <v>4.8000000000000001E-2</v>
      </c>
      <c r="P17" s="6">
        <v>0.83614128828048706</v>
      </c>
      <c r="V17" s="6">
        <f>'[2]9.2019'!$AB$77</f>
        <v>-9.2003333901712274</v>
      </c>
      <c r="X17" s="6">
        <f>P2-P17</f>
        <v>1.533858711719513</v>
      </c>
      <c r="Y17" s="2">
        <f>M17*0.15*P17</f>
        <v>0.33863722175359728</v>
      </c>
      <c r="Z17" s="51">
        <f t="shared" si="3"/>
        <v>-0.108125</v>
      </c>
      <c r="AB17" s="2" t="s">
        <v>242</v>
      </c>
    </row>
    <row r="18" spans="1:28" hidden="1" x14ac:dyDescent="0.35">
      <c r="A18" s="10">
        <v>5.8</v>
      </c>
      <c r="B18" s="2">
        <v>1</v>
      </c>
      <c r="C18" s="2" t="s">
        <v>254</v>
      </c>
      <c r="D18" s="2">
        <v>5</v>
      </c>
      <c r="E18" s="2">
        <v>1</v>
      </c>
      <c r="F18" s="2" t="s">
        <v>214</v>
      </c>
      <c r="G18" s="2">
        <v>8</v>
      </c>
      <c r="H18" s="2" t="s">
        <v>88</v>
      </c>
      <c r="I18" s="2" t="str">
        <f t="shared" si="4"/>
        <v>2019,5,20,09,0</v>
      </c>
      <c r="J18" s="2" t="str">
        <f t="shared" si="0"/>
        <v>2019,5,20,09,0</v>
      </c>
      <c r="K18" s="2" t="s">
        <v>89</v>
      </c>
      <c r="L18" s="10">
        <f t="shared" si="1"/>
        <v>0.14583333333333334</v>
      </c>
      <c r="M18" s="2">
        <v>1.4</v>
      </c>
      <c r="N18" s="2">
        <v>1.44</v>
      </c>
      <c r="O18" s="2">
        <v>4.8000000000000001E-2</v>
      </c>
      <c r="P18" s="6"/>
      <c r="V18" s="6">
        <f>'[2]9.2019'!$AB$77</f>
        <v>-9.2003333901712274</v>
      </c>
      <c r="Z18" s="51">
        <f t="shared" si="3"/>
        <v>-0.11625000000000001</v>
      </c>
      <c r="AB18" s="2" t="s">
        <v>242</v>
      </c>
    </row>
    <row r="19" spans="1:28" hidden="1" x14ac:dyDescent="0.35">
      <c r="A19" s="10">
        <v>6.8</v>
      </c>
      <c r="B19" s="2">
        <v>1</v>
      </c>
      <c r="C19" s="2" t="s">
        <v>254</v>
      </c>
      <c r="D19" s="2">
        <v>6</v>
      </c>
      <c r="E19" s="2">
        <v>1</v>
      </c>
      <c r="F19" s="2" t="s">
        <v>214</v>
      </c>
      <c r="G19" s="2">
        <v>8</v>
      </c>
      <c r="H19" s="2" t="s">
        <v>88</v>
      </c>
      <c r="I19" s="2" t="str">
        <f t="shared" si="4"/>
        <v>2019,5,20,09,0</v>
      </c>
      <c r="J19" s="2" t="str">
        <f t="shared" si="0"/>
        <v>2019,5,20,09,0</v>
      </c>
      <c r="K19" s="2" t="s">
        <v>89</v>
      </c>
      <c r="L19" s="10">
        <f t="shared" si="1"/>
        <v>0.42708333333333326</v>
      </c>
      <c r="M19" s="2">
        <v>4.0999999999999996</v>
      </c>
      <c r="N19" s="2">
        <v>1.44</v>
      </c>
      <c r="O19" s="2">
        <v>4.8000000000000001E-2</v>
      </c>
      <c r="P19" s="6"/>
      <c r="V19" s="6">
        <f>'[2]9.2019'!$AB$77</f>
        <v>-9.2003333901712274</v>
      </c>
      <c r="Z19" s="51">
        <f t="shared" si="3"/>
        <v>-9.9375000000000005E-2</v>
      </c>
      <c r="AB19" s="2" t="s">
        <v>242</v>
      </c>
    </row>
    <row r="20" spans="1:28" hidden="1" x14ac:dyDescent="0.35">
      <c r="A20" s="10">
        <v>13.8</v>
      </c>
      <c r="B20" s="2">
        <v>1</v>
      </c>
      <c r="C20" s="2" t="s">
        <v>254</v>
      </c>
      <c r="D20" s="2">
        <v>13</v>
      </c>
      <c r="E20" s="2">
        <v>5</v>
      </c>
      <c r="F20" s="2" t="s">
        <v>214</v>
      </c>
      <c r="G20" s="2">
        <v>8</v>
      </c>
      <c r="H20" s="2" t="s">
        <v>88</v>
      </c>
      <c r="I20" s="2" t="str">
        <f t="shared" si="4"/>
        <v>2019,5,20,09,0</v>
      </c>
      <c r="J20" s="2" t="str">
        <f t="shared" si="0"/>
        <v>2019,5,20,09,0</v>
      </c>
      <c r="K20" s="2" t="s">
        <v>89</v>
      </c>
      <c r="L20" s="10">
        <f t="shared" si="1"/>
        <v>1.03125</v>
      </c>
      <c r="M20" s="2">
        <v>9.9</v>
      </c>
      <c r="N20" s="2">
        <v>1.44</v>
      </c>
      <c r="O20" s="2">
        <v>4.8000000000000001E-2</v>
      </c>
      <c r="P20" s="6">
        <v>0.51470077037811279</v>
      </c>
      <c r="V20" s="2">
        <f>'[2]9.2019'!$AB$78</f>
        <v>0.17247156133268288</v>
      </c>
      <c r="X20" s="6">
        <f>P5-P20</f>
        <v>1.8552992296218873</v>
      </c>
      <c r="Y20" s="2">
        <f>M20*0.15*P20</f>
        <v>0.76433064401149753</v>
      </c>
      <c r="Z20" s="51">
        <f t="shared" si="3"/>
        <v>-6.3125000000000001E-2</v>
      </c>
      <c r="AB20" s="2" t="s">
        <v>242</v>
      </c>
    </row>
    <row r="21" spans="1:28" hidden="1" x14ac:dyDescent="0.35">
      <c r="A21" s="10">
        <v>14.8</v>
      </c>
      <c r="B21" s="2">
        <v>1</v>
      </c>
      <c r="C21" s="2" t="s">
        <v>254</v>
      </c>
      <c r="D21" s="2">
        <v>14</v>
      </c>
      <c r="E21" s="2">
        <v>5</v>
      </c>
      <c r="F21" s="2" t="s">
        <v>214</v>
      </c>
      <c r="G21" s="2">
        <v>8</v>
      </c>
      <c r="H21" s="2" t="s">
        <v>88</v>
      </c>
      <c r="I21" s="2" t="str">
        <f t="shared" si="4"/>
        <v>2019,5,20,09,0</v>
      </c>
      <c r="J21" s="2" t="str">
        <f t="shared" si="0"/>
        <v>2019,5,20,09,0</v>
      </c>
      <c r="K21" s="2" t="s">
        <v>89</v>
      </c>
      <c r="L21" s="10">
        <f t="shared" si="1"/>
        <v>0.82291666666666674</v>
      </c>
      <c r="M21" s="2">
        <v>7.9</v>
      </c>
      <c r="N21" s="2">
        <v>1.44</v>
      </c>
      <c r="O21" s="2">
        <v>4.8000000000000001E-2</v>
      </c>
      <c r="P21" s="6"/>
      <c r="V21" s="2">
        <f>'[2]9.2019'!$AB$78</f>
        <v>0.17247156133268288</v>
      </c>
      <c r="Z21" s="51">
        <f t="shared" si="3"/>
        <v>-7.5624999999999998E-2</v>
      </c>
      <c r="AB21" s="2" t="s">
        <v>242</v>
      </c>
    </row>
    <row r="22" spans="1:28" hidden="1" x14ac:dyDescent="0.35">
      <c r="A22" s="10">
        <v>15.8</v>
      </c>
      <c r="B22" s="2">
        <v>1</v>
      </c>
      <c r="C22" s="2" t="s">
        <v>254</v>
      </c>
      <c r="D22" s="2">
        <v>15</v>
      </c>
      <c r="E22" s="2">
        <v>5</v>
      </c>
      <c r="F22" s="2" t="s">
        <v>214</v>
      </c>
      <c r="G22" s="2">
        <v>8</v>
      </c>
      <c r="H22" s="2" t="s">
        <v>88</v>
      </c>
      <c r="I22" s="2" t="str">
        <f t="shared" si="4"/>
        <v>2019,5,20,09,0</v>
      </c>
      <c r="J22" s="2" t="str">
        <f t="shared" si="0"/>
        <v>2019,5,20,09,0</v>
      </c>
      <c r="K22" s="2" t="s">
        <v>89</v>
      </c>
      <c r="L22" s="10">
        <f t="shared" si="1"/>
        <v>0.73958333333333337</v>
      </c>
      <c r="M22" s="2">
        <v>7.1</v>
      </c>
      <c r="N22" s="2">
        <v>1.44</v>
      </c>
      <c r="O22" s="2">
        <v>4.8000000000000001E-2</v>
      </c>
      <c r="P22" s="6"/>
      <c r="V22" s="2">
        <f>'[2]9.2019'!$AB$78</f>
        <v>0.17247156133268288</v>
      </c>
      <c r="Z22" s="51">
        <f t="shared" si="3"/>
        <v>-8.0625000000000002E-2</v>
      </c>
      <c r="AB22" s="2" t="s">
        <v>242</v>
      </c>
    </row>
    <row r="23" spans="1:28" hidden="1" x14ac:dyDescent="0.35">
      <c r="A23" s="10">
        <v>16.8</v>
      </c>
      <c r="B23" s="2">
        <v>1</v>
      </c>
      <c r="C23" s="2" t="s">
        <v>254</v>
      </c>
      <c r="D23" s="2">
        <v>16</v>
      </c>
      <c r="E23" s="2">
        <v>5</v>
      </c>
      <c r="F23" s="2" t="s">
        <v>214</v>
      </c>
      <c r="G23" s="2">
        <v>8</v>
      </c>
      <c r="H23" s="2" t="s">
        <v>88</v>
      </c>
      <c r="I23" s="2" t="str">
        <f t="shared" si="4"/>
        <v>2019,5,20,09,0</v>
      </c>
      <c r="J23" s="2" t="str">
        <f t="shared" si="0"/>
        <v>2019,5,20,09,0</v>
      </c>
      <c r="K23" s="2" t="s">
        <v>89</v>
      </c>
      <c r="L23" s="10">
        <f t="shared" si="1"/>
        <v>1.2083333333333335</v>
      </c>
      <c r="M23" s="2">
        <v>11.6</v>
      </c>
      <c r="N23" s="2">
        <v>1.44</v>
      </c>
      <c r="O23" s="2">
        <v>4.8000000000000001E-2</v>
      </c>
      <c r="P23" s="6">
        <v>0.73592913150787354</v>
      </c>
      <c r="V23" s="2">
        <f>'[2]9.2019'!$AB$78</f>
        <v>0.17247156133268288</v>
      </c>
      <c r="X23" s="6">
        <f>P8-P23</f>
        <v>1.6340708684921266</v>
      </c>
      <c r="Y23" s="2">
        <f>M23*0.15*P23</f>
        <v>1.2805166888236998</v>
      </c>
      <c r="Z23" s="51">
        <f t="shared" si="3"/>
        <v>-5.2500000000000005E-2</v>
      </c>
      <c r="AB23" s="2" t="s">
        <v>242</v>
      </c>
    </row>
    <row r="24" spans="1:28" hidden="1" x14ac:dyDescent="0.35">
      <c r="A24" s="10">
        <v>17.8</v>
      </c>
      <c r="B24" s="2">
        <v>1</v>
      </c>
      <c r="C24" s="2" t="s">
        <v>254</v>
      </c>
      <c r="D24" s="2">
        <v>17</v>
      </c>
      <c r="E24" s="2">
        <v>5</v>
      </c>
      <c r="F24" s="2" t="s">
        <v>214</v>
      </c>
      <c r="G24" s="2">
        <v>8</v>
      </c>
      <c r="H24" s="2" t="s">
        <v>88</v>
      </c>
      <c r="I24" s="2" t="str">
        <f t="shared" si="4"/>
        <v>2019,5,20,09,0</v>
      </c>
      <c r="J24" s="2" t="str">
        <f t="shared" si="0"/>
        <v>2019,5,20,09,0</v>
      </c>
      <c r="K24" s="2" t="s">
        <v>89</v>
      </c>
      <c r="L24" s="10">
        <f t="shared" si="1"/>
        <v>0.95833333333333326</v>
      </c>
      <c r="M24" s="2">
        <v>9.1999999999999993</v>
      </c>
      <c r="N24" s="2">
        <v>1.44</v>
      </c>
      <c r="O24" s="2">
        <v>4.8000000000000001E-2</v>
      </c>
      <c r="P24" s="6"/>
      <c r="V24" s="2">
        <f>'[2]9.2019'!$AB$78</f>
        <v>0.17247156133268288</v>
      </c>
      <c r="Z24" s="51">
        <f t="shared" si="3"/>
        <v>-6.7500000000000004E-2</v>
      </c>
      <c r="AB24" s="2" t="s">
        <v>242</v>
      </c>
    </row>
    <row r="25" spans="1:28" hidden="1" x14ac:dyDescent="0.35">
      <c r="A25" s="10">
        <v>18.8</v>
      </c>
      <c r="B25" s="2">
        <v>1</v>
      </c>
      <c r="C25" s="2" t="s">
        <v>254</v>
      </c>
      <c r="D25" s="2">
        <v>18</v>
      </c>
      <c r="E25" s="2">
        <v>5</v>
      </c>
      <c r="F25" s="2" t="s">
        <v>214</v>
      </c>
      <c r="G25" s="2">
        <v>8</v>
      </c>
      <c r="H25" s="2" t="s">
        <v>88</v>
      </c>
      <c r="I25" s="2" t="str">
        <f t="shared" si="4"/>
        <v>2019,5,20,09,0</v>
      </c>
      <c r="J25" s="2" t="str">
        <f t="shared" si="0"/>
        <v>2019,5,20,09,0</v>
      </c>
      <c r="K25" s="2" t="s">
        <v>89</v>
      </c>
      <c r="L25" s="10">
        <f t="shared" si="1"/>
        <v>1.34375</v>
      </c>
      <c r="M25" s="2">
        <v>12.9</v>
      </c>
      <c r="N25" s="2">
        <v>1.44</v>
      </c>
      <c r="O25" s="2">
        <v>4.8000000000000001E-2</v>
      </c>
      <c r="P25" s="6"/>
      <c r="V25" s="2">
        <f>'[2]9.2019'!$AB$78</f>
        <v>0.17247156133268288</v>
      </c>
      <c r="Z25" s="51">
        <f t="shared" si="3"/>
        <v>-4.4374999999999998E-2</v>
      </c>
      <c r="AB25" s="2" t="s">
        <v>242</v>
      </c>
    </row>
    <row r="26" spans="1:28" hidden="1" x14ac:dyDescent="0.35">
      <c r="A26" s="10">
        <v>21</v>
      </c>
      <c r="B26" s="2">
        <v>1</v>
      </c>
      <c r="C26" s="2" t="s">
        <v>255</v>
      </c>
      <c r="D26" s="2">
        <v>1</v>
      </c>
      <c r="E26" s="2">
        <v>1</v>
      </c>
      <c r="F26" s="2" t="s">
        <v>213</v>
      </c>
      <c r="H26" s="2" t="s">
        <v>88</v>
      </c>
      <c r="I26" s="2" t="str">
        <f>K25</f>
        <v>2019,5,28,08,0</v>
      </c>
      <c r="J26" s="2" t="str">
        <f t="shared" si="0"/>
        <v>2019,5,20,09,0</v>
      </c>
      <c r="K26" s="2" t="s">
        <v>89</v>
      </c>
      <c r="L26" s="10">
        <f>0.15*M36/N26</f>
        <v>2.0833333333333332E-2</v>
      </c>
      <c r="M26" s="2">
        <v>4.4000000000000004</v>
      </c>
      <c r="N26" s="2">
        <v>1.44</v>
      </c>
      <c r="O26" s="2">
        <v>4.8000000000000001E-2</v>
      </c>
      <c r="P26" s="6"/>
      <c r="V26" s="6">
        <f>'[2]9.2019'!$AB$79</f>
        <v>4.3819981767447306E-3</v>
      </c>
      <c r="Z26" s="51"/>
      <c r="AA26" s="2" t="s">
        <v>92</v>
      </c>
      <c r="AB26" s="2" t="s">
        <v>93</v>
      </c>
    </row>
    <row r="27" spans="1:28" hidden="1" x14ac:dyDescent="0.35">
      <c r="A27" s="10">
        <v>23</v>
      </c>
      <c r="B27" s="2">
        <v>1</v>
      </c>
      <c r="C27" s="2" t="s">
        <v>255</v>
      </c>
      <c r="D27" s="2">
        <v>3</v>
      </c>
      <c r="E27" s="2">
        <v>1</v>
      </c>
      <c r="F27" s="2" t="s">
        <v>213</v>
      </c>
      <c r="H27" s="2" t="s">
        <v>88</v>
      </c>
      <c r="I27" s="2" t="s">
        <v>89</v>
      </c>
      <c r="J27" s="2" t="str">
        <f t="shared" si="0"/>
        <v>2019,5,20,09,0</v>
      </c>
      <c r="K27" s="2" t="s">
        <v>89</v>
      </c>
      <c r="L27" s="10">
        <f>0.15*M37/N27</f>
        <v>5.208333333333333E-3</v>
      </c>
      <c r="M27" s="2">
        <v>4</v>
      </c>
      <c r="N27" s="2">
        <v>1.44</v>
      </c>
      <c r="O27" s="2">
        <v>4.8000000000000001E-2</v>
      </c>
      <c r="P27" s="6"/>
      <c r="V27" s="6">
        <f>'[2]9.2019'!$AB$79</f>
        <v>4.3819981767447306E-3</v>
      </c>
      <c r="Z27" s="51"/>
      <c r="AA27" s="2" t="s">
        <v>92</v>
      </c>
      <c r="AB27" s="2" t="s">
        <v>93</v>
      </c>
    </row>
    <row r="28" spans="1:28" hidden="1" x14ac:dyDescent="0.35">
      <c r="A28" s="10">
        <v>24</v>
      </c>
      <c r="B28" s="2">
        <v>1</v>
      </c>
      <c r="C28" s="2" t="s">
        <v>255</v>
      </c>
      <c r="D28" s="2">
        <v>4</v>
      </c>
      <c r="E28" s="2">
        <v>1</v>
      </c>
      <c r="F28" s="2" t="s">
        <v>213</v>
      </c>
      <c r="H28" s="2" t="s">
        <v>88</v>
      </c>
      <c r="I28" s="2" t="s">
        <v>89</v>
      </c>
      <c r="J28" s="2" t="str">
        <f t="shared" si="0"/>
        <v>2019,5,20,09,0</v>
      </c>
      <c r="K28" s="2" t="s">
        <v>89</v>
      </c>
      <c r="L28" s="10">
        <f>0.15*M38/N28</f>
        <v>4.1666666666666664E-2</v>
      </c>
      <c r="M28" s="2">
        <v>1.2</v>
      </c>
      <c r="N28" s="2">
        <v>1.44</v>
      </c>
      <c r="O28" s="2">
        <v>4.8000000000000001E-2</v>
      </c>
      <c r="P28" s="6">
        <f>P17</f>
        <v>0.83614128828048706</v>
      </c>
      <c r="V28" s="6">
        <f>'[2]9.2019'!$AB$79</f>
        <v>4.3819981767447306E-3</v>
      </c>
      <c r="Y28" s="2">
        <f>M28*0.15*P28</f>
        <v>0.15050543189048768</v>
      </c>
      <c r="Z28" s="51"/>
      <c r="AA28" s="2" t="s">
        <v>92</v>
      </c>
      <c r="AB28" s="2" t="s">
        <v>93</v>
      </c>
    </row>
    <row r="29" spans="1:28" hidden="1" x14ac:dyDescent="0.35">
      <c r="A29" s="10">
        <v>26</v>
      </c>
      <c r="B29" s="2">
        <v>1</v>
      </c>
      <c r="C29" s="2" t="s">
        <v>255</v>
      </c>
      <c r="D29" s="2">
        <v>6</v>
      </c>
      <c r="E29" s="2">
        <v>1</v>
      </c>
      <c r="F29" s="2" t="s">
        <v>213</v>
      </c>
      <c r="H29" s="2" t="s">
        <v>88</v>
      </c>
      <c r="I29" s="2" t="s">
        <v>89</v>
      </c>
      <c r="J29" s="2" t="str">
        <f t="shared" si="0"/>
        <v>2019,5,20,09,0</v>
      </c>
      <c r="K29" s="2" t="s">
        <v>89</v>
      </c>
      <c r="L29" s="10">
        <f>0.15*M39/N29</f>
        <v>2.6041666666666668E-2</v>
      </c>
      <c r="M29" s="2">
        <v>2.7</v>
      </c>
      <c r="N29" s="2">
        <v>1.44</v>
      </c>
      <c r="O29" s="2">
        <v>4.8000000000000001E-2</v>
      </c>
      <c r="V29" s="6">
        <f>'[2]9.2019'!$AB$79</f>
        <v>4.3819981767447306E-3</v>
      </c>
      <c r="Z29" s="51"/>
      <c r="AA29" s="2" t="s">
        <v>92</v>
      </c>
      <c r="AB29" s="2" t="s">
        <v>93</v>
      </c>
    </row>
    <row r="30" spans="1:28" hidden="1" x14ac:dyDescent="0.35">
      <c r="A30" s="10">
        <v>33</v>
      </c>
      <c r="B30" s="2">
        <v>1</v>
      </c>
      <c r="C30" s="2" t="s">
        <v>255</v>
      </c>
      <c r="D30" s="2">
        <v>13</v>
      </c>
      <c r="E30" s="2">
        <v>5</v>
      </c>
      <c r="F30" s="2" t="s">
        <v>213</v>
      </c>
      <c r="H30" s="2" t="s">
        <v>88</v>
      </c>
      <c r="I30" s="2" t="s">
        <v>89</v>
      </c>
      <c r="J30" s="2" t="str">
        <f t="shared" si="0"/>
        <v>2019,5,20,09,0</v>
      </c>
      <c r="K30" s="2" t="s">
        <v>89</v>
      </c>
      <c r="L30" s="10">
        <f>0.15*M40/N30</f>
        <v>0.88541666666666663</v>
      </c>
      <c r="M30" s="2">
        <v>8.4</v>
      </c>
      <c r="N30" s="2">
        <v>1.44</v>
      </c>
      <c r="O30" s="2">
        <v>4.8000000000000001E-2</v>
      </c>
      <c r="P30" s="6">
        <f>P20</f>
        <v>0.51470077037811279</v>
      </c>
      <c r="V30" s="6">
        <f>'[2]9.2019'!$AB$80</f>
        <v>-3.4954024020079973E-2</v>
      </c>
      <c r="Y30" s="2">
        <f>M30*0.15*P30</f>
        <v>0.64852297067642217</v>
      </c>
      <c r="Z30" s="51"/>
      <c r="AA30" s="2" t="s">
        <v>92</v>
      </c>
      <c r="AB30" s="2" t="s">
        <v>93</v>
      </c>
    </row>
    <row r="31" spans="1:28" hidden="1" x14ac:dyDescent="0.35">
      <c r="A31" s="10">
        <v>34</v>
      </c>
      <c r="B31" s="2">
        <v>1</v>
      </c>
      <c r="C31" s="2" t="s">
        <v>255</v>
      </c>
      <c r="D31" s="2">
        <v>14</v>
      </c>
      <c r="E31" s="2">
        <v>5</v>
      </c>
      <c r="F31" s="2" t="s">
        <v>213</v>
      </c>
      <c r="H31" s="2" t="s">
        <v>88</v>
      </c>
      <c r="I31" s="2" t="s">
        <v>89</v>
      </c>
      <c r="J31" s="2" t="str">
        <f t="shared" si="0"/>
        <v>2019,5,20,09,0</v>
      </c>
      <c r="K31" s="2" t="s">
        <v>89</v>
      </c>
      <c r="L31" s="10">
        <f t="shared" ref="L31:L37" si="5">0.15*M39/N31</f>
        <v>2.6041666666666668E-2</v>
      </c>
      <c r="M31" s="2">
        <v>6.5</v>
      </c>
      <c r="N31" s="2">
        <v>1.44</v>
      </c>
      <c r="O31" s="2">
        <v>4.8000000000000001E-2</v>
      </c>
      <c r="V31" s="6">
        <f>'[2]9.2019'!$AB$80</f>
        <v>-3.4954024020079973E-2</v>
      </c>
      <c r="Z31" s="51"/>
      <c r="AA31" s="2" t="s">
        <v>92</v>
      </c>
      <c r="AB31" s="2" t="s">
        <v>93</v>
      </c>
    </row>
    <row r="32" spans="1:28" hidden="1" x14ac:dyDescent="0.35">
      <c r="A32" s="10">
        <v>35</v>
      </c>
      <c r="B32" s="2">
        <v>1</v>
      </c>
      <c r="C32" s="2" t="s">
        <v>255</v>
      </c>
      <c r="D32" s="2">
        <v>15</v>
      </c>
      <c r="E32" s="2">
        <v>5</v>
      </c>
      <c r="F32" s="2" t="s">
        <v>213</v>
      </c>
      <c r="H32" s="2" t="s">
        <v>88</v>
      </c>
      <c r="I32" s="2" t="s">
        <v>89</v>
      </c>
      <c r="J32" s="2" t="str">
        <f t="shared" si="0"/>
        <v>2019,5,20,09,0</v>
      </c>
      <c r="K32" s="2" t="s">
        <v>89</v>
      </c>
      <c r="L32" s="10">
        <f t="shared" si="5"/>
        <v>0.88541666666666663</v>
      </c>
      <c r="M32" s="2">
        <v>5.5</v>
      </c>
      <c r="N32" s="2">
        <v>1.44</v>
      </c>
      <c r="O32" s="2">
        <v>4.8000000000000001E-2</v>
      </c>
      <c r="V32" s="6">
        <f>'[2]9.2019'!$AB$80</f>
        <v>-3.4954024020079973E-2</v>
      </c>
      <c r="Z32" s="51"/>
      <c r="AA32" s="2" t="s">
        <v>92</v>
      </c>
      <c r="AB32" s="2" t="s">
        <v>93</v>
      </c>
    </row>
    <row r="33" spans="1:28" hidden="1" x14ac:dyDescent="0.35">
      <c r="A33" s="10">
        <v>36</v>
      </c>
      <c r="B33" s="2">
        <v>1</v>
      </c>
      <c r="C33" s="2" t="s">
        <v>255</v>
      </c>
      <c r="D33" s="2">
        <v>16</v>
      </c>
      <c r="E33" s="2">
        <v>5</v>
      </c>
      <c r="F33" s="2" t="s">
        <v>213</v>
      </c>
      <c r="H33" s="2" t="s">
        <v>88</v>
      </c>
      <c r="I33" s="2" t="s">
        <v>89</v>
      </c>
      <c r="J33" s="2" t="str">
        <f t="shared" si="0"/>
        <v>2019,5,20,09,0</v>
      </c>
      <c r="K33" s="2" t="s">
        <v>89</v>
      </c>
      <c r="L33" s="10">
        <f t="shared" si="5"/>
        <v>0.125</v>
      </c>
      <c r="M33" s="2">
        <v>6.6</v>
      </c>
      <c r="N33" s="2">
        <v>1.44</v>
      </c>
      <c r="O33" s="2">
        <v>4.8000000000000001E-2</v>
      </c>
      <c r="P33" s="6">
        <f>P23</f>
        <v>0.73592913150787354</v>
      </c>
      <c r="V33" s="6">
        <f>'[2]9.2019'!$AB$80</f>
        <v>-3.4954024020079973E-2</v>
      </c>
      <c r="Y33" s="2">
        <f>M33*0.15*P33</f>
        <v>0.72856984019279469</v>
      </c>
      <c r="Z33" s="51"/>
      <c r="AA33" s="2" t="s">
        <v>92</v>
      </c>
      <c r="AB33" s="2" t="s">
        <v>93</v>
      </c>
    </row>
    <row r="34" spans="1:28" hidden="1" x14ac:dyDescent="0.35">
      <c r="A34" s="10">
        <v>37</v>
      </c>
      <c r="B34" s="2">
        <v>1</v>
      </c>
      <c r="C34" s="2" t="s">
        <v>255</v>
      </c>
      <c r="D34" s="2">
        <v>17</v>
      </c>
      <c r="E34" s="2">
        <v>5</v>
      </c>
      <c r="F34" s="2" t="s">
        <v>213</v>
      </c>
      <c r="H34" s="2" t="s">
        <v>88</v>
      </c>
      <c r="I34" s="2" t="s">
        <v>89</v>
      </c>
      <c r="J34" s="2" t="str">
        <f t="shared" si="0"/>
        <v>2019,5,20,09,0</v>
      </c>
      <c r="K34" s="2" t="s">
        <v>89</v>
      </c>
      <c r="L34" s="10">
        <f t="shared" si="5"/>
        <v>0</v>
      </c>
      <c r="M34" s="2">
        <v>6.6</v>
      </c>
      <c r="N34" s="2">
        <v>1.44</v>
      </c>
      <c r="O34" s="2">
        <v>4.8000000000000001E-2</v>
      </c>
      <c r="V34" s="6">
        <f>'[2]9.2019'!$AB$80</f>
        <v>-3.4954024020079973E-2</v>
      </c>
      <c r="Z34" s="51"/>
      <c r="AA34" s="2" t="s">
        <v>92</v>
      </c>
      <c r="AB34" s="2" t="s">
        <v>93</v>
      </c>
    </row>
    <row r="35" spans="1:28" hidden="1" x14ac:dyDescent="0.35">
      <c r="A35" s="10">
        <v>38</v>
      </c>
      <c r="B35" s="2">
        <v>1</v>
      </c>
      <c r="C35" s="2" t="s">
        <v>255</v>
      </c>
      <c r="D35" s="2">
        <v>18</v>
      </c>
      <c r="E35" s="2">
        <v>5</v>
      </c>
      <c r="F35" s="2" t="s">
        <v>213</v>
      </c>
      <c r="H35" s="2" t="s">
        <v>88</v>
      </c>
      <c r="I35" s="2" t="s">
        <v>89</v>
      </c>
      <c r="J35" s="2" t="str">
        <f t="shared" si="0"/>
        <v>2019,5,20,09,0</v>
      </c>
      <c r="K35" s="2" t="s">
        <v>89</v>
      </c>
      <c r="L35" s="10">
        <f t="shared" si="5"/>
        <v>0.53125</v>
      </c>
      <c r="M35" s="2">
        <v>11.9</v>
      </c>
      <c r="N35" s="2">
        <v>1.44</v>
      </c>
      <c r="O35" s="2">
        <v>4.8000000000000001E-2</v>
      </c>
      <c r="P35" s="6"/>
      <c r="V35" s="6">
        <f>'[2]9.2019'!$AB$80</f>
        <v>-3.4954024020079973E-2</v>
      </c>
      <c r="Z35" s="51"/>
      <c r="AA35" s="2" t="s">
        <v>92</v>
      </c>
      <c r="AB35" s="2" t="s">
        <v>93</v>
      </c>
    </row>
    <row r="36" spans="1:28" hidden="1" x14ac:dyDescent="0.35">
      <c r="A36" s="10">
        <v>21.9</v>
      </c>
      <c r="B36" s="2">
        <v>1</v>
      </c>
      <c r="C36" s="2" t="s">
        <v>255</v>
      </c>
      <c r="D36" s="2">
        <v>1</v>
      </c>
      <c r="E36" s="2">
        <v>1</v>
      </c>
      <c r="F36" s="2" t="s">
        <v>214</v>
      </c>
      <c r="G36" s="2">
        <v>9</v>
      </c>
      <c r="H36" s="2" t="s">
        <v>88</v>
      </c>
      <c r="I36" s="2" t="s">
        <v>89</v>
      </c>
      <c r="J36" s="2" t="str">
        <f t="shared" si="0"/>
        <v>2019,5,20,09,0</v>
      </c>
      <c r="K36" s="2" t="s">
        <v>91</v>
      </c>
      <c r="L36" s="10">
        <f t="shared" si="5"/>
        <v>0.13541666666666669</v>
      </c>
      <c r="M36" s="2">
        <v>0.2</v>
      </c>
      <c r="N36" s="2">
        <v>1.44</v>
      </c>
      <c r="O36" s="2">
        <v>4.8000000000000001E-2</v>
      </c>
      <c r="P36" s="6"/>
      <c r="V36" s="6">
        <f>'[2]9.2019'!$AB$81</f>
        <v>0.45144822129181633</v>
      </c>
      <c r="Z36" s="51">
        <f t="shared" ref="Z36:Z45" si="6">(M36-M26)/M26/8</f>
        <v>-0.11931818181818181</v>
      </c>
    </row>
    <row r="37" spans="1:28" hidden="1" x14ac:dyDescent="0.35">
      <c r="A37" s="10">
        <v>23.9</v>
      </c>
      <c r="B37" s="2">
        <v>1</v>
      </c>
      <c r="C37" s="2" t="s">
        <v>255</v>
      </c>
      <c r="D37" s="2">
        <v>3</v>
      </c>
      <c r="E37" s="2">
        <v>1</v>
      </c>
      <c r="F37" s="2" t="s">
        <v>214</v>
      </c>
      <c r="G37" s="2">
        <v>9</v>
      </c>
      <c r="H37" s="2" t="s">
        <v>88</v>
      </c>
      <c r="I37" s="2" t="s">
        <v>89</v>
      </c>
      <c r="J37" s="2" t="str">
        <f t="shared" si="0"/>
        <v>2019,5,20,09,0</v>
      </c>
      <c r="K37" s="2" t="s">
        <v>91</v>
      </c>
      <c r="L37" s="10">
        <f t="shared" si="5"/>
        <v>0</v>
      </c>
      <c r="M37" s="2">
        <v>0.05</v>
      </c>
      <c r="N37" s="2">
        <v>1.44</v>
      </c>
      <c r="O37" s="2">
        <v>4.8000000000000001E-2</v>
      </c>
      <c r="P37" s="6"/>
      <c r="V37" s="6">
        <f>'[2]9.2019'!$AB$81</f>
        <v>0.45144822129181633</v>
      </c>
      <c r="Z37" s="51">
        <f t="shared" si="6"/>
        <v>-0.12343750000000001</v>
      </c>
    </row>
    <row r="38" spans="1:28" hidden="1" x14ac:dyDescent="0.35">
      <c r="A38" s="10">
        <v>24.9</v>
      </c>
      <c r="B38" s="2">
        <v>1</v>
      </c>
      <c r="C38" s="2" t="s">
        <v>255</v>
      </c>
      <c r="D38" s="2">
        <v>4</v>
      </c>
      <c r="E38" s="2">
        <v>1</v>
      </c>
      <c r="F38" s="2" t="s">
        <v>214</v>
      </c>
      <c r="G38" s="2">
        <v>9</v>
      </c>
      <c r="H38" s="2" t="s">
        <v>88</v>
      </c>
      <c r="I38" s="2" t="s">
        <v>89</v>
      </c>
      <c r="J38" s="2" t="str">
        <f t="shared" si="0"/>
        <v>2019,5,20,09,0</v>
      </c>
      <c r="K38" s="2" t="s">
        <v>91</v>
      </c>
      <c r="L38" s="10">
        <f>0.15*M38/N38</f>
        <v>4.1666666666666664E-2</v>
      </c>
      <c r="M38" s="2">
        <v>0.4</v>
      </c>
      <c r="N38" s="2">
        <v>1.44</v>
      </c>
      <c r="O38" s="2">
        <v>4.8000000000000001E-2</v>
      </c>
      <c r="P38" s="6">
        <f>'[3]6.2019'!$D$45</f>
        <v>0.83008664846420288</v>
      </c>
      <c r="V38" s="6">
        <f>'[2]9.2019'!$AB$81</f>
        <v>0.45144822129181633</v>
      </c>
      <c r="Y38" s="2">
        <f>M38*0.15*P38</f>
        <v>4.980519890785217E-2</v>
      </c>
      <c r="Z38" s="51">
        <f t="shared" si="6"/>
        <v>-8.3333333333333329E-2</v>
      </c>
    </row>
    <row r="39" spans="1:28" hidden="1" x14ac:dyDescent="0.35">
      <c r="A39" s="10">
        <v>26.9</v>
      </c>
      <c r="B39" s="2">
        <v>1</v>
      </c>
      <c r="C39" s="2" t="s">
        <v>255</v>
      </c>
      <c r="D39" s="2">
        <v>6</v>
      </c>
      <c r="E39" s="2">
        <v>1</v>
      </c>
      <c r="F39" s="2" t="s">
        <v>214</v>
      </c>
      <c r="G39" s="2">
        <v>9</v>
      </c>
      <c r="H39" s="2" t="s">
        <v>88</v>
      </c>
      <c r="I39" s="2" t="s">
        <v>89</v>
      </c>
      <c r="J39" s="2" t="str">
        <f t="shared" si="0"/>
        <v>2019,5,20,09,0</v>
      </c>
      <c r="K39" s="2" t="s">
        <v>91</v>
      </c>
      <c r="L39" s="10">
        <f t="shared" ref="L39:L102" si="7">0.15*M39/N39</f>
        <v>2.6041666666666668E-2</v>
      </c>
      <c r="M39" s="2">
        <v>0.25</v>
      </c>
      <c r="N39" s="2">
        <v>1.44</v>
      </c>
      <c r="O39" s="2">
        <v>4.8000000000000001E-2</v>
      </c>
      <c r="P39" s="6"/>
      <c r="V39" s="6">
        <f>'[2]9.2019'!$AB$81</f>
        <v>0.45144822129181633</v>
      </c>
      <c r="Z39" s="51">
        <f t="shared" si="6"/>
        <v>-0.11342592592592593</v>
      </c>
    </row>
    <row r="40" spans="1:28" hidden="1" x14ac:dyDescent="0.35">
      <c r="A40" s="10">
        <v>33.9</v>
      </c>
      <c r="B40" s="2">
        <v>1</v>
      </c>
      <c r="C40" s="2" t="s">
        <v>255</v>
      </c>
      <c r="D40" s="2">
        <v>13</v>
      </c>
      <c r="E40" s="2">
        <v>5</v>
      </c>
      <c r="F40" s="2" t="s">
        <v>214</v>
      </c>
      <c r="G40" s="2">
        <v>9</v>
      </c>
      <c r="H40" s="2" t="s">
        <v>88</v>
      </c>
      <c r="I40" s="2" t="s">
        <v>89</v>
      </c>
      <c r="J40" s="2" t="str">
        <f t="shared" si="0"/>
        <v>2019,5,20,09,0</v>
      </c>
      <c r="K40" s="2" t="s">
        <v>91</v>
      </c>
      <c r="L40" s="10">
        <f t="shared" si="7"/>
        <v>0.88541666666666663</v>
      </c>
      <c r="M40" s="2">
        <v>8.5</v>
      </c>
      <c r="N40" s="2">
        <v>1.44</v>
      </c>
      <c r="O40" s="2">
        <v>4.8000000000000001E-2</v>
      </c>
      <c r="P40" s="6">
        <f>'[3]6.2019'!$D$46</f>
        <v>0.45809167623519897</v>
      </c>
      <c r="V40" s="2">
        <f>'[2]9.2019'!$AB$82</f>
        <v>3.9274462463385985E-2</v>
      </c>
      <c r="Y40" s="2">
        <f>M40*0.15*P40</f>
        <v>0.58406688719987865</v>
      </c>
      <c r="Z40" s="51">
        <f t="shared" si="6"/>
        <v>1.4880952380952328E-3</v>
      </c>
    </row>
    <row r="41" spans="1:28" hidden="1" x14ac:dyDescent="0.35">
      <c r="A41" s="10">
        <v>34.9</v>
      </c>
      <c r="B41" s="2">
        <v>1</v>
      </c>
      <c r="C41" s="2" t="s">
        <v>255</v>
      </c>
      <c r="D41" s="2">
        <v>14</v>
      </c>
      <c r="E41" s="2">
        <v>5</v>
      </c>
      <c r="F41" s="2" t="s">
        <v>214</v>
      </c>
      <c r="G41" s="2">
        <v>9</v>
      </c>
      <c r="H41" s="2" t="s">
        <v>88</v>
      </c>
      <c r="I41" s="2" t="s">
        <v>89</v>
      </c>
      <c r="J41" s="2" t="str">
        <f t="shared" si="0"/>
        <v>2019,5,20,09,0</v>
      </c>
      <c r="K41" s="2" t="s">
        <v>91</v>
      </c>
      <c r="L41" s="10">
        <f t="shared" si="7"/>
        <v>0.125</v>
      </c>
      <c r="M41" s="2">
        <v>1.2</v>
      </c>
      <c r="N41" s="2">
        <v>1.44</v>
      </c>
      <c r="O41" s="2">
        <v>4.8000000000000001E-2</v>
      </c>
      <c r="V41" s="2">
        <f>'[2]9.2019'!$AB$82</f>
        <v>3.9274462463385985E-2</v>
      </c>
      <c r="Z41" s="51">
        <f t="shared" si="6"/>
        <v>-0.10192307692307692</v>
      </c>
    </row>
    <row r="42" spans="1:28" hidden="1" x14ac:dyDescent="0.35">
      <c r="A42" s="10">
        <v>35.9</v>
      </c>
      <c r="B42" s="2">
        <v>1</v>
      </c>
      <c r="C42" s="2" t="s">
        <v>255</v>
      </c>
      <c r="D42" s="2">
        <v>15</v>
      </c>
      <c r="E42" s="2">
        <v>5</v>
      </c>
      <c r="F42" s="2" t="s">
        <v>214</v>
      </c>
      <c r="G42" s="2">
        <v>9</v>
      </c>
      <c r="H42" s="2" t="s">
        <v>88</v>
      </c>
      <c r="I42" s="2" t="s">
        <v>89</v>
      </c>
      <c r="J42" s="2" t="str">
        <f t="shared" si="0"/>
        <v>2019,5,20,09,0</v>
      </c>
      <c r="K42" s="2" t="s">
        <v>91</v>
      </c>
      <c r="L42" s="10">
        <f t="shared" si="7"/>
        <v>0</v>
      </c>
      <c r="M42" s="2">
        <v>0</v>
      </c>
      <c r="N42" s="2">
        <v>1.44</v>
      </c>
      <c r="O42" s="2">
        <v>4.8000000000000001E-2</v>
      </c>
      <c r="P42" s="6"/>
      <c r="V42" s="2">
        <f>'[2]9.2019'!$AB$82</f>
        <v>3.9274462463385985E-2</v>
      </c>
      <c r="Z42" s="51">
        <f t="shared" si="6"/>
        <v>-0.125</v>
      </c>
    </row>
    <row r="43" spans="1:28" hidden="1" x14ac:dyDescent="0.35">
      <c r="A43" s="10">
        <v>36.9</v>
      </c>
      <c r="B43" s="2">
        <v>1</v>
      </c>
      <c r="C43" s="2" t="s">
        <v>255</v>
      </c>
      <c r="D43" s="2">
        <v>16</v>
      </c>
      <c r="E43" s="2">
        <v>5</v>
      </c>
      <c r="F43" s="2" t="s">
        <v>214</v>
      </c>
      <c r="G43" s="2">
        <v>9</v>
      </c>
      <c r="H43" s="2" t="s">
        <v>88</v>
      </c>
      <c r="I43" s="2" t="s">
        <v>89</v>
      </c>
      <c r="J43" s="2" t="str">
        <f t="shared" si="0"/>
        <v>2019,5,20,09,0</v>
      </c>
      <c r="K43" s="2" t="s">
        <v>91</v>
      </c>
      <c r="L43" s="10">
        <f t="shared" si="7"/>
        <v>0.53125</v>
      </c>
      <c r="M43" s="2">
        <v>5.0999999999999996</v>
      </c>
      <c r="N43" s="2">
        <v>1.44</v>
      </c>
      <c r="O43" s="2">
        <v>4.8000000000000001E-2</v>
      </c>
      <c r="P43" s="6">
        <f>'[3]6.2019'!$D$47</f>
        <v>0.53433024883270264</v>
      </c>
      <c r="V43" s="2">
        <f>'[2]9.2019'!$AB$82</f>
        <v>3.9274462463385985E-2</v>
      </c>
      <c r="Y43" s="2">
        <f>M43*0.15*P43</f>
        <v>0.40876264035701748</v>
      </c>
      <c r="Z43" s="51">
        <f t="shared" si="6"/>
        <v>-2.8409090909090912E-2</v>
      </c>
    </row>
    <row r="44" spans="1:28" hidden="1" x14ac:dyDescent="0.35">
      <c r="A44" s="10">
        <v>37.9</v>
      </c>
      <c r="B44" s="2">
        <v>1</v>
      </c>
      <c r="C44" s="2" t="s">
        <v>255</v>
      </c>
      <c r="D44" s="2">
        <v>17</v>
      </c>
      <c r="E44" s="2">
        <v>5</v>
      </c>
      <c r="F44" s="2" t="s">
        <v>214</v>
      </c>
      <c r="G44" s="2">
        <v>9</v>
      </c>
      <c r="H44" s="2" t="s">
        <v>88</v>
      </c>
      <c r="I44" s="2" t="s">
        <v>89</v>
      </c>
      <c r="J44" s="2" t="str">
        <f t="shared" si="0"/>
        <v>2019,5,20,09,0</v>
      </c>
      <c r="K44" s="2" t="s">
        <v>91</v>
      </c>
      <c r="L44" s="10">
        <f t="shared" si="7"/>
        <v>0.13541666666666669</v>
      </c>
      <c r="M44" s="2">
        <v>1.3</v>
      </c>
      <c r="N44" s="2">
        <v>1.44</v>
      </c>
      <c r="O44" s="2">
        <v>4.8000000000000001E-2</v>
      </c>
      <c r="P44" s="6"/>
      <c r="V44" s="2">
        <f>'[2]9.2019'!$AB$82</f>
        <v>3.9274462463385985E-2</v>
      </c>
      <c r="Z44" s="51">
        <f t="shared" si="6"/>
        <v>-0.10037878787878789</v>
      </c>
    </row>
    <row r="45" spans="1:28" hidden="1" x14ac:dyDescent="0.35">
      <c r="A45" s="10">
        <v>38.9</v>
      </c>
      <c r="B45" s="2">
        <v>1</v>
      </c>
      <c r="C45" s="2" t="s">
        <v>255</v>
      </c>
      <c r="D45" s="2">
        <v>18</v>
      </c>
      <c r="E45" s="2">
        <v>5</v>
      </c>
      <c r="F45" s="2" t="s">
        <v>214</v>
      </c>
      <c r="G45" s="2">
        <v>9</v>
      </c>
      <c r="H45" s="2" t="s">
        <v>88</v>
      </c>
      <c r="I45" s="2" t="s">
        <v>89</v>
      </c>
      <c r="J45" s="2" t="str">
        <f t="shared" si="0"/>
        <v>2019,5,20,09,0</v>
      </c>
      <c r="K45" s="2" t="s">
        <v>91</v>
      </c>
      <c r="L45" s="10">
        <f t="shared" si="7"/>
        <v>0</v>
      </c>
      <c r="M45" s="2">
        <v>0</v>
      </c>
      <c r="N45" s="2">
        <v>1.44</v>
      </c>
      <c r="O45" s="2">
        <v>4.8000000000000001E-2</v>
      </c>
      <c r="P45" s="6"/>
      <c r="V45" s="2">
        <f>'[2]9.2019'!$AB$82</f>
        <v>3.9274462463385985E-2</v>
      </c>
      <c r="Z45" s="51">
        <f t="shared" si="6"/>
        <v>-0.125</v>
      </c>
    </row>
    <row r="46" spans="1:28" hidden="1" x14ac:dyDescent="0.35">
      <c r="A46" s="10">
        <v>41</v>
      </c>
      <c r="B46" s="2">
        <v>2</v>
      </c>
      <c r="C46" s="2" t="s">
        <v>254</v>
      </c>
      <c r="D46" s="2">
        <v>1</v>
      </c>
      <c r="E46" s="2">
        <v>1</v>
      </c>
      <c r="F46" s="2" t="s">
        <v>213</v>
      </c>
      <c r="H46" s="2" t="s">
        <v>94</v>
      </c>
      <c r="I46" s="2" t="s">
        <v>94</v>
      </c>
      <c r="J46" s="2" t="str">
        <f t="shared" si="0"/>
        <v>2019,7,22,11,0</v>
      </c>
      <c r="K46" s="2" t="s">
        <v>94</v>
      </c>
      <c r="L46" s="10">
        <f t="shared" si="7"/>
        <v>2.1041666666666665</v>
      </c>
      <c r="M46" s="2">
        <v>20.2</v>
      </c>
      <c r="N46" s="2">
        <v>1.44</v>
      </c>
      <c r="O46" s="2">
        <v>4.8000000000000001E-2</v>
      </c>
      <c r="P46" s="6">
        <v>1.76</v>
      </c>
      <c r="V46" s="6">
        <f>'[2]9.2019'!$AB$83</f>
        <v>0.4779309359462155</v>
      </c>
      <c r="Y46" s="2">
        <f t="shared" ref="Y46:Y51" si="8">M46*0.15*P46</f>
        <v>5.3327999999999998</v>
      </c>
      <c r="Z46" s="51"/>
    </row>
    <row r="47" spans="1:28" hidden="1" x14ac:dyDescent="0.35">
      <c r="A47" s="10">
        <v>42</v>
      </c>
      <c r="B47" s="2">
        <v>2</v>
      </c>
      <c r="C47" s="2" t="s">
        <v>254</v>
      </c>
      <c r="D47" s="2">
        <v>2</v>
      </c>
      <c r="E47" s="2">
        <v>1</v>
      </c>
      <c r="F47" s="2" t="s">
        <v>213</v>
      </c>
      <c r="H47" s="2" t="s">
        <v>94</v>
      </c>
      <c r="I47" s="2" t="s">
        <v>94</v>
      </c>
      <c r="J47" s="2" t="str">
        <f t="shared" si="0"/>
        <v>2019,7,22,11,0</v>
      </c>
      <c r="K47" s="2" t="s">
        <v>94</v>
      </c>
      <c r="L47" s="10">
        <f t="shared" si="7"/>
        <v>2.0833333333333335</v>
      </c>
      <c r="M47" s="2">
        <v>20</v>
      </c>
      <c r="N47" s="2">
        <v>1.44</v>
      </c>
      <c r="O47" s="2">
        <v>4.8000000000000001E-2</v>
      </c>
      <c r="P47" s="6">
        <v>1.76</v>
      </c>
      <c r="V47" s="6">
        <f>'[2]9.2019'!$AB$83</f>
        <v>0.4779309359462155</v>
      </c>
      <c r="Y47" s="2">
        <f t="shared" si="8"/>
        <v>5.28</v>
      </c>
      <c r="Z47" s="51"/>
    </row>
    <row r="48" spans="1:28" hidden="1" x14ac:dyDescent="0.35">
      <c r="A48" s="10">
        <v>43</v>
      </c>
      <c r="B48" s="2">
        <v>2</v>
      </c>
      <c r="C48" s="2" t="s">
        <v>254</v>
      </c>
      <c r="D48" s="2">
        <v>3</v>
      </c>
      <c r="E48" s="2">
        <v>1</v>
      </c>
      <c r="F48" s="2" t="s">
        <v>213</v>
      </c>
      <c r="H48" s="2" t="s">
        <v>94</v>
      </c>
      <c r="I48" s="2" t="s">
        <v>94</v>
      </c>
      <c r="J48" s="2" t="str">
        <f t="shared" si="0"/>
        <v>2019,7,22,11,0</v>
      </c>
      <c r="K48" s="2" t="s">
        <v>94</v>
      </c>
      <c r="L48" s="10">
        <f t="shared" si="7"/>
        <v>2.1041666666666665</v>
      </c>
      <c r="M48" s="2">
        <v>20.2</v>
      </c>
      <c r="N48" s="2">
        <v>1.44</v>
      </c>
      <c r="O48" s="2">
        <v>4.8000000000000001E-2</v>
      </c>
      <c r="P48" s="6">
        <v>1.76</v>
      </c>
      <c r="V48" s="6">
        <f>'[2]9.2019'!$AB$83</f>
        <v>0.4779309359462155</v>
      </c>
      <c r="Y48" s="2">
        <f t="shared" si="8"/>
        <v>5.3327999999999998</v>
      </c>
      <c r="Z48" s="51"/>
    </row>
    <row r="49" spans="1:28" hidden="1" x14ac:dyDescent="0.35">
      <c r="A49" s="10">
        <v>44</v>
      </c>
      <c r="B49" s="2">
        <v>2</v>
      </c>
      <c r="C49" s="2" t="s">
        <v>254</v>
      </c>
      <c r="D49" s="2">
        <v>4</v>
      </c>
      <c r="E49" s="2">
        <v>1</v>
      </c>
      <c r="F49" s="2" t="s">
        <v>213</v>
      </c>
      <c r="H49" s="2" t="s">
        <v>94</v>
      </c>
      <c r="I49" s="2" t="s">
        <v>94</v>
      </c>
      <c r="J49" s="2" t="str">
        <f t="shared" si="0"/>
        <v>2019,7,22,11,0</v>
      </c>
      <c r="K49" s="2" t="s">
        <v>94</v>
      </c>
      <c r="L49" s="10">
        <f t="shared" si="7"/>
        <v>2.0833333333333335</v>
      </c>
      <c r="M49" s="2">
        <v>20</v>
      </c>
      <c r="N49" s="2">
        <v>1.44</v>
      </c>
      <c r="O49" s="2">
        <v>4.8000000000000001E-2</v>
      </c>
      <c r="P49" s="6">
        <v>1.76</v>
      </c>
      <c r="V49" s="6">
        <f>'[2]9.2019'!$AB$83</f>
        <v>0.4779309359462155</v>
      </c>
      <c r="Y49" s="2">
        <f t="shared" si="8"/>
        <v>5.28</v>
      </c>
      <c r="Z49" s="51"/>
    </row>
    <row r="50" spans="1:28" hidden="1" x14ac:dyDescent="0.35">
      <c r="A50" s="10">
        <v>45</v>
      </c>
      <c r="B50" s="2">
        <v>2</v>
      </c>
      <c r="C50" s="2" t="s">
        <v>254</v>
      </c>
      <c r="D50" s="2">
        <v>5</v>
      </c>
      <c r="E50" s="2">
        <v>1</v>
      </c>
      <c r="F50" s="2" t="s">
        <v>213</v>
      </c>
      <c r="H50" s="2" t="s">
        <v>94</v>
      </c>
      <c r="I50" s="2" t="s">
        <v>94</v>
      </c>
      <c r="J50" s="2" t="str">
        <f t="shared" si="0"/>
        <v>2019,7,22,11,0</v>
      </c>
      <c r="K50" s="2" t="s">
        <v>94</v>
      </c>
      <c r="L50" s="10">
        <f t="shared" si="7"/>
        <v>2.0729166666666665</v>
      </c>
      <c r="M50" s="2">
        <v>19.899999999999999</v>
      </c>
      <c r="N50" s="2">
        <v>1.44</v>
      </c>
      <c r="O50" s="2">
        <v>4.8000000000000001E-2</v>
      </c>
      <c r="P50" s="6">
        <v>1.76</v>
      </c>
      <c r="V50" s="6">
        <f>'[2]9.2019'!$AB$83</f>
        <v>0.4779309359462155</v>
      </c>
      <c r="Y50" s="2">
        <f t="shared" si="8"/>
        <v>5.2535999999999996</v>
      </c>
      <c r="Z50" s="51"/>
    </row>
    <row r="51" spans="1:28" hidden="1" x14ac:dyDescent="0.35">
      <c r="A51" s="10">
        <v>46</v>
      </c>
      <c r="B51" s="2">
        <v>2</v>
      </c>
      <c r="C51" s="2" t="s">
        <v>254</v>
      </c>
      <c r="D51" s="2">
        <v>6</v>
      </c>
      <c r="E51" s="2">
        <v>1</v>
      </c>
      <c r="F51" s="2" t="s">
        <v>213</v>
      </c>
      <c r="H51" s="2" t="s">
        <v>94</v>
      </c>
      <c r="I51" s="2" t="s">
        <v>94</v>
      </c>
      <c r="J51" s="2" t="str">
        <f t="shared" si="0"/>
        <v>2019,7,22,11,0</v>
      </c>
      <c r="K51" s="2" t="s">
        <v>94</v>
      </c>
      <c r="L51" s="10">
        <f t="shared" si="7"/>
        <v>2.09375</v>
      </c>
      <c r="M51" s="2">
        <v>20.100000000000001</v>
      </c>
      <c r="N51" s="2">
        <v>1.44</v>
      </c>
      <c r="O51" s="2">
        <v>4.8000000000000001E-2</v>
      </c>
      <c r="P51" s="6">
        <v>1.76</v>
      </c>
      <c r="V51" s="6">
        <f>'[2]9.2019'!$AB$83</f>
        <v>0.4779309359462155</v>
      </c>
      <c r="Y51" s="2">
        <f t="shared" si="8"/>
        <v>5.3064</v>
      </c>
      <c r="Z51" s="51"/>
    </row>
    <row r="52" spans="1:28" hidden="1" x14ac:dyDescent="0.35">
      <c r="A52" s="10">
        <v>53</v>
      </c>
      <c r="B52" s="2">
        <v>2</v>
      </c>
      <c r="C52" s="2" t="s">
        <v>254</v>
      </c>
      <c r="D52" s="2">
        <v>13</v>
      </c>
      <c r="E52" s="2">
        <v>5</v>
      </c>
      <c r="F52" s="2" t="s">
        <v>213</v>
      </c>
      <c r="H52" s="2" t="s">
        <v>94</v>
      </c>
      <c r="I52" s="2" t="s">
        <v>94</v>
      </c>
      <c r="J52" s="2" t="str">
        <f t="shared" si="0"/>
        <v>2019,7,22,11,0</v>
      </c>
      <c r="K52" s="2" t="s">
        <v>94</v>
      </c>
      <c r="L52" s="10">
        <f t="shared" si="7"/>
        <v>2.09375</v>
      </c>
      <c r="M52" s="2">
        <v>20.100000000000001</v>
      </c>
      <c r="N52" s="2">
        <v>1.44</v>
      </c>
      <c r="O52" s="2">
        <v>4.8000000000000001E-2</v>
      </c>
      <c r="P52" s="6">
        <v>1.76</v>
      </c>
      <c r="V52" s="2">
        <f>'[2]9.2019'!$AB$84</f>
        <v>0.12001835306437555</v>
      </c>
      <c r="Y52" s="2">
        <f>M52*0.15*P52/100</f>
        <v>5.3064E-2</v>
      </c>
      <c r="Z52" s="51"/>
    </row>
    <row r="53" spans="1:28" hidden="1" x14ac:dyDescent="0.35">
      <c r="A53" s="10">
        <v>54</v>
      </c>
      <c r="B53" s="2">
        <v>2</v>
      </c>
      <c r="C53" s="2" t="s">
        <v>254</v>
      </c>
      <c r="D53" s="2">
        <v>14</v>
      </c>
      <c r="E53" s="2">
        <v>5</v>
      </c>
      <c r="F53" s="2" t="s">
        <v>213</v>
      </c>
      <c r="H53" s="2" t="s">
        <v>94</v>
      </c>
      <c r="I53" s="2" t="s">
        <v>94</v>
      </c>
      <c r="J53" s="2" t="str">
        <f t="shared" si="0"/>
        <v>2019,7,22,11,0</v>
      </c>
      <c r="K53" s="2" t="s">
        <v>94</v>
      </c>
      <c r="L53" s="10">
        <f t="shared" si="7"/>
        <v>2.0729166666666665</v>
      </c>
      <c r="M53" s="2">
        <v>19.899999999999999</v>
      </c>
      <c r="N53" s="2">
        <v>1.44</v>
      </c>
      <c r="O53" s="2">
        <v>4.8000000000000001E-2</v>
      </c>
      <c r="P53" s="6"/>
      <c r="V53" s="2">
        <f>'[2]9.2019'!$AB$84</f>
        <v>0.12001835306437555</v>
      </c>
      <c r="Z53" s="51"/>
    </row>
    <row r="54" spans="1:28" hidden="1" x14ac:dyDescent="0.35">
      <c r="A54" s="10">
        <v>55</v>
      </c>
      <c r="B54" s="2">
        <v>2</v>
      </c>
      <c r="C54" s="2" t="s">
        <v>254</v>
      </c>
      <c r="D54" s="2">
        <v>15</v>
      </c>
      <c r="E54" s="2">
        <v>5</v>
      </c>
      <c r="F54" s="2" t="s">
        <v>213</v>
      </c>
      <c r="H54" s="2" t="s">
        <v>94</v>
      </c>
      <c r="I54" s="2" t="s">
        <v>94</v>
      </c>
      <c r="J54" s="2" t="str">
        <f t="shared" si="0"/>
        <v>2019,7,22,11,0</v>
      </c>
      <c r="K54" s="2" t="s">
        <v>94</v>
      </c>
      <c r="L54" s="10">
        <f t="shared" si="7"/>
        <v>2.0833333333333335</v>
      </c>
      <c r="M54" s="2">
        <v>20</v>
      </c>
      <c r="N54" s="2">
        <v>1.44</v>
      </c>
      <c r="O54" s="2">
        <v>4.8000000000000001E-2</v>
      </c>
      <c r="P54" s="6"/>
      <c r="V54" s="2">
        <f>'[2]9.2019'!$AB$84</f>
        <v>0.12001835306437555</v>
      </c>
      <c r="Z54" s="51"/>
    </row>
    <row r="55" spans="1:28" hidden="1" x14ac:dyDescent="0.35">
      <c r="A55" s="10">
        <v>56</v>
      </c>
      <c r="B55" s="2">
        <v>2</v>
      </c>
      <c r="C55" s="2" t="s">
        <v>254</v>
      </c>
      <c r="D55" s="2">
        <v>16</v>
      </c>
      <c r="E55" s="2">
        <v>5</v>
      </c>
      <c r="F55" s="2" t="s">
        <v>213</v>
      </c>
      <c r="H55" s="2" t="s">
        <v>94</v>
      </c>
      <c r="I55" s="2" t="s">
        <v>94</v>
      </c>
      <c r="J55" s="2" t="str">
        <f t="shared" si="0"/>
        <v>2019,7,22,11,0</v>
      </c>
      <c r="K55" s="2" t="s">
        <v>94</v>
      </c>
      <c r="L55" s="10">
        <f t="shared" si="7"/>
        <v>2.1041666666666665</v>
      </c>
      <c r="M55" s="2">
        <v>20.2</v>
      </c>
      <c r="N55" s="2">
        <v>1.44</v>
      </c>
      <c r="O55" s="2">
        <v>4.8000000000000001E-2</v>
      </c>
      <c r="P55" s="6"/>
      <c r="V55" s="2">
        <f>'[2]9.2019'!$AB$84</f>
        <v>0.12001835306437555</v>
      </c>
      <c r="Z55" s="51"/>
    </row>
    <row r="56" spans="1:28" hidden="1" x14ac:dyDescent="0.35">
      <c r="A56" s="10">
        <v>57</v>
      </c>
      <c r="B56" s="2">
        <v>2</v>
      </c>
      <c r="C56" s="2" t="s">
        <v>254</v>
      </c>
      <c r="D56" s="2">
        <v>17</v>
      </c>
      <c r="E56" s="2">
        <v>5</v>
      </c>
      <c r="F56" s="2" t="s">
        <v>213</v>
      </c>
      <c r="H56" s="2" t="s">
        <v>94</v>
      </c>
      <c r="I56" s="2" t="s">
        <v>94</v>
      </c>
      <c r="J56" s="2" t="str">
        <f t="shared" si="0"/>
        <v>2019,7,22,11,0</v>
      </c>
      <c r="K56" s="2" t="s">
        <v>94</v>
      </c>
      <c r="L56" s="10">
        <f t="shared" si="7"/>
        <v>2.09375</v>
      </c>
      <c r="M56" s="2">
        <v>20.100000000000001</v>
      </c>
      <c r="N56" s="2">
        <v>1.44</v>
      </c>
      <c r="O56" s="2">
        <v>4.8000000000000001E-2</v>
      </c>
      <c r="P56" s="6"/>
      <c r="V56" s="2">
        <f>'[2]9.2019'!$AB$84</f>
        <v>0.12001835306437555</v>
      </c>
      <c r="Z56" s="51"/>
    </row>
    <row r="57" spans="1:28" hidden="1" x14ac:dyDescent="0.35">
      <c r="A57" s="10">
        <v>58</v>
      </c>
      <c r="B57" s="2">
        <v>2</v>
      </c>
      <c r="C57" s="2" t="s">
        <v>254</v>
      </c>
      <c r="D57" s="2">
        <v>18</v>
      </c>
      <c r="E57" s="2">
        <v>5</v>
      </c>
      <c r="F57" s="2" t="s">
        <v>213</v>
      </c>
      <c r="H57" s="2" t="s">
        <v>94</v>
      </c>
      <c r="I57" s="2" t="s">
        <v>94</v>
      </c>
      <c r="J57" s="2" t="str">
        <f t="shared" si="0"/>
        <v>2019,7,22,11,0</v>
      </c>
      <c r="K57" s="2" t="s">
        <v>94</v>
      </c>
      <c r="L57" s="10">
        <f t="shared" si="7"/>
        <v>2.0729166666666665</v>
      </c>
      <c r="M57" s="2">
        <v>19.899999999999999</v>
      </c>
      <c r="N57" s="2">
        <v>1.44</v>
      </c>
      <c r="O57" s="2">
        <v>4.8000000000000001E-2</v>
      </c>
      <c r="P57" s="6"/>
      <c r="V57" s="2">
        <f>'[2]9.2019'!$AB$84</f>
        <v>0.12001835306437555</v>
      </c>
      <c r="Z57" s="51"/>
    </row>
    <row r="58" spans="1:28" hidden="1" x14ac:dyDescent="0.35">
      <c r="A58" s="10">
        <v>41.7</v>
      </c>
      <c r="B58" s="2">
        <v>2</v>
      </c>
      <c r="C58" s="2" t="s">
        <v>254</v>
      </c>
      <c r="D58" s="2">
        <v>1</v>
      </c>
      <c r="E58" s="2">
        <v>1</v>
      </c>
      <c r="F58" s="2" t="s">
        <v>214</v>
      </c>
      <c r="H58" s="2" t="s">
        <v>94</v>
      </c>
      <c r="I58" s="2" t="str">
        <f>K57</f>
        <v>2019,7,22,11,0</v>
      </c>
      <c r="J58" s="2" t="str">
        <f t="shared" si="0"/>
        <v>2019,7,22,11,0</v>
      </c>
      <c r="K58" s="2" t="s">
        <v>95</v>
      </c>
      <c r="L58" s="10">
        <f t="shared" si="7"/>
        <v>1.8749999999999998</v>
      </c>
      <c r="M58" s="2">
        <v>18</v>
      </c>
      <c r="N58" s="2">
        <v>1.44</v>
      </c>
      <c r="O58" s="2">
        <v>4.8000000000000001E-2</v>
      </c>
      <c r="P58" s="6">
        <f>'[3]8.2019'!$D$39</f>
        <v>0.72171527147293091</v>
      </c>
      <c r="V58" s="6">
        <f>'[2]9.2019'!$AB$85</f>
        <v>0.53870752899044194</v>
      </c>
      <c r="X58" s="6">
        <f>P46-P58</f>
        <v>1.0382847285270691</v>
      </c>
      <c r="Y58" s="2">
        <f>M58*0.15*P58</f>
        <v>1.9486312329769133</v>
      </c>
      <c r="Z58" s="51">
        <f t="shared" ref="Z58:Z69" si="9">(M58-M46)/M46/7</f>
        <v>-1.5558698727015555E-2</v>
      </c>
      <c r="AA58" s="2" t="s">
        <v>96</v>
      </c>
      <c r="AB58" s="2" t="s">
        <v>93</v>
      </c>
    </row>
    <row r="59" spans="1:28" hidden="1" x14ac:dyDescent="0.35">
      <c r="A59" s="10">
        <v>42.7</v>
      </c>
      <c r="B59" s="2">
        <v>2</v>
      </c>
      <c r="C59" s="2" t="s">
        <v>254</v>
      </c>
      <c r="D59" s="2">
        <v>2</v>
      </c>
      <c r="E59" s="2">
        <v>1</v>
      </c>
      <c r="F59" s="2" t="s">
        <v>214</v>
      </c>
      <c r="H59" s="2" t="s">
        <v>94</v>
      </c>
      <c r="I59" s="2" t="str">
        <f>I58</f>
        <v>2019,7,22,11,0</v>
      </c>
      <c r="J59" s="2" t="str">
        <f t="shared" si="0"/>
        <v>2019,7,22,11,0</v>
      </c>
      <c r="K59" s="2" t="s">
        <v>95</v>
      </c>
      <c r="L59" s="10">
        <f t="shared" si="7"/>
        <v>1.7604166666666665</v>
      </c>
      <c r="M59" s="2">
        <v>16.899999999999999</v>
      </c>
      <c r="N59" s="2">
        <v>1.44</v>
      </c>
      <c r="O59" s="2">
        <v>4.8000000000000001E-2</v>
      </c>
      <c r="P59" s="6"/>
      <c r="V59" s="6">
        <f>'[2]9.2019'!$AB$85</f>
        <v>0.53870752899044194</v>
      </c>
      <c r="Z59" s="51">
        <f t="shared" si="9"/>
        <v>-2.2142857142857155E-2</v>
      </c>
      <c r="AA59" s="2" t="s">
        <v>96</v>
      </c>
      <c r="AB59" s="2" t="s">
        <v>93</v>
      </c>
    </row>
    <row r="60" spans="1:28" hidden="1" x14ac:dyDescent="0.35">
      <c r="A60" s="10">
        <v>43.7</v>
      </c>
      <c r="B60" s="2">
        <v>2</v>
      </c>
      <c r="C60" s="2" t="s">
        <v>254</v>
      </c>
      <c r="D60" s="2">
        <v>3</v>
      </c>
      <c r="E60" s="2">
        <v>1</v>
      </c>
      <c r="F60" s="2" t="s">
        <v>214</v>
      </c>
      <c r="H60" s="2" t="s">
        <v>94</v>
      </c>
      <c r="I60" s="2" t="str">
        <f t="shared" ref="I60:I69" si="10">I59</f>
        <v>2019,7,22,11,0</v>
      </c>
      <c r="J60" s="2" t="str">
        <f t="shared" si="0"/>
        <v>2019,7,22,11,0</v>
      </c>
      <c r="K60" s="2" t="s">
        <v>95</v>
      </c>
      <c r="L60" s="10">
        <f t="shared" si="7"/>
        <v>2.916666666666667</v>
      </c>
      <c r="M60" s="2">
        <v>28</v>
      </c>
      <c r="N60" s="2">
        <v>1.44</v>
      </c>
      <c r="O60" s="2">
        <v>4.8000000000000001E-2</v>
      </c>
      <c r="P60" s="6">
        <f>'[3]8.2019'!$D$41</f>
        <v>1.1040760278701782</v>
      </c>
      <c r="V60" s="6">
        <f>'[2]9.2019'!$AB$85</f>
        <v>0.53870752899044194</v>
      </c>
      <c r="X60" s="6">
        <f>P48-P60</f>
        <v>0.65592397212982179</v>
      </c>
      <c r="Y60" s="2">
        <f>M60*0.15*P60</f>
        <v>4.6371193170547489</v>
      </c>
      <c r="Z60" s="51">
        <f t="shared" si="9"/>
        <v>5.5162659123055173E-2</v>
      </c>
      <c r="AA60" s="2" t="s">
        <v>96</v>
      </c>
      <c r="AB60" s="2" t="s">
        <v>93</v>
      </c>
    </row>
    <row r="61" spans="1:28" hidden="1" x14ac:dyDescent="0.35">
      <c r="A61" s="10">
        <v>44.7</v>
      </c>
      <c r="B61" s="2">
        <v>2</v>
      </c>
      <c r="C61" s="2" t="s">
        <v>254</v>
      </c>
      <c r="D61" s="2">
        <v>4</v>
      </c>
      <c r="E61" s="2">
        <v>1</v>
      </c>
      <c r="F61" s="2" t="s">
        <v>214</v>
      </c>
      <c r="H61" s="2" t="s">
        <v>94</v>
      </c>
      <c r="I61" s="2" t="str">
        <f t="shared" si="10"/>
        <v>2019,7,22,11,0</v>
      </c>
      <c r="J61" s="2" t="str">
        <f t="shared" si="0"/>
        <v>2019,7,22,11,0</v>
      </c>
      <c r="K61" s="2" t="s">
        <v>95</v>
      </c>
      <c r="L61" s="10">
        <f t="shared" si="7"/>
        <v>1.9375</v>
      </c>
      <c r="M61" s="2">
        <v>18.600000000000001</v>
      </c>
      <c r="N61" s="2">
        <v>1.44</v>
      </c>
      <c r="O61" s="2">
        <v>4.8000000000000001E-2</v>
      </c>
      <c r="P61" s="6"/>
      <c r="V61" s="6">
        <f>'[2]9.2019'!$AB$85</f>
        <v>0.53870752899044194</v>
      </c>
      <c r="Z61" s="51">
        <f t="shared" si="9"/>
        <v>-9.9999999999999898E-3</v>
      </c>
    </row>
    <row r="62" spans="1:28" hidden="1" x14ac:dyDescent="0.35">
      <c r="A62" s="10">
        <v>45.7</v>
      </c>
      <c r="B62" s="2">
        <v>2</v>
      </c>
      <c r="C62" s="2" t="s">
        <v>254</v>
      </c>
      <c r="D62" s="2">
        <v>5</v>
      </c>
      <c r="E62" s="2">
        <v>1</v>
      </c>
      <c r="F62" s="2" t="s">
        <v>214</v>
      </c>
      <c r="H62" s="2" t="s">
        <v>94</v>
      </c>
      <c r="I62" s="2" t="str">
        <f t="shared" si="10"/>
        <v>2019,7,22,11,0</v>
      </c>
      <c r="J62" s="2" t="str">
        <f t="shared" si="0"/>
        <v>2019,7,22,11,0</v>
      </c>
      <c r="K62" s="2" t="s">
        <v>95</v>
      </c>
      <c r="L62" s="10">
        <f t="shared" si="7"/>
        <v>2.7604166666666665</v>
      </c>
      <c r="M62" s="2">
        <v>26.5</v>
      </c>
      <c r="N62" s="2">
        <v>1.44</v>
      </c>
      <c r="O62" s="2">
        <v>4.8000000000000001E-2</v>
      </c>
      <c r="P62" s="6"/>
      <c r="V62" s="6">
        <f>'[2]9.2019'!$AB$85</f>
        <v>0.53870752899044194</v>
      </c>
      <c r="Z62" s="51">
        <f t="shared" si="9"/>
        <v>4.7379755922469506E-2</v>
      </c>
    </row>
    <row r="63" spans="1:28" hidden="1" x14ac:dyDescent="0.35">
      <c r="A63" s="10">
        <v>46.7</v>
      </c>
      <c r="B63" s="2">
        <v>2</v>
      </c>
      <c r="C63" s="2" t="s">
        <v>254</v>
      </c>
      <c r="D63" s="2">
        <v>6</v>
      </c>
      <c r="E63" s="2">
        <v>1</v>
      </c>
      <c r="F63" s="2" t="s">
        <v>214</v>
      </c>
      <c r="H63" s="2" t="s">
        <v>94</v>
      </c>
      <c r="I63" s="2" t="str">
        <f t="shared" si="10"/>
        <v>2019,7,22,11,0</v>
      </c>
      <c r="J63" s="2" t="str">
        <f t="shared" si="0"/>
        <v>2019,7,22,11,0</v>
      </c>
      <c r="K63" s="2" t="s">
        <v>95</v>
      </c>
      <c r="L63" s="10">
        <f t="shared" si="7"/>
        <v>2.645833333333333</v>
      </c>
      <c r="M63" s="2">
        <v>25.4</v>
      </c>
      <c r="N63" s="2">
        <v>1.44</v>
      </c>
      <c r="O63" s="2">
        <v>4.8000000000000001E-2</v>
      </c>
      <c r="P63" s="6"/>
      <c r="V63" s="6">
        <f>'[2]9.2019'!$AB$85</f>
        <v>0.53870752899044194</v>
      </c>
      <c r="Z63" s="51">
        <f t="shared" si="9"/>
        <v>3.7668798862828694E-2</v>
      </c>
    </row>
    <row r="64" spans="1:28" hidden="1" x14ac:dyDescent="0.35">
      <c r="A64" s="10">
        <v>53.7</v>
      </c>
      <c r="B64" s="2">
        <v>2</v>
      </c>
      <c r="C64" s="2" t="s">
        <v>254</v>
      </c>
      <c r="D64" s="2">
        <v>13</v>
      </c>
      <c r="E64" s="2">
        <v>5</v>
      </c>
      <c r="F64" s="2" t="s">
        <v>214</v>
      </c>
      <c r="H64" s="2" t="s">
        <v>94</v>
      </c>
      <c r="I64" s="2" t="str">
        <f t="shared" si="10"/>
        <v>2019,7,22,11,0</v>
      </c>
      <c r="J64" s="2" t="str">
        <f t="shared" si="0"/>
        <v>2019,7,22,11,0</v>
      </c>
      <c r="K64" s="2" t="s">
        <v>95</v>
      </c>
      <c r="L64" s="10">
        <f t="shared" si="7"/>
        <v>3.2291666666666665</v>
      </c>
      <c r="M64" s="2">
        <v>31</v>
      </c>
      <c r="N64" s="2">
        <v>1.44</v>
      </c>
      <c r="O64" s="2">
        <v>4.8000000000000001E-2</v>
      </c>
      <c r="P64" s="6"/>
      <c r="V64" s="2">
        <f>'[2]9.2019'!$AB$86</f>
        <v>0.39688331640037888</v>
      </c>
      <c r="Z64" s="51">
        <f t="shared" si="9"/>
        <v>7.7469793887704322E-2</v>
      </c>
      <c r="AA64" s="2" t="s">
        <v>96</v>
      </c>
      <c r="AB64" s="2" t="s">
        <v>93</v>
      </c>
    </row>
    <row r="65" spans="1:28" hidden="1" x14ac:dyDescent="0.35">
      <c r="A65" s="10">
        <v>54.7</v>
      </c>
      <c r="B65" s="2">
        <v>2</v>
      </c>
      <c r="C65" s="2" t="s">
        <v>254</v>
      </c>
      <c r="D65" s="2">
        <v>14</v>
      </c>
      <c r="E65" s="2">
        <v>5</v>
      </c>
      <c r="F65" s="2" t="s">
        <v>214</v>
      </c>
      <c r="H65" s="2" t="s">
        <v>94</v>
      </c>
      <c r="I65" s="2" t="str">
        <f t="shared" si="10"/>
        <v>2019,7,22,11,0</v>
      </c>
      <c r="J65" s="2" t="str">
        <f t="shared" si="0"/>
        <v>2019,7,22,11,0</v>
      </c>
      <c r="K65" s="2" t="s">
        <v>95</v>
      </c>
      <c r="L65" s="10">
        <f t="shared" si="7"/>
        <v>4.6458333333333339</v>
      </c>
      <c r="M65" s="2">
        <v>44.6</v>
      </c>
      <c r="N65" s="2">
        <v>1.44</v>
      </c>
      <c r="O65" s="2">
        <v>4.8000000000000001E-2</v>
      </c>
      <c r="P65" s="6"/>
      <c r="V65" s="2">
        <f>'[2]9.2019'!$AB$86</f>
        <v>0.39688331640037888</v>
      </c>
      <c r="Z65" s="51">
        <f t="shared" si="9"/>
        <v>0.17731514716439342</v>
      </c>
      <c r="AA65" s="2" t="s">
        <v>96</v>
      </c>
      <c r="AB65" s="2" t="s">
        <v>93</v>
      </c>
    </row>
    <row r="66" spans="1:28" hidden="1" x14ac:dyDescent="0.35">
      <c r="A66" s="10">
        <v>55.7</v>
      </c>
      <c r="B66" s="2">
        <v>2</v>
      </c>
      <c r="C66" s="2" t="s">
        <v>254</v>
      </c>
      <c r="D66" s="2">
        <v>15</v>
      </c>
      <c r="E66" s="2">
        <v>5</v>
      </c>
      <c r="F66" s="2" t="s">
        <v>214</v>
      </c>
      <c r="H66" s="2" t="s">
        <v>94</v>
      </c>
      <c r="I66" s="2" t="str">
        <f t="shared" si="10"/>
        <v>2019,7,22,11,0</v>
      </c>
      <c r="J66" s="2" t="str">
        <f t="shared" si="0"/>
        <v>2019,7,22,11,0</v>
      </c>
      <c r="K66" s="2" t="s">
        <v>95</v>
      </c>
      <c r="L66" s="10">
        <f t="shared" si="7"/>
        <v>4.8854166666666661</v>
      </c>
      <c r="M66" s="2">
        <v>46.9</v>
      </c>
      <c r="N66" s="2">
        <v>1.44</v>
      </c>
      <c r="O66" s="2">
        <v>4.8000000000000001E-2</v>
      </c>
      <c r="P66" s="6">
        <f>'[3]8.2019'!$D$47</f>
        <v>0.90228521823883057</v>
      </c>
      <c r="V66" s="2">
        <f>'[2]9.2019'!$AB$86</f>
        <v>0.39688331640037888</v>
      </c>
      <c r="X66" s="6">
        <f>P52-P66</f>
        <v>0.85771478176116944</v>
      </c>
      <c r="Y66" s="7">
        <f>M66*0.15*P66/100</f>
        <v>6.3475765103101725E-2</v>
      </c>
      <c r="Z66" s="51">
        <f t="shared" si="9"/>
        <v>0.19214285714285714</v>
      </c>
      <c r="AA66" s="2" t="s">
        <v>96</v>
      </c>
      <c r="AB66" s="2" t="s">
        <v>93</v>
      </c>
    </row>
    <row r="67" spans="1:28" hidden="1" x14ac:dyDescent="0.35">
      <c r="A67" s="10">
        <v>56.7</v>
      </c>
      <c r="B67" s="2">
        <v>2</v>
      </c>
      <c r="C67" s="2" t="s">
        <v>254</v>
      </c>
      <c r="D67" s="2">
        <v>16</v>
      </c>
      <c r="E67" s="2">
        <v>5</v>
      </c>
      <c r="F67" s="2" t="s">
        <v>214</v>
      </c>
      <c r="H67" s="2" t="s">
        <v>94</v>
      </c>
      <c r="I67" s="2" t="str">
        <f>I66</f>
        <v>2019,7,22,11,0</v>
      </c>
      <c r="J67" s="2" t="str">
        <f>H67</f>
        <v>2019,7,22,11,0</v>
      </c>
      <c r="K67" s="2" t="s">
        <v>95</v>
      </c>
      <c r="L67" s="10">
        <f t="shared" si="7"/>
        <v>3.9374999999999996</v>
      </c>
      <c r="M67" s="2">
        <v>37.799999999999997</v>
      </c>
      <c r="N67" s="2">
        <v>1.44</v>
      </c>
      <c r="O67" s="2">
        <v>4.8000000000000001E-2</v>
      </c>
      <c r="P67" s="6"/>
      <c r="V67" s="2">
        <f>'[2]9.2019'!$AB$86</f>
        <v>0.39688331640037888</v>
      </c>
      <c r="Z67" s="51">
        <f t="shared" si="9"/>
        <v>0.12446958981612445</v>
      </c>
    </row>
    <row r="68" spans="1:28" hidden="1" x14ac:dyDescent="0.35">
      <c r="A68" s="10">
        <v>57.7</v>
      </c>
      <c r="B68" s="2">
        <v>2</v>
      </c>
      <c r="C68" s="2" t="s">
        <v>254</v>
      </c>
      <c r="D68" s="2">
        <v>17</v>
      </c>
      <c r="E68" s="2">
        <v>5</v>
      </c>
      <c r="F68" s="2" t="s">
        <v>214</v>
      </c>
      <c r="H68" s="2" t="s">
        <v>94</v>
      </c>
      <c r="I68" s="2" t="str">
        <f t="shared" si="10"/>
        <v>2019,7,22,11,0</v>
      </c>
      <c r="J68" s="2" t="str">
        <f t="shared" si="0"/>
        <v>2019,7,22,11,0</v>
      </c>
      <c r="K68" s="2" t="s">
        <v>95</v>
      </c>
      <c r="L68" s="10">
        <f t="shared" si="7"/>
        <v>3.989583333333333</v>
      </c>
      <c r="M68" s="2">
        <v>38.299999999999997</v>
      </c>
      <c r="N68" s="2">
        <v>1.44</v>
      </c>
      <c r="O68" s="2">
        <v>4.8000000000000001E-2</v>
      </c>
      <c r="P68" s="6"/>
      <c r="V68" s="2">
        <f>'[2]9.2019'!$AB$86</f>
        <v>0.39688331640037888</v>
      </c>
      <c r="Z68" s="51">
        <f t="shared" si="9"/>
        <v>0.12935323383084574</v>
      </c>
    </row>
    <row r="69" spans="1:28" hidden="1" x14ac:dyDescent="0.35">
      <c r="A69" s="10">
        <v>58.7</v>
      </c>
      <c r="B69" s="2">
        <v>2</v>
      </c>
      <c r="C69" s="2" t="s">
        <v>254</v>
      </c>
      <c r="D69" s="2">
        <v>18</v>
      </c>
      <c r="E69" s="2">
        <v>5</v>
      </c>
      <c r="F69" s="2" t="s">
        <v>214</v>
      </c>
      <c r="H69" s="2" t="s">
        <v>94</v>
      </c>
      <c r="I69" s="2" t="str">
        <f t="shared" si="10"/>
        <v>2019,7,22,11,0</v>
      </c>
      <c r="J69" s="2" t="str">
        <f t="shared" ref="J69:J81" si="11">H69</f>
        <v>2019,7,22,11,0</v>
      </c>
      <c r="K69" s="2" t="s">
        <v>95</v>
      </c>
      <c r="L69" s="10">
        <f t="shared" si="7"/>
        <v>3.6145833333333335</v>
      </c>
      <c r="M69" s="2">
        <v>34.700000000000003</v>
      </c>
      <c r="N69" s="2">
        <v>1.44</v>
      </c>
      <c r="O69" s="2">
        <v>4.8000000000000001E-2</v>
      </c>
      <c r="P69" s="6">
        <f>'[3]8.2019'!$D$63</f>
        <v>0.7623143196105957</v>
      </c>
      <c r="V69" s="2">
        <f>'[2]9.2019'!$AB$86</f>
        <v>0.39688331640037888</v>
      </c>
      <c r="X69" s="6">
        <f>P52-P69</f>
        <v>0.99768568038940431</v>
      </c>
      <c r="Y69" s="2">
        <f>M69*0.15*P69/100</f>
        <v>3.9678460335731504E-2</v>
      </c>
      <c r="Z69" s="51">
        <f t="shared" si="9"/>
        <v>0.10624551328068919</v>
      </c>
    </row>
    <row r="70" spans="1:28" hidden="1" x14ac:dyDescent="0.35">
      <c r="A70" s="10">
        <v>61</v>
      </c>
      <c r="B70" s="2">
        <v>2</v>
      </c>
      <c r="C70" s="2" t="s">
        <v>255</v>
      </c>
      <c r="D70" s="2">
        <v>1</v>
      </c>
      <c r="E70" s="2">
        <v>1</v>
      </c>
      <c r="F70" s="2" t="s">
        <v>213</v>
      </c>
      <c r="H70" s="2" t="s">
        <v>95</v>
      </c>
      <c r="I70" s="2" t="s">
        <v>95</v>
      </c>
      <c r="J70" s="2" t="str">
        <f t="shared" si="11"/>
        <v>2019,7,29,13,0</v>
      </c>
      <c r="K70" s="2" t="s">
        <v>95</v>
      </c>
      <c r="L70" s="10">
        <f t="shared" si="7"/>
        <v>1.6666666666666667</v>
      </c>
      <c r="M70" s="2">
        <v>16</v>
      </c>
      <c r="N70" s="2">
        <v>1.44</v>
      </c>
      <c r="O70" s="2">
        <v>4.8000000000000001E-2</v>
      </c>
      <c r="P70" s="6">
        <f>P58</f>
        <v>0.72171527147293091</v>
      </c>
      <c r="V70" s="2">
        <f>'[2]9.2019'!$AB$71</f>
        <v>0.20786420978151887</v>
      </c>
      <c r="Y70" s="2">
        <f>M70*0.15*P70</f>
        <v>1.7321166515350341</v>
      </c>
      <c r="Z70" s="51"/>
      <c r="AA70" s="20" t="s">
        <v>105</v>
      </c>
      <c r="AB70" s="20" t="s">
        <v>105</v>
      </c>
    </row>
    <row r="71" spans="1:28" hidden="1" x14ac:dyDescent="0.35">
      <c r="A71" s="10">
        <v>62</v>
      </c>
      <c r="B71" s="2">
        <v>2</v>
      </c>
      <c r="C71" s="2" t="s">
        <v>255</v>
      </c>
      <c r="D71" s="2">
        <v>2</v>
      </c>
      <c r="E71" s="2">
        <v>1</v>
      </c>
      <c r="F71" s="2" t="s">
        <v>213</v>
      </c>
      <c r="H71" s="2" t="s">
        <v>95</v>
      </c>
      <c r="I71" s="2" t="s">
        <v>95</v>
      </c>
      <c r="J71" s="2" t="str">
        <f t="shared" si="11"/>
        <v>2019,7,29,13,0</v>
      </c>
      <c r="K71" s="2" t="s">
        <v>95</v>
      </c>
      <c r="L71" s="10">
        <f t="shared" si="7"/>
        <v>1.6458333333333335</v>
      </c>
      <c r="M71" s="2">
        <v>15.8</v>
      </c>
      <c r="N71" s="2">
        <v>1.44</v>
      </c>
      <c r="O71" s="2">
        <v>4.8000000000000001E-2</v>
      </c>
      <c r="P71" s="6"/>
      <c r="V71" s="2">
        <f>'[2]9.2019'!$AB$71</f>
        <v>0.20786420978151887</v>
      </c>
      <c r="Z71" s="51"/>
      <c r="AA71" s="20"/>
      <c r="AB71" s="20"/>
    </row>
    <row r="72" spans="1:28" hidden="1" x14ac:dyDescent="0.35">
      <c r="A72" s="10">
        <v>63</v>
      </c>
      <c r="B72" s="2">
        <v>2</v>
      </c>
      <c r="C72" s="2" t="s">
        <v>255</v>
      </c>
      <c r="D72" s="2">
        <v>3</v>
      </c>
      <c r="E72" s="2">
        <v>1</v>
      </c>
      <c r="F72" s="2" t="s">
        <v>213</v>
      </c>
      <c r="H72" s="2" t="s">
        <v>95</v>
      </c>
      <c r="I72" s="2" t="s">
        <v>95</v>
      </c>
      <c r="J72" s="2" t="str">
        <f t="shared" si="11"/>
        <v>2019,7,29,13,0</v>
      </c>
      <c r="K72" s="2" t="s">
        <v>95</v>
      </c>
      <c r="L72" s="10">
        <f t="shared" si="7"/>
        <v>2.0625</v>
      </c>
      <c r="M72" s="2">
        <v>19.8</v>
      </c>
      <c r="N72" s="2">
        <v>1.44</v>
      </c>
      <c r="O72" s="2">
        <v>4.8000000000000001E-2</v>
      </c>
      <c r="P72" s="6">
        <f>P60</f>
        <v>1.1040760278701782</v>
      </c>
      <c r="V72" s="2">
        <f>'[2]9.2019'!$AB$71</f>
        <v>0.20786420978151887</v>
      </c>
      <c r="Y72" s="2">
        <f>M72*0.15*P72</f>
        <v>3.2791058027744295</v>
      </c>
      <c r="Z72" s="51"/>
      <c r="AA72" s="20" t="s">
        <v>106</v>
      </c>
      <c r="AB72" s="20" t="s">
        <v>106</v>
      </c>
    </row>
    <row r="73" spans="1:28" hidden="1" x14ac:dyDescent="0.35">
      <c r="A73" s="10">
        <v>64</v>
      </c>
      <c r="B73" s="2">
        <v>2</v>
      </c>
      <c r="C73" s="2" t="s">
        <v>255</v>
      </c>
      <c r="D73" s="2">
        <v>4</v>
      </c>
      <c r="E73" s="2">
        <v>1</v>
      </c>
      <c r="F73" s="2" t="s">
        <v>213</v>
      </c>
      <c r="H73" s="2" t="s">
        <v>95</v>
      </c>
      <c r="I73" s="2" t="s">
        <v>95</v>
      </c>
      <c r="J73" s="2" t="str">
        <f t="shared" si="11"/>
        <v>2019,7,29,13,0</v>
      </c>
      <c r="K73" s="2" t="s">
        <v>95</v>
      </c>
      <c r="L73" s="10">
        <f t="shared" si="7"/>
        <v>1.6666666666666667</v>
      </c>
      <c r="M73" s="2">
        <v>16</v>
      </c>
      <c r="N73" s="2">
        <v>1.44</v>
      </c>
      <c r="O73" s="2">
        <v>4.8000000000000001E-2</v>
      </c>
      <c r="P73" s="6"/>
      <c r="V73" s="2">
        <f>'[2]9.2019'!$AB$71</f>
        <v>0.20786420978151887</v>
      </c>
      <c r="Z73" s="51"/>
      <c r="AA73" s="20"/>
      <c r="AB73" s="20"/>
    </row>
    <row r="74" spans="1:28" hidden="1" x14ac:dyDescent="0.35">
      <c r="A74" s="10">
        <v>65</v>
      </c>
      <c r="B74" s="2">
        <v>2</v>
      </c>
      <c r="C74" s="2" t="s">
        <v>255</v>
      </c>
      <c r="D74" s="2">
        <v>5</v>
      </c>
      <c r="E74" s="2">
        <v>1</v>
      </c>
      <c r="F74" s="2" t="s">
        <v>213</v>
      </c>
      <c r="H74" s="2" t="s">
        <v>95</v>
      </c>
      <c r="I74" s="2" t="s">
        <v>95</v>
      </c>
      <c r="J74" s="2" t="str">
        <f t="shared" si="11"/>
        <v>2019,7,29,13,0</v>
      </c>
      <c r="K74" s="2" t="s">
        <v>95</v>
      </c>
      <c r="L74" s="10">
        <f t="shared" si="7"/>
        <v>2.0833333333333335</v>
      </c>
      <c r="M74" s="2">
        <v>20</v>
      </c>
      <c r="N74" s="2">
        <v>1.44</v>
      </c>
      <c r="O74" s="2">
        <v>4.8000000000000001E-2</v>
      </c>
      <c r="P74" s="6"/>
      <c r="V74" s="2">
        <f>'[2]9.2019'!$AB$71</f>
        <v>0.20786420978151887</v>
      </c>
      <c r="Z74" s="51"/>
      <c r="AA74" s="20"/>
      <c r="AB74" s="20"/>
    </row>
    <row r="75" spans="1:28" hidden="1" x14ac:dyDescent="0.35">
      <c r="A75" s="10">
        <v>66</v>
      </c>
      <c r="B75" s="2">
        <v>2</v>
      </c>
      <c r="C75" s="2" t="s">
        <v>255</v>
      </c>
      <c r="D75" s="2">
        <v>6</v>
      </c>
      <c r="E75" s="2">
        <v>1</v>
      </c>
      <c r="F75" s="2" t="s">
        <v>213</v>
      </c>
      <c r="H75" s="2" t="s">
        <v>95</v>
      </c>
      <c r="I75" s="2" t="s">
        <v>95</v>
      </c>
      <c r="J75" s="2" t="str">
        <f t="shared" si="11"/>
        <v>2019,7,29,13,0</v>
      </c>
      <c r="K75" s="2" t="s">
        <v>95</v>
      </c>
      <c r="L75" s="10">
        <f t="shared" si="7"/>
        <v>2.0833333333333335</v>
      </c>
      <c r="M75" s="2">
        <v>20</v>
      </c>
      <c r="N75" s="2">
        <v>1.44</v>
      </c>
      <c r="O75" s="2">
        <v>4.8000000000000001E-2</v>
      </c>
      <c r="P75" s="6"/>
      <c r="V75" s="2">
        <f>'[2]9.2019'!$AB$71</f>
        <v>0.20786420978151887</v>
      </c>
      <c r="Z75" s="51"/>
      <c r="AA75" s="20"/>
      <c r="AB75" s="20"/>
    </row>
    <row r="76" spans="1:28" hidden="1" x14ac:dyDescent="0.35">
      <c r="A76" s="10">
        <v>73</v>
      </c>
      <c r="B76" s="2">
        <v>2</v>
      </c>
      <c r="C76" s="2" t="s">
        <v>255</v>
      </c>
      <c r="D76" s="2">
        <v>13</v>
      </c>
      <c r="E76" s="2">
        <v>5</v>
      </c>
      <c r="F76" s="2" t="s">
        <v>213</v>
      </c>
      <c r="H76" s="2" t="s">
        <v>95</v>
      </c>
      <c r="I76" s="2" t="s">
        <v>95</v>
      </c>
      <c r="J76" s="2" t="str">
        <f t="shared" si="11"/>
        <v>2019,7,29,13,0</v>
      </c>
      <c r="K76" s="2" t="s">
        <v>95</v>
      </c>
      <c r="L76" s="10">
        <f t="shared" si="7"/>
        <v>2.0833333333333335</v>
      </c>
      <c r="M76" s="2">
        <v>20</v>
      </c>
      <c r="N76" s="2">
        <v>1.44</v>
      </c>
      <c r="O76" s="2">
        <v>4.8000000000000001E-2</v>
      </c>
      <c r="P76" s="6"/>
      <c r="V76" s="2">
        <f>'[2]9.2019'!$AB$70</f>
        <v>0.98928367764176373</v>
      </c>
      <c r="Z76" s="51"/>
      <c r="AA76" s="20"/>
      <c r="AB76" s="20"/>
    </row>
    <row r="77" spans="1:28" hidden="1" x14ac:dyDescent="0.35">
      <c r="A77" s="10">
        <v>74</v>
      </c>
      <c r="B77" s="2">
        <v>2</v>
      </c>
      <c r="C77" s="2" t="s">
        <v>255</v>
      </c>
      <c r="D77" s="2">
        <v>14</v>
      </c>
      <c r="E77" s="2">
        <v>5</v>
      </c>
      <c r="F77" s="2" t="s">
        <v>213</v>
      </c>
      <c r="H77" s="2" t="s">
        <v>95</v>
      </c>
      <c r="I77" s="2" t="s">
        <v>95</v>
      </c>
      <c r="J77" s="2" t="str">
        <f t="shared" si="11"/>
        <v>2019,7,29,13,0</v>
      </c>
      <c r="K77" s="2" t="s">
        <v>95</v>
      </c>
      <c r="L77" s="10">
        <f t="shared" si="7"/>
        <v>2.0729166666666665</v>
      </c>
      <c r="M77" s="2">
        <v>19.899999999999999</v>
      </c>
      <c r="N77" s="2">
        <v>1.44</v>
      </c>
      <c r="O77" s="2">
        <v>4.8000000000000001E-2</v>
      </c>
      <c r="P77" s="6"/>
      <c r="V77" s="2">
        <f>'[2]9.2019'!$AB$70</f>
        <v>0.98928367764176373</v>
      </c>
      <c r="Z77" s="51"/>
      <c r="AA77" s="20" t="s">
        <v>107</v>
      </c>
      <c r="AB77" s="20" t="s">
        <v>107</v>
      </c>
    </row>
    <row r="78" spans="1:28" hidden="1" x14ac:dyDescent="0.35">
      <c r="A78" s="10">
        <v>75</v>
      </c>
      <c r="B78" s="2">
        <v>2</v>
      </c>
      <c r="C78" s="2" t="s">
        <v>255</v>
      </c>
      <c r="D78" s="2">
        <v>15</v>
      </c>
      <c r="E78" s="2">
        <v>5</v>
      </c>
      <c r="F78" s="2" t="s">
        <v>213</v>
      </c>
      <c r="H78" s="2" t="s">
        <v>95</v>
      </c>
      <c r="I78" s="2" t="s">
        <v>95</v>
      </c>
      <c r="J78" s="2" t="str">
        <f t="shared" si="11"/>
        <v>2019,7,29,13,0</v>
      </c>
      <c r="K78" s="2" t="s">
        <v>95</v>
      </c>
      <c r="L78" s="10">
        <f t="shared" si="7"/>
        <v>2.0833333333333335</v>
      </c>
      <c r="M78" s="2">
        <v>20</v>
      </c>
      <c r="N78" s="2">
        <v>1.44</v>
      </c>
      <c r="O78" s="2">
        <v>4.8000000000000001E-2</v>
      </c>
      <c r="P78" s="6">
        <f>P66</f>
        <v>0.90228521823883057</v>
      </c>
      <c r="V78" s="2">
        <f>'[2]9.2019'!$AB$70</f>
        <v>0.98928367764176373</v>
      </c>
      <c r="Y78" s="2">
        <f>M78*0.15*P78/100</f>
        <v>2.7068556547164918E-2</v>
      </c>
      <c r="Z78" s="51"/>
      <c r="AA78" s="20" t="s">
        <v>107</v>
      </c>
      <c r="AB78" s="20" t="s">
        <v>107</v>
      </c>
    </row>
    <row r="79" spans="1:28" hidden="1" x14ac:dyDescent="0.35">
      <c r="A79" s="10">
        <v>76</v>
      </c>
      <c r="B79" s="2">
        <v>2</v>
      </c>
      <c r="C79" s="2" t="s">
        <v>255</v>
      </c>
      <c r="D79" s="2">
        <v>16</v>
      </c>
      <c r="E79" s="2">
        <v>5</v>
      </c>
      <c r="F79" s="2" t="s">
        <v>213</v>
      </c>
      <c r="H79" s="2" t="s">
        <v>95</v>
      </c>
      <c r="I79" s="2" t="s">
        <v>95</v>
      </c>
      <c r="J79" s="2" t="str">
        <f t="shared" si="11"/>
        <v>2019,7,29,13,0</v>
      </c>
      <c r="K79" s="2" t="s">
        <v>95</v>
      </c>
      <c r="L79" s="10">
        <f t="shared" si="7"/>
        <v>2.0729166666666665</v>
      </c>
      <c r="M79" s="2">
        <v>19.899999999999999</v>
      </c>
      <c r="N79" s="2">
        <v>1.44</v>
      </c>
      <c r="O79" s="2">
        <v>4.8000000000000001E-2</v>
      </c>
      <c r="P79" s="6"/>
      <c r="V79" s="2">
        <f>'[2]9.2019'!$AB$70</f>
        <v>0.98928367764176373</v>
      </c>
      <c r="Z79" s="51"/>
      <c r="AA79" s="20" t="s">
        <v>107</v>
      </c>
      <c r="AB79" s="20" t="s">
        <v>107</v>
      </c>
    </row>
    <row r="80" spans="1:28" hidden="1" x14ac:dyDescent="0.35">
      <c r="A80" s="10">
        <v>77</v>
      </c>
      <c r="B80" s="2">
        <v>2</v>
      </c>
      <c r="C80" s="2" t="s">
        <v>255</v>
      </c>
      <c r="D80" s="2">
        <v>17</v>
      </c>
      <c r="E80" s="2">
        <v>5</v>
      </c>
      <c r="F80" s="2" t="s">
        <v>213</v>
      </c>
      <c r="H80" s="2" t="s">
        <v>95</v>
      </c>
      <c r="I80" s="2" t="s">
        <v>95</v>
      </c>
      <c r="J80" s="2" t="str">
        <f t="shared" si="11"/>
        <v>2019,7,29,13,0</v>
      </c>
      <c r="K80" s="2" t="s">
        <v>95</v>
      </c>
      <c r="L80" s="10">
        <f t="shared" si="7"/>
        <v>2.09375</v>
      </c>
      <c r="M80" s="2">
        <v>20.100000000000001</v>
      </c>
      <c r="N80" s="2">
        <v>1.44</v>
      </c>
      <c r="O80" s="2">
        <v>4.8000000000000001E-2</v>
      </c>
      <c r="P80" s="6"/>
      <c r="V80" s="2">
        <f>'[2]9.2019'!$AB$70</f>
        <v>0.98928367764176373</v>
      </c>
      <c r="Z80" s="51"/>
      <c r="AA80" s="20" t="s">
        <v>107</v>
      </c>
      <c r="AB80" s="20" t="s">
        <v>107</v>
      </c>
    </row>
    <row r="81" spans="1:28" hidden="1" x14ac:dyDescent="0.35">
      <c r="A81" s="10">
        <v>78</v>
      </c>
      <c r="B81" s="2">
        <v>2</v>
      </c>
      <c r="C81" s="2" t="s">
        <v>255</v>
      </c>
      <c r="D81" s="2">
        <v>18</v>
      </c>
      <c r="E81" s="2">
        <v>5</v>
      </c>
      <c r="F81" s="2" t="s">
        <v>213</v>
      </c>
      <c r="H81" s="2" t="s">
        <v>95</v>
      </c>
      <c r="I81" s="2" t="s">
        <v>95</v>
      </c>
      <c r="J81" s="2" t="str">
        <f t="shared" si="11"/>
        <v>2019,7,29,13,0</v>
      </c>
      <c r="K81" s="2" t="s">
        <v>95</v>
      </c>
      <c r="L81" s="10">
        <f t="shared" si="7"/>
        <v>2.1041666666666665</v>
      </c>
      <c r="M81" s="2">
        <v>20.2</v>
      </c>
      <c r="N81" s="2">
        <v>1.44</v>
      </c>
      <c r="O81" s="2">
        <v>4.8000000000000001E-2</v>
      </c>
      <c r="P81" s="6">
        <f>P69</f>
        <v>0.7623143196105957</v>
      </c>
      <c r="V81" s="2">
        <f>'[2]9.2019'!$AB$70</f>
        <v>0.98928367764176373</v>
      </c>
      <c r="Y81" s="2">
        <f>M81*0.15*P81/100</f>
        <v>2.3098123884201051E-2</v>
      </c>
      <c r="Z81" s="51"/>
      <c r="AA81" s="20" t="s">
        <v>108</v>
      </c>
      <c r="AB81" s="20" t="s">
        <v>108</v>
      </c>
    </row>
    <row r="82" spans="1:28" hidden="1" x14ac:dyDescent="0.35">
      <c r="A82" s="10">
        <v>61.7</v>
      </c>
      <c r="B82" s="2">
        <v>2</v>
      </c>
      <c r="C82" s="2" t="s">
        <v>255</v>
      </c>
      <c r="D82" s="2">
        <v>1</v>
      </c>
      <c r="E82" s="2">
        <v>1</v>
      </c>
      <c r="F82" s="2" t="s">
        <v>214</v>
      </c>
      <c r="G82" s="2">
        <v>7</v>
      </c>
      <c r="H82" s="2" t="s">
        <v>95</v>
      </c>
      <c r="I82" s="2" t="str">
        <f>K81</f>
        <v>2019,7,29,13,0</v>
      </c>
      <c r="J82" s="2" t="str">
        <f>H82</f>
        <v>2019,7,29,13,0</v>
      </c>
      <c r="K82" s="2" t="s">
        <v>97</v>
      </c>
      <c r="L82" s="10">
        <f t="shared" si="7"/>
        <v>1.1875</v>
      </c>
      <c r="M82" s="2">
        <v>11.4</v>
      </c>
      <c r="N82" s="2">
        <v>1.44</v>
      </c>
      <c r="O82" s="2">
        <v>4.8000000000000001E-2</v>
      </c>
      <c r="P82" s="6">
        <v>0.66473710536956787</v>
      </c>
      <c r="V82" s="10">
        <f>'[2]9.2019'!$AB$69</f>
        <v>0.40083212759503561</v>
      </c>
      <c r="Y82" s="2">
        <f>M82*0.15*P82</f>
        <v>1.1367004501819611</v>
      </c>
      <c r="Z82" s="51">
        <f t="shared" ref="Z82:Z93" si="12">(M82-M70)/M70/7</f>
        <v>-4.1071428571428571E-2</v>
      </c>
    </row>
    <row r="83" spans="1:28" hidden="1" x14ac:dyDescent="0.35">
      <c r="A83" s="10">
        <v>62.7</v>
      </c>
      <c r="B83" s="2">
        <v>2</v>
      </c>
      <c r="C83" s="2" t="s">
        <v>255</v>
      </c>
      <c r="D83" s="2">
        <v>2</v>
      </c>
      <c r="E83" s="2">
        <v>1</v>
      </c>
      <c r="F83" s="2" t="s">
        <v>214</v>
      </c>
      <c r="G83" s="2">
        <v>7</v>
      </c>
      <c r="H83" s="2" t="s">
        <v>95</v>
      </c>
      <c r="I83" s="2" t="str">
        <f>I82</f>
        <v>2019,7,29,13,0</v>
      </c>
      <c r="J83" s="2" t="str">
        <f t="shared" ref="J83:J115" si="13">H83</f>
        <v>2019,7,29,13,0</v>
      </c>
      <c r="K83" s="2" t="s">
        <v>97</v>
      </c>
      <c r="L83" s="10">
        <f t="shared" si="7"/>
        <v>9.3750000000000014E-2</v>
      </c>
      <c r="M83" s="2">
        <v>0.9</v>
      </c>
      <c r="N83" s="2">
        <v>1.44</v>
      </c>
      <c r="O83" s="2">
        <v>4.8000000000000001E-2</v>
      </c>
      <c r="P83" s="6"/>
      <c r="V83" s="10">
        <f>'[2]9.2019'!$AB$69</f>
        <v>0.40083212759503561</v>
      </c>
      <c r="Z83" s="51">
        <f t="shared" si="12"/>
        <v>-0.13471971066907776</v>
      </c>
    </row>
    <row r="84" spans="1:28" hidden="1" x14ac:dyDescent="0.35">
      <c r="A84" s="10">
        <v>63.7</v>
      </c>
      <c r="B84" s="2">
        <v>2</v>
      </c>
      <c r="C84" s="2" t="s">
        <v>255</v>
      </c>
      <c r="D84" s="2">
        <v>3</v>
      </c>
      <c r="E84" s="2">
        <v>1</v>
      </c>
      <c r="F84" s="2" t="s">
        <v>214</v>
      </c>
      <c r="G84" s="2">
        <v>7</v>
      </c>
      <c r="H84" s="2" t="s">
        <v>95</v>
      </c>
      <c r="I84" s="2" t="str">
        <f t="shared" ref="I84:I93" si="14">I83</f>
        <v>2019,7,29,13,0</v>
      </c>
      <c r="J84" s="2" t="str">
        <f t="shared" si="13"/>
        <v>2019,7,29,13,0</v>
      </c>
      <c r="K84" s="2" t="s">
        <v>97</v>
      </c>
      <c r="L84" s="10">
        <f t="shared" si="7"/>
        <v>0.92708333333333337</v>
      </c>
      <c r="M84" s="2">
        <v>8.9</v>
      </c>
      <c r="N84" s="2">
        <v>1.44</v>
      </c>
      <c r="O84" s="2">
        <v>4.8000000000000001E-2</v>
      </c>
      <c r="P84" s="6">
        <v>0.7821420431137085</v>
      </c>
      <c r="V84" s="10">
        <f>'[2]9.2019'!$AB$69</f>
        <v>0.40083212759503561</v>
      </c>
      <c r="Y84" s="2">
        <f>M84*0.15*P84</f>
        <v>1.0441596275568008</v>
      </c>
      <c r="Z84" s="51">
        <f t="shared" si="12"/>
        <v>-7.864357864357864E-2</v>
      </c>
    </row>
    <row r="85" spans="1:28" hidden="1" x14ac:dyDescent="0.35">
      <c r="A85" s="10">
        <v>64.7</v>
      </c>
      <c r="B85" s="2">
        <v>2</v>
      </c>
      <c r="C85" s="2" t="s">
        <v>255</v>
      </c>
      <c r="D85" s="2">
        <v>4</v>
      </c>
      <c r="E85" s="2">
        <v>1</v>
      </c>
      <c r="F85" s="2" t="s">
        <v>214</v>
      </c>
      <c r="G85" s="2">
        <v>7</v>
      </c>
      <c r="H85" s="2" t="s">
        <v>95</v>
      </c>
      <c r="I85" s="2" t="str">
        <f t="shared" si="14"/>
        <v>2019,7,29,13,0</v>
      </c>
      <c r="J85" s="2" t="str">
        <f t="shared" si="13"/>
        <v>2019,7,29,13,0</v>
      </c>
      <c r="K85" s="2" t="s">
        <v>97</v>
      </c>
      <c r="L85" s="10">
        <f t="shared" si="7"/>
        <v>0.15625</v>
      </c>
      <c r="M85" s="2">
        <v>1.5</v>
      </c>
      <c r="N85" s="2">
        <v>1.44</v>
      </c>
      <c r="O85" s="2">
        <v>4.8000000000000001E-2</v>
      </c>
      <c r="P85" s="6"/>
      <c r="V85" s="10">
        <f>'[2]9.2019'!$AB$69</f>
        <v>0.40083212759503561</v>
      </c>
      <c r="Z85" s="51">
        <f t="shared" si="12"/>
        <v>-0.12946428571428573</v>
      </c>
    </row>
    <row r="86" spans="1:28" hidden="1" x14ac:dyDescent="0.35">
      <c r="A86" s="10">
        <v>65.7</v>
      </c>
      <c r="B86" s="2">
        <v>2</v>
      </c>
      <c r="C86" s="2" t="s">
        <v>255</v>
      </c>
      <c r="D86" s="2">
        <v>5</v>
      </c>
      <c r="E86" s="2">
        <v>1</v>
      </c>
      <c r="F86" s="2" t="s">
        <v>214</v>
      </c>
      <c r="G86" s="2">
        <v>7</v>
      </c>
      <c r="H86" s="2" t="s">
        <v>95</v>
      </c>
      <c r="I86" s="2" t="str">
        <f t="shared" si="14"/>
        <v>2019,7,29,13,0</v>
      </c>
      <c r="J86" s="2" t="str">
        <f t="shared" si="13"/>
        <v>2019,7,29,13,0</v>
      </c>
      <c r="K86" s="2" t="s">
        <v>97</v>
      </c>
      <c r="L86" s="10">
        <f t="shared" si="7"/>
        <v>0.70833333333333337</v>
      </c>
      <c r="M86" s="2">
        <v>6.8</v>
      </c>
      <c r="N86" s="2">
        <v>1.44</v>
      </c>
      <c r="O86" s="2">
        <v>4.8000000000000001E-2</v>
      </c>
      <c r="P86" s="6"/>
      <c r="V86" s="10">
        <f>'[2]9.2019'!$AB$69</f>
        <v>0.40083212759503561</v>
      </c>
      <c r="Z86" s="51">
        <f t="shared" si="12"/>
        <v>-9.4285714285714278E-2</v>
      </c>
    </row>
    <row r="87" spans="1:28" hidden="1" x14ac:dyDescent="0.35">
      <c r="A87" s="10">
        <v>66.7</v>
      </c>
      <c r="B87" s="2">
        <v>2</v>
      </c>
      <c r="C87" s="2" t="s">
        <v>255</v>
      </c>
      <c r="D87" s="2">
        <v>6</v>
      </c>
      <c r="E87" s="2">
        <v>1</v>
      </c>
      <c r="F87" s="2" t="s">
        <v>214</v>
      </c>
      <c r="G87" s="2">
        <v>7</v>
      </c>
      <c r="H87" s="2" t="s">
        <v>95</v>
      </c>
      <c r="I87" s="2" t="str">
        <f t="shared" si="14"/>
        <v>2019,7,29,13,0</v>
      </c>
      <c r="J87" s="2" t="str">
        <f t="shared" si="13"/>
        <v>2019,7,29,13,0</v>
      </c>
      <c r="K87" s="2" t="s">
        <v>97</v>
      </c>
      <c r="L87" s="10">
        <f t="shared" si="7"/>
        <v>0.3125</v>
      </c>
      <c r="M87" s="2">
        <v>3</v>
      </c>
      <c r="N87" s="2">
        <v>1.44</v>
      </c>
      <c r="O87" s="2">
        <v>4.8000000000000001E-2</v>
      </c>
      <c r="P87" s="6"/>
      <c r="V87" s="10">
        <f>'[2]9.2019'!$AB$69</f>
        <v>0.40083212759503561</v>
      </c>
      <c r="Z87" s="51">
        <f t="shared" si="12"/>
        <v>-0.12142857142857143</v>
      </c>
    </row>
    <row r="88" spans="1:28" hidden="1" x14ac:dyDescent="0.35">
      <c r="A88" s="10">
        <v>73.7</v>
      </c>
      <c r="B88" s="2">
        <v>2</v>
      </c>
      <c r="C88" s="2" t="s">
        <v>255</v>
      </c>
      <c r="D88" s="2">
        <v>13</v>
      </c>
      <c r="E88" s="2">
        <v>5</v>
      </c>
      <c r="F88" s="2" t="s">
        <v>214</v>
      </c>
      <c r="G88" s="2">
        <v>7</v>
      </c>
      <c r="H88" s="2" t="s">
        <v>95</v>
      </c>
      <c r="I88" s="2" t="str">
        <f t="shared" si="14"/>
        <v>2019,7,29,13,0</v>
      </c>
      <c r="J88" s="2" t="str">
        <f t="shared" si="13"/>
        <v>2019,7,29,13,0</v>
      </c>
      <c r="K88" s="2" t="s">
        <v>97</v>
      </c>
      <c r="L88" s="10">
        <f t="shared" si="7"/>
        <v>0.37500000000000006</v>
      </c>
      <c r="M88" s="2">
        <v>3.6</v>
      </c>
      <c r="N88" s="2">
        <v>1.44</v>
      </c>
      <c r="O88" s="2">
        <v>4.8000000000000001E-2</v>
      </c>
      <c r="P88" s="6"/>
      <c r="Z88" s="51">
        <f t="shared" si="12"/>
        <v>-0.11714285714285713</v>
      </c>
    </row>
    <row r="89" spans="1:28" hidden="1" x14ac:dyDescent="0.35">
      <c r="A89" s="10">
        <v>74.7</v>
      </c>
      <c r="B89" s="2">
        <v>2</v>
      </c>
      <c r="C89" s="2" t="s">
        <v>255</v>
      </c>
      <c r="D89" s="2">
        <v>14</v>
      </c>
      <c r="E89" s="2">
        <v>5</v>
      </c>
      <c r="F89" s="2" t="s">
        <v>214</v>
      </c>
      <c r="G89" s="2">
        <v>7</v>
      </c>
      <c r="H89" s="2" t="s">
        <v>95</v>
      </c>
      <c r="I89" s="2" t="str">
        <f t="shared" si="14"/>
        <v>2019,7,29,13,0</v>
      </c>
      <c r="J89" s="2" t="str">
        <f t="shared" si="13"/>
        <v>2019,7,29,13,0</v>
      </c>
      <c r="K89" s="2" t="s">
        <v>97</v>
      </c>
      <c r="L89" s="10">
        <f t="shared" si="7"/>
        <v>0.875</v>
      </c>
      <c r="M89" s="2">
        <v>8.4</v>
      </c>
      <c r="N89" s="2">
        <v>1.44</v>
      </c>
      <c r="O89" s="2">
        <v>4.8000000000000001E-2</v>
      </c>
      <c r="P89" s="6"/>
      <c r="Z89" s="51">
        <f t="shared" si="12"/>
        <v>-8.255563531945441E-2</v>
      </c>
    </row>
    <row r="90" spans="1:28" hidden="1" x14ac:dyDescent="0.35">
      <c r="A90" s="10">
        <v>75.7</v>
      </c>
      <c r="B90" s="2">
        <v>2</v>
      </c>
      <c r="C90" s="2" t="s">
        <v>255</v>
      </c>
      <c r="D90" s="2">
        <v>15</v>
      </c>
      <c r="E90" s="2">
        <v>5</v>
      </c>
      <c r="F90" s="2" t="s">
        <v>214</v>
      </c>
      <c r="G90" s="2">
        <v>7</v>
      </c>
      <c r="H90" s="2" t="s">
        <v>95</v>
      </c>
      <c r="I90" s="2" t="str">
        <f t="shared" si="14"/>
        <v>2019,7,29,13,0</v>
      </c>
      <c r="J90" s="2" t="str">
        <f t="shared" si="13"/>
        <v>2019,7,29,13,0</v>
      </c>
      <c r="K90" s="2" t="s">
        <v>97</v>
      </c>
      <c r="L90" s="10">
        <f t="shared" si="7"/>
        <v>0.875</v>
      </c>
      <c r="M90" s="2">
        <v>8.4</v>
      </c>
      <c r="N90" s="2">
        <v>1.44</v>
      </c>
      <c r="O90" s="2">
        <v>4.8000000000000001E-2</v>
      </c>
      <c r="P90" s="6">
        <v>0.60746079683303833</v>
      </c>
      <c r="Y90" s="2">
        <f>M90*0.15*P90</f>
        <v>0.76540060400962828</v>
      </c>
      <c r="Z90" s="51">
        <f t="shared" si="12"/>
        <v>-8.2857142857142851E-2</v>
      </c>
    </row>
    <row r="91" spans="1:28" hidden="1" x14ac:dyDescent="0.35">
      <c r="A91" s="10">
        <v>76.7</v>
      </c>
      <c r="B91" s="2">
        <v>2</v>
      </c>
      <c r="C91" s="2" t="s">
        <v>255</v>
      </c>
      <c r="D91" s="2">
        <v>16</v>
      </c>
      <c r="E91" s="2">
        <v>5</v>
      </c>
      <c r="F91" s="2" t="s">
        <v>214</v>
      </c>
      <c r="G91" s="2">
        <v>7</v>
      </c>
      <c r="H91" s="2" t="s">
        <v>95</v>
      </c>
      <c r="I91" s="2" t="str">
        <f t="shared" si="14"/>
        <v>2019,7,29,13,0</v>
      </c>
      <c r="J91" s="2" t="str">
        <f t="shared" si="13"/>
        <v>2019,7,29,13,0</v>
      </c>
      <c r="K91" s="2" t="s">
        <v>97</v>
      </c>
      <c r="L91" s="10">
        <f t="shared" si="7"/>
        <v>0.96875</v>
      </c>
      <c r="M91" s="2">
        <v>9.3000000000000007</v>
      </c>
      <c r="N91" s="2">
        <v>1.44</v>
      </c>
      <c r="O91" s="2">
        <v>4.8000000000000001E-2</v>
      </c>
      <c r="P91" s="6"/>
      <c r="Z91" s="51">
        <f t="shared" si="12"/>
        <v>-7.6094759511844939E-2</v>
      </c>
    </row>
    <row r="92" spans="1:28" hidden="1" x14ac:dyDescent="0.35">
      <c r="A92" s="10">
        <v>77.7</v>
      </c>
      <c r="B92" s="2">
        <v>2</v>
      </c>
      <c r="C92" s="2" t="s">
        <v>255</v>
      </c>
      <c r="D92" s="2">
        <v>17</v>
      </c>
      <c r="E92" s="2">
        <v>5</v>
      </c>
      <c r="F92" s="2" t="s">
        <v>214</v>
      </c>
      <c r="G92" s="2">
        <v>7</v>
      </c>
      <c r="H92" s="2" t="s">
        <v>95</v>
      </c>
      <c r="I92" s="2" t="str">
        <f>I91</f>
        <v>2019,7,29,13,0</v>
      </c>
      <c r="J92" s="2" t="str">
        <f t="shared" si="13"/>
        <v>2019,7,29,13,0</v>
      </c>
      <c r="K92" s="2" t="s">
        <v>97</v>
      </c>
      <c r="L92" s="10">
        <f t="shared" si="7"/>
        <v>1.0625</v>
      </c>
      <c r="M92" s="2">
        <v>10.199999999999999</v>
      </c>
      <c r="N92" s="2">
        <v>1.44</v>
      </c>
      <c r="O92" s="2">
        <v>4.8000000000000001E-2</v>
      </c>
      <c r="P92" s="6"/>
      <c r="Z92" s="51">
        <f t="shared" si="12"/>
        <v>-7.0362473347547985E-2</v>
      </c>
    </row>
    <row r="93" spans="1:28" hidden="1" x14ac:dyDescent="0.35">
      <c r="A93" s="10">
        <v>78.7</v>
      </c>
      <c r="B93" s="2">
        <v>2</v>
      </c>
      <c r="C93" s="2" t="s">
        <v>255</v>
      </c>
      <c r="D93" s="2">
        <v>18</v>
      </c>
      <c r="E93" s="2">
        <v>5</v>
      </c>
      <c r="F93" s="2" t="s">
        <v>214</v>
      </c>
      <c r="G93" s="2">
        <v>7</v>
      </c>
      <c r="H93" s="2" t="s">
        <v>95</v>
      </c>
      <c r="I93" s="2" t="str">
        <f t="shared" si="14"/>
        <v>2019,7,29,13,0</v>
      </c>
      <c r="J93" s="2" t="str">
        <f t="shared" si="13"/>
        <v>2019,7,29,13,0</v>
      </c>
      <c r="K93" s="2" t="s">
        <v>97</v>
      </c>
      <c r="L93" s="10">
        <f t="shared" si="7"/>
        <v>1.4270833333333333</v>
      </c>
      <c r="M93" s="2">
        <v>13.7</v>
      </c>
      <c r="N93" s="2">
        <v>1.44</v>
      </c>
      <c r="O93" s="2">
        <v>4.8000000000000001E-2</v>
      </c>
      <c r="P93" s="6">
        <v>0.7623143196105957</v>
      </c>
      <c r="Y93" s="2">
        <f>M93*0.15*P93</f>
        <v>1.566555926799774</v>
      </c>
      <c r="Z93" s="51">
        <f t="shared" si="12"/>
        <v>-4.5968882602545967E-2</v>
      </c>
    </row>
    <row r="94" spans="1:28" hidden="1" x14ac:dyDescent="0.35">
      <c r="A94" s="10">
        <v>81</v>
      </c>
      <c r="B94" s="2">
        <v>3</v>
      </c>
      <c r="C94" s="2" t="s">
        <v>254</v>
      </c>
      <c r="D94" s="2">
        <v>1</v>
      </c>
      <c r="E94" s="2">
        <v>1</v>
      </c>
      <c r="F94" s="2" t="s">
        <v>213</v>
      </c>
      <c r="H94" s="2" t="s">
        <v>98</v>
      </c>
      <c r="I94" s="2" t="s">
        <v>98</v>
      </c>
      <c r="J94" s="2" t="str">
        <f t="shared" si="13"/>
        <v>2019,10,30,13,0</v>
      </c>
      <c r="K94" s="2" t="s">
        <v>98</v>
      </c>
      <c r="L94" s="10">
        <f t="shared" si="7"/>
        <v>2.0833333333333335</v>
      </c>
      <c r="M94" s="2">
        <v>20</v>
      </c>
      <c r="N94" s="2">
        <v>1.44</v>
      </c>
      <c r="O94" s="2">
        <v>4.8000000000000001E-2</v>
      </c>
      <c r="P94" s="6">
        <v>1.1933936675389607</v>
      </c>
      <c r="V94" s="2">
        <f>'[2]12.2019'!$AB$90</f>
        <v>0.33918224234980698</v>
      </c>
      <c r="Y94" s="2">
        <f t="shared" ref="Y94:Y102" si="15">M94*0.15*P94</f>
        <v>3.5801810026168823</v>
      </c>
      <c r="Z94" s="51"/>
    </row>
    <row r="95" spans="1:28" hidden="1" x14ac:dyDescent="0.35">
      <c r="A95" s="10">
        <v>82</v>
      </c>
      <c r="B95" s="2">
        <v>3</v>
      </c>
      <c r="C95" s="2" t="s">
        <v>254</v>
      </c>
      <c r="D95" s="2">
        <v>2</v>
      </c>
      <c r="E95" s="2">
        <v>1</v>
      </c>
      <c r="F95" s="2" t="s">
        <v>213</v>
      </c>
      <c r="H95" s="2" t="s">
        <v>98</v>
      </c>
      <c r="I95" s="2" t="s">
        <v>98</v>
      </c>
      <c r="J95" s="2" t="str">
        <f t="shared" si="13"/>
        <v>2019,10,30,13,0</v>
      </c>
      <c r="K95" s="2" t="s">
        <v>98</v>
      </c>
      <c r="L95" s="10">
        <f t="shared" si="7"/>
        <v>2.0833333333333335</v>
      </c>
      <c r="M95" s="2">
        <v>20</v>
      </c>
      <c r="N95" s="2">
        <v>1.44</v>
      </c>
      <c r="O95" s="2">
        <v>4.8000000000000001E-2</v>
      </c>
      <c r="P95" s="6">
        <v>1.1933936675389607</v>
      </c>
      <c r="V95" s="2">
        <f>'[2]12.2019'!$AB$90</f>
        <v>0.33918224234980698</v>
      </c>
      <c r="Y95" s="2">
        <f t="shared" si="15"/>
        <v>3.5801810026168823</v>
      </c>
      <c r="Z95" s="51"/>
    </row>
    <row r="96" spans="1:28" hidden="1" x14ac:dyDescent="0.35">
      <c r="A96" s="10">
        <v>83</v>
      </c>
      <c r="B96" s="2">
        <v>3</v>
      </c>
      <c r="C96" s="2" t="s">
        <v>254</v>
      </c>
      <c r="D96" s="2">
        <v>3</v>
      </c>
      <c r="E96" s="2">
        <v>1</v>
      </c>
      <c r="F96" s="2" t="s">
        <v>213</v>
      </c>
      <c r="H96" s="2" t="s">
        <v>98</v>
      </c>
      <c r="I96" s="2" t="s">
        <v>98</v>
      </c>
      <c r="J96" s="2" t="str">
        <f t="shared" si="13"/>
        <v>2019,10,30,13,0</v>
      </c>
      <c r="K96" s="2" t="s">
        <v>98</v>
      </c>
      <c r="L96" s="10">
        <f t="shared" si="7"/>
        <v>2.0833333333333335</v>
      </c>
      <c r="M96" s="2">
        <v>20</v>
      </c>
      <c r="N96" s="2">
        <v>1.44</v>
      </c>
      <c r="O96" s="2">
        <v>4.8000000000000001E-2</v>
      </c>
      <c r="P96" s="6">
        <v>1.1933936675389607</v>
      </c>
      <c r="V96" s="2">
        <f>'[2]12.2019'!$AB$90</f>
        <v>0.33918224234980698</v>
      </c>
      <c r="Y96" s="2">
        <f t="shared" si="15"/>
        <v>3.5801810026168823</v>
      </c>
      <c r="Z96" s="51"/>
    </row>
    <row r="97" spans="1:26" hidden="1" x14ac:dyDescent="0.35">
      <c r="A97" s="10">
        <v>84</v>
      </c>
      <c r="B97" s="2">
        <v>3</v>
      </c>
      <c r="C97" s="2" t="s">
        <v>254</v>
      </c>
      <c r="D97" s="2">
        <v>4</v>
      </c>
      <c r="E97" s="2">
        <v>1</v>
      </c>
      <c r="F97" s="2" t="s">
        <v>213</v>
      </c>
      <c r="H97" s="2" t="s">
        <v>98</v>
      </c>
      <c r="I97" s="2" t="s">
        <v>98</v>
      </c>
      <c r="J97" s="2" t="str">
        <f t="shared" si="13"/>
        <v>2019,10,30,13,0</v>
      </c>
      <c r="K97" s="2" t="s">
        <v>98</v>
      </c>
      <c r="L97" s="10">
        <f t="shared" si="7"/>
        <v>2.0833333333333335</v>
      </c>
      <c r="M97" s="2">
        <v>20</v>
      </c>
      <c r="N97" s="2">
        <v>1.44</v>
      </c>
      <c r="O97" s="2">
        <v>4.8000000000000001E-2</v>
      </c>
      <c r="P97" s="6">
        <v>1.1933936675389607</v>
      </c>
      <c r="V97" s="2">
        <f>'[2]12.2019'!$AB$90</f>
        <v>0.33918224234980698</v>
      </c>
      <c r="Y97" s="2">
        <f t="shared" si="15"/>
        <v>3.5801810026168823</v>
      </c>
      <c r="Z97" s="51"/>
    </row>
    <row r="98" spans="1:26" hidden="1" x14ac:dyDescent="0.35">
      <c r="A98" s="10">
        <v>85</v>
      </c>
      <c r="B98" s="2">
        <v>3</v>
      </c>
      <c r="C98" s="2" t="s">
        <v>254</v>
      </c>
      <c r="D98" s="2">
        <v>5</v>
      </c>
      <c r="E98" s="2">
        <v>1</v>
      </c>
      <c r="F98" s="2" t="s">
        <v>213</v>
      </c>
      <c r="H98" s="2" t="s">
        <v>98</v>
      </c>
      <c r="I98" s="2" t="s">
        <v>98</v>
      </c>
      <c r="J98" s="2" t="str">
        <f t="shared" si="13"/>
        <v>2019,10,30,13,0</v>
      </c>
      <c r="K98" s="2" t="s">
        <v>98</v>
      </c>
      <c r="L98" s="10">
        <f t="shared" si="7"/>
        <v>2.0833333333333335</v>
      </c>
      <c r="M98" s="2">
        <v>20</v>
      </c>
      <c r="N98" s="2">
        <v>1.44</v>
      </c>
      <c r="O98" s="2">
        <v>4.8000000000000001E-2</v>
      </c>
      <c r="P98" s="6">
        <v>1.1933936675389607</v>
      </c>
      <c r="V98" s="2">
        <f>'[2]12.2019'!$AB$90</f>
        <v>0.33918224234980698</v>
      </c>
      <c r="Y98" s="2">
        <f t="shared" si="15"/>
        <v>3.5801810026168823</v>
      </c>
      <c r="Z98" s="51"/>
    </row>
    <row r="99" spans="1:26" hidden="1" x14ac:dyDescent="0.35">
      <c r="A99" s="10">
        <v>86</v>
      </c>
      <c r="B99" s="2">
        <v>3</v>
      </c>
      <c r="C99" s="2" t="s">
        <v>254</v>
      </c>
      <c r="D99" s="2">
        <v>6</v>
      </c>
      <c r="E99" s="2">
        <v>1</v>
      </c>
      <c r="F99" s="2" t="s">
        <v>213</v>
      </c>
      <c r="H99" s="2" t="s">
        <v>98</v>
      </c>
      <c r="I99" s="2" t="s">
        <v>98</v>
      </c>
      <c r="J99" s="2" t="str">
        <f t="shared" si="13"/>
        <v>2019,10,30,13,0</v>
      </c>
      <c r="K99" s="2" t="s">
        <v>98</v>
      </c>
      <c r="L99" s="10">
        <f t="shared" si="7"/>
        <v>2.0833333333333335</v>
      </c>
      <c r="M99" s="2">
        <v>20</v>
      </c>
      <c r="N99" s="2">
        <v>1.44</v>
      </c>
      <c r="O99" s="2">
        <v>4.8000000000000001E-2</v>
      </c>
      <c r="P99" s="6">
        <v>1.1933936675389607</v>
      </c>
      <c r="V99" s="2">
        <f>'[2]12.2019'!$AB$90</f>
        <v>0.33918224234980698</v>
      </c>
      <c r="Y99" s="2">
        <f t="shared" si="15"/>
        <v>3.5801810026168823</v>
      </c>
      <c r="Z99" s="51"/>
    </row>
    <row r="100" spans="1:26" hidden="1" x14ac:dyDescent="0.35">
      <c r="A100" s="10">
        <v>87</v>
      </c>
      <c r="B100" s="2">
        <v>3</v>
      </c>
      <c r="C100" s="2" t="s">
        <v>254</v>
      </c>
      <c r="D100" s="2">
        <v>7</v>
      </c>
      <c r="E100" s="2">
        <v>1</v>
      </c>
      <c r="F100" s="2" t="s">
        <v>213</v>
      </c>
      <c r="H100" s="2" t="s">
        <v>98</v>
      </c>
      <c r="I100" s="2" t="s">
        <v>98</v>
      </c>
      <c r="J100" s="2" t="str">
        <f t="shared" si="13"/>
        <v>2019,10,30,13,0</v>
      </c>
      <c r="K100" s="2" t="s">
        <v>98</v>
      </c>
      <c r="L100" s="10">
        <f t="shared" si="7"/>
        <v>2.0833333333333335</v>
      </c>
      <c r="M100" s="2">
        <v>20</v>
      </c>
      <c r="N100" s="2">
        <v>1.44</v>
      </c>
      <c r="O100" s="2">
        <v>4.8000000000000001E-2</v>
      </c>
      <c r="P100" s="6">
        <v>1.1933936675389607</v>
      </c>
      <c r="V100" s="2">
        <f>'[2]12.2019'!$AB$90</f>
        <v>0.33918224234980698</v>
      </c>
      <c r="Y100" s="2">
        <f t="shared" si="15"/>
        <v>3.5801810026168823</v>
      </c>
      <c r="Z100" s="51"/>
    </row>
    <row r="101" spans="1:26" hidden="1" x14ac:dyDescent="0.35">
      <c r="A101" s="10">
        <v>88</v>
      </c>
      <c r="B101" s="2">
        <v>3</v>
      </c>
      <c r="C101" s="2" t="s">
        <v>254</v>
      </c>
      <c r="D101" s="2">
        <v>8</v>
      </c>
      <c r="E101" s="2">
        <v>1</v>
      </c>
      <c r="F101" s="2" t="s">
        <v>213</v>
      </c>
      <c r="H101" s="2" t="s">
        <v>98</v>
      </c>
      <c r="I101" s="2" t="s">
        <v>98</v>
      </c>
      <c r="J101" s="2" t="str">
        <f t="shared" si="13"/>
        <v>2019,10,30,13,0</v>
      </c>
      <c r="K101" s="2" t="s">
        <v>98</v>
      </c>
      <c r="L101" s="10">
        <f t="shared" si="7"/>
        <v>2.0833333333333335</v>
      </c>
      <c r="M101" s="2">
        <v>20</v>
      </c>
      <c r="N101" s="2">
        <v>1.44</v>
      </c>
      <c r="O101" s="2">
        <v>4.8000000000000001E-2</v>
      </c>
      <c r="P101" s="6">
        <v>1.1933936675389607</v>
      </c>
      <c r="V101" s="2">
        <f>'[2]12.2019'!$AB$90</f>
        <v>0.33918224234980698</v>
      </c>
      <c r="Y101" s="2">
        <f t="shared" si="15"/>
        <v>3.5801810026168823</v>
      </c>
      <c r="Z101" s="51"/>
    </row>
    <row r="102" spans="1:26" hidden="1" x14ac:dyDescent="0.35">
      <c r="A102" s="10">
        <v>89</v>
      </c>
      <c r="B102" s="2">
        <v>3</v>
      </c>
      <c r="C102" s="2" t="s">
        <v>254</v>
      </c>
      <c r="D102" s="2">
        <v>9</v>
      </c>
      <c r="E102" s="2">
        <v>1</v>
      </c>
      <c r="F102" s="2" t="s">
        <v>213</v>
      </c>
      <c r="H102" s="2" t="s">
        <v>98</v>
      </c>
      <c r="I102" s="2" t="s">
        <v>98</v>
      </c>
      <c r="J102" s="2" t="str">
        <f t="shared" si="13"/>
        <v>2019,10,30,13,0</v>
      </c>
      <c r="K102" s="2" t="s">
        <v>98</v>
      </c>
      <c r="L102" s="10">
        <f t="shared" si="7"/>
        <v>2.0833333333333335</v>
      </c>
      <c r="M102" s="2">
        <v>20</v>
      </c>
      <c r="N102" s="2">
        <v>1.44</v>
      </c>
      <c r="O102" s="2">
        <v>4.8000000000000001E-2</v>
      </c>
      <c r="P102" s="6">
        <v>1.1933936675389607</v>
      </c>
      <c r="V102" s="2">
        <f>'[2]12.2019'!$AB$90</f>
        <v>0.33918224234980698</v>
      </c>
      <c r="Y102" s="2">
        <f t="shared" si="15"/>
        <v>3.5801810026168823</v>
      </c>
      <c r="Z102" s="51"/>
    </row>
    <row r="103" spans="1:26" hidden="1" x14ac:dyDescent="0.35">
      <c r="A103" s="10">
        <v>93</v>
      </c>
      <c r="B103" s="2">
        <v>3</v>
      </c>
      <c r="C103" s="2" t="s">
        <v>254</v>
      </c>
      <c r="D103" s="2">
        <v>13</v>
      </c>
      <c r="E103" s="2">
        <v>5</v>
      </c>
      <c r="F103" s="2" t="s">
        <v>213</v>
      </c>
      <c r="H103" s="2" t="s">
        <v>98</v>
      </c>
      <c r="I103" s="2" t="s">
        <v>98</v>
      </c>
      <c r="J103" s="2" t="str">
        <f t="shared" si="13"/>
        <v>2019,10,30,13,0</v>
      </c>
      <c r="K103" s="2" t="s">
        <v>98</v>
      </c>
      <c r="L103" s="10">
        <f t="shared" ref="L103:L129" si="16">0.15*M103/N103</f>
        <v>2.0833333333333335</v>
      </c>
      <c r="M103" s="2">
        <v>20</v>
      </c>
      <c r="N103" s="2">
        <v>1.44</v>
      </c>
      <c r="O103" s="2">
        <v>4.8000000000000001E-2</v>
      </c>
      <c r="P103" s="6">
        <v>1.1933936675389607</v>
      </c>
      <c r="V103" s="2">
        <f>'[2]12.2019'!$AB$91</f>
        <v>0.42662248044709528</v>
      </c>
      <c r="Y103" s="2">
        <f>M103*0.15*P103/100</f>
        <v>3.580181002616882E-2</v>
      </c>
      <c r="Z103" s="51"/>
    </row>
    <row r="104" spans="1:26" hidden="1" x14ac:dyDescent="0.35">
      <c r="A104" s="10">
        <v>94</v>
      </c>
      <c r="B104" s="2">
        <v>3</v>
      </c>
      <c r="C104" s="2" t="s">
        <v>254</v>
      </c>
      <c r="D104" s="2">
        <v>14</v>
      </c>
      <c r="E104" s="2">
        <v>5</v>
      </c>
      <c r="F104" s="2" t="s">
        <v>213</v>
      </c>
      <c r="H104" s="2" t="s">
        <v>98</v>
      </c>
      <c r="I104" s="2" t="s">
        <v>98</v>
      </c>
      <c r="J104" s="2" t="str">
        <f t="shared" si="13"/>
        <v>2019,10,30,13,0</v>
      </c>
      <c r="K104" s="2" t="s">
        <v>98</v>
      </c>
      <c r="L104" s="10">
        <f t="shared" si="16"/>
        <v>2.0833333333333335</v>
      </c>
      <c r="M104" s="2">
        <v>20</v>
      </c>
      <c r="N104" s="2">
        <v>1.44</v>
      </c>
      <c r="O104" s="2">
        <v>4.8000000000000001E-2</v>
      </c>
      <c r="P104" s="6"/>
      <c r="V104" s="2">
        <f>'[2]12.2019'!$AB$91</f>
        <v>0.42662248044709528</v>
      </c>
      <c r="Z104" s="51"/>
    </row>
    <row r="105" spans="1:26" hidden="1" x14ac:dyDescent="0.35">
      <c r="A105" s="10">
        <v>95</v>
      </c>
      <c r="B105" s="2">
        <v>3</v>
      </c>
      <c r="C105" s="2" t="s">
        <v>254</v>
      </c>
      <c r="D105" s="2">
        <v>15</v>
      </c>
      <c r="E105" s="2">
        <v>5</v>
      </c>
      <c r="F105" s="2" t="s">
        <v>213</v>
      </c>
      <c r="H105" s="2" t="s">
        <v>98</v>
      </c>
      <c r="I105" s="2" t="s">
        <v>98</v>
      </c>
      <c r="J105" s="2" t="str">
        <f t="shared" si="13"/>
        <v>2019,10,30,13,0</v>
      </c>
      <c r="K105" s="2" t="s">
        <v>98</v>
      </c>
      <c r="L105" s="10">
        <f t="shared" si="16"/>
        <v>2.0833333333333335</v>
      </c>
      <c r="M105" s="2">
        <v>20</v>
      </c>
      <c r="N105" s="2">
        <v>1.44</v>
      </c>
      <c r="O105" s="2">
        <v>4.8000000000000001E-2</v>
      </c>
      <c r="P105" s="6"/>
      <c r="V105" s="2">
        <f>'[2]12.2019'!$AB$91</f>
        <v>0.42662248044709528</v>
      </c>
      <c r="Z105" s="51"/>
    </row>
    <row r="106" spans="1:26" hidden="1" x14ac:dyDescent="0.35">
      <c r="A106" s="10">
        <v>96</v>
      </c>
      <c r="B106" s="2">
        <v>3</v>
      </c>
      <c r="C106" s="2" t="s">
        <v>254</v>
      </c>
      <c r="D106" s="2">
        <v>16</v>
      </c>
      <c r="E106" s="2">
        <v>5</v>
      </c>
      <c r="F106" s="2" t="s">
        <v>213</v>
      </c>
      <c r="H106" s="2" t="s">
        <v>98</v>
      </c>
      <c r="I106" s="2" t="s">
        <v>98</v>
      </c>
      <c r="J106" s="2" t="str">
        <f t="shared" si="13"/>
        <v>2019,10,30,13,0</v>
      </c>
      <c r="K106" s="2" t="s">
        <v>98</v>
      </c>
      <c r="L106" s="10">
        <f t="shared" si="16"/>
        <v>2.0833333333333335</v>
      </c>
      <c r="M106" s="2">
        <v>20</v>
      </c>
      <c r="N106" s="2">
        <v>1.44</v>
      </c>
      <c r="O106" s="2">
        <v>4.8000000000000001E-2</v>
      </c>
      <c r="P106" s="6"/>
      <c r="V106" s="2">
        <f>'[2]12.2019'!$AB$91</f>
        <v>0.42662248044709528</v>
      </c>
      <c r="Z106" s="51"/>
    </row>
    <row r="107" spans="1:26" hidden="1" x14ac:dyDescent="0.35">
      <c r="A107" s="10">
        <v>97</v>
      </c>
      <c r="B107" s="2">
        <v>3</v>
      </c>
      <c r="C107" s="2" t="s">
        <v>254</v>
      </c>
      <c r="D107" s="2">
        <v>17</v>
      </c>
      <c r="E107" s="2">
        <v>5</v>
      </c>
      <c r="F107" s="2" t="s">
        <v>213</v>
      </c>
      <c r="H107" s="2" t="s">
        <v>98</v>
      </c>
      <c r="I107" s="2" t="s">
        <v>98</v>
      </c>
      <c r="J107" s="2" t="str">
        <f t="shared" si="13"/>
        <v>2019,10,30,13,0</v>
      </c>
      <c r="K107" s="2" t="s">
        <v>98</v>
      </c>
      <c r="L107" s="10">
        <f t="shared" si="16"/>
        <v>2.0833333333333335</v>
      </c>
      <c r="M107" s="2">
        <v>20</v>
      </c>
      <c r="N107" s="2">
        <v>1.44</v>
      </c>
      <c r="O107" s="2">
        <v>4.8000000000000001E-2</v>
      </c>
      <c r="P107" s="6"/>
      <c r="V107" s="2">
        <f>'[2]12.2019'!$AB$91</f>
        <v>0.42662248044709528</v>
      </c>
      <c r="Z107" s="51"/>
    </row>
    <row r="108" spans="1:26" hidden="1" x14ac:dyDescent="0.35">
      <c r="A108" s="10">
        <v>98</v>
      </c>
      <c r="B108" s="2">
        <v>3</v>
      </c>
      <c r="C108" s="2" t="s">
        <v>254</v>
      </c>
      <c r="D108" s="2">
        <v>18</v>
      </c>
      <c r="E108" s="2">
        <v>5</v>
      </c>
      <c r="F108" s="2" t="s">
        <v>213</v>
      </c>
      <c r="H108" s="2" t="s">
        <v>98</v>
      </c>
      <c r="I108" s="2" t="s">
        <v>98</v>
      </c>
      <c r="J108" s="2" t="str">
        <f t="shared" si="13"/>
        <v>2019,10,30,13,0</v>
      </c>
      <c r="K108" s="2" t="s">
        <v>98</v>
      </c>
      <c r="L108" s="10">
        <f t="shared" si="16"/>
        <v>2.0833333333333335</v>
      </c>
      <c r="M108" s="2">
        <v>20</v>
      </c>
      <c r="N108" s="2">
        <v>1.44</v>
      </c>
      <c r="O108" s="2">
        <v>4.8000000000000001E-2</v>
      </c>
      <c r="P108" s="6"/>
      <c r="V108" s="2">
        <f>'[2]12.2019'!$AB$91</f>
        <v>0.42662248044709528</v>
      </c>
      <c r="Z108" s="51"/>
    </row>
    <row r="109" spans="1:26" hidden="1" x14ac:dyDescent="0.35">
      <c r="A109" s="10">
        <v>99</v>
      </c>
      <c r="B109" s="2">
        <v>3</v>
      </c>
      <c r="C109" s="2" t="s">
        <v>254</v>
      </c>
      <c r="D109" s="2">
        <v>19</v>
      </c>
      <c r="E109" s="2">
        <v>5</v>
      </c>
      <c r="F109" s="2" t="s">
        <v>213</v>
      </c>
      <c r="H109" s="2" t="s">
        <v>98</v>
      </c>
      <c r="I109" s="2" t="s">
        <v>98</v>
      </c>
      <c r="J109" s="2" t="str">
        <f t="shared" si="13"/>
        <v>2019,10,30,13,0</v>
      </c>
      <c r="K109" s="2" t="s">
        <v>98</v>
      </c>
      <c r="L109" s="10">
        <f t="shared" si="16"/>
        <v>2.0833333333333335</v>
      </c>
      <c r="M109" s="2">
        <v>20</v>
      </c>
      <c r="N109" s="2">
        <v>1.44</v>
      </c>
      <c r="O109" s="2">
        <v>4.8000000000000001E-2</v>
      </c>
      <c r="P109" s="6"/>
      <c r="V109" s="2">
        <f>'[2]12.2019'!$AB$91</f>
        <v>0.42662248044709528</v>
      </c>
      <c r="Z109" s="51"/>
    </row>
    <row r="110" spans="1:26" hidden="1" x14ac:dyDescent="0.35">
      <c r="A110" s="10">
        <v>100</v>
      </c>
      <c r="B110" s="2">
        <v>3</v>
      </c>
      <c r="C110" s="2" t="s">
        <v>254</v>
      </c>
      <c r="D110" s="2">
        <v>20</v>
      </c>
      <c r="E110" s="2">
        <v>5</v>
      </c>
      <c r="F110" s="2" t="s">
        <v>213</v>
      </c>
      <c r="H110" s="2" t="s">
        <v>98</v>
      </c>
      <c r="I110" s="2" t="s">
        <v>98</v>
      </c>
      <c r="J110" s="2" t="str">
        <f t="shared" si="13"/>
        <v>2019,10,30,13,0</v>
      </c>
      <c r="K110" s="2" t="s">
        <v>98</v>
      </c>
      <c r="L110" s="10">
        <f t="shared" si="16"/>
        <v>2.0833333333333335</v>
      </c>
      <c r="M110" s="2">
        <v>20</v>
      </c>
      <c r="N110" s="2">
        <v>1.44</v>
      </c>
      <c r="O110" s="2">
        <v>4.8000000000000001E-2</v>
      </c>
      <c r="P110" s="6"/>
      <c r="V110" s="2">
        <f>'[2]12.2019'!$AB$91</f>
        <v>0.42662248044709528</v>
      </c>
      <c r="Z110" s="51"/>
    </row>
    <row r="111" spans="1:26" hidden="1" x14ac:dyDescent="0.35">
      <c r="A111" s="10">
        <v>101</v>
      </c>
      <c r="B111" s="2">
        <v>3</v>
      </c>
      <c r="C111" s="2" t="s">
        <v>254</v>
      </c>
      <c r="D111" s="2">
        <v>21</v>
      </c>
      <c r="E111" s="2">
        <v>5</v>
      </c>
      <c r="F111" s="2" t="s">
        <v>213</v>
      </c>
      <c r="H111" s="2" t="s">
        <v>98</v>
      </c>
      <c r="I111" s="2" t="s">
        <v>98</v>
      </c>
      <c r="J111" s="2" t="str">
        <f t="shared" si="13"/>
        <v>2019,10,30,13,0</v>
      </c>
      <c r="K111" s="2" t="s">
        <v>98</v>
      </c>
      <c r="L111" s="10">
        <f>0.15*M111/N111</f>
        <v>2.0833333333333335</v>
      </c>
      <c r="M111" s="2">
        <v>20</v>
      </c>
      <c r="N111" s="2">
        <v>1.44</v>
      </c>
      <c r="O111" s="2">
        <v>4.8000000000000001E-2</v>
      </c>
      <c r="P111" s="6"/>
      <c r="V111" s="2">
        <f>'[2]12.2019'!$AB$91</f>
        <v>0.42662248044709528</v>
      </c>
      <c r="Z111" s="51"/>
    </row>
    <row r="112" spans="1:26" hidden="1" x14ac:dyDescent="0.35">
      <c r="A112" s="10">
        <v>81.7</v>
      </c>
      <c r="B112" s="2">
        <v>3</v>
      </c>
      <c r="C112" s="2" t="s">
        <v>254</v>
      </c>
      <c r="D112" s="2">
        <v>1</v>
      </c>
      <c r="E112" s="2">
        <v>1</v>
      </c>
      <c r="F112" s="2" t="s">
        <v>214</v>
      </c>
      <c r="H112" s="2" t="s">
        <v>98</v>
      </c>
      <c r="I112" s="2" t="str">
        <f>K111</f>
        <v>2019,10,30,13,0</v>
      </c>
      <c r="J112" s="2" t="str">
        <f t="shared" si="13"/>
        <v>2019,10,30,13,0</v>
      </c>
      <c r="K112" s="2" t="s">
        <v>99</v>
      </c>
      <c r="L112" s="10">
        <f t="shared" si="16"/>
        <v>1.2708333333333333</v>
      </c>
      <c r="M112" s="2">
        <v>12.2</v>
      </c>
      <c r="N112" s="2">
        <v>1.44</v>
      </c>
      <c r="O112" s="2">
        <v>4.8000000000000001E-2</v>
      </c>
      <c r="P112" s="6">
        <v>0.98453497886657715</v>
      </c>
      <c r="V112" s="2">
        <f>'[2]12.2019'!$AB$92</f>
        <v>-6.0825016793315401</v>
      </c>
      <c r="X112" s="6">
        <f>P95-P112</f>
        <v>0.20885868867238355</v>
      </c>
      <c r="Y112" s="2">
        <f>M112*0.15*P112</f>
        <v>1.801699011325836</v>
      </c>
      <c r="Z112" s="51">
        <f>(M112-M94)/M94/7</f>
        <v>-5.5714285714285716E-2</v>
      </c>
    </row>
    <row r="113" spans="1:26" hidden="1" x14ac:dyDescent="0.35">
      <c r="A113" s="10">
        <v>82.7</v>
      </c>
      <c r="B113" s="2">
        <v>3</v>
      </c>
      <c r="C113" s="2" t="s">
        <v>254</v>
      </c>
      <c r="D113" s="2">
        <v>2</v>
      </c>
      <c r="E113" s="2">
        <v>1</v>
      </c>
      <c r="F113" s="2" t="s">
        <v>214</v>
      </c>
      <c r="H113" s="2" t="s">
        <v>98</v>
      </c>
      <c r="I113" s="2" t="str">
        <f>I112</f>
        <v>2019,10,30,13,0</v>
      </c>
      <c r="J113" s="2" t="str">
        <f t="shared" si="13"/>
        <v>2019,10,30,13,0</v>
      </c>
      <c r="K113" s="2" t="s">
        <v>99</v>
      </c>
      <c r="L113" s="10">
        <f t="shared" si="16"/>
        <v>2.166666666666667</v>
      </c>
      <c r="M113" s="2">
        <v>20.8</v>
      </c>
      <c r="N113" s="2">
        <v>1.44</v>
      </c>
      <c r="O113" s="2">
        <v>4.8000000000000001E-2</v>
      </c>
      <c r="P113" s="6"/>
      <c r="V113" s="2">
        <f>'[2]12.2019'!$AB$92</f>
        <v>-6.0825016793315401</v>
      </c>
      <c r="Z113" s="51">
        <f>(M113-M95)/M95/7</f>
        <v>5.7142857142857195E-3</v>
      </c>
    </row>
    <row r="114" spans="1:26" hidden="1" x14ac:dyDescent="0.35">
      <c r="A114" s="10">
        <v>83.7</v>
      </c>
      <c r="B114" s="2">
        <v>3</v>
      </c>
      <c r="C114" s="2" t="s">
        <v>254</v>
      </c>
      <c r="D114" s="2">
        <v>3</v>
      </c>
      <c r="E114" s="2">
        <v>1</v>
      </c>
      <c r="F114" s="2" t="s">
        <v>214</v>
      </c>
      <c r="H114" s="2" t="s">
        <v>98</v>
      </c>
      <c r="I114" s="2" t="str">
        <f t="shared" ref="I114:I129" si="17">I113</f>
        <v>2019,10,30,13,0</v>
      </c>
      <c r="J114" s="2" t="str">
        <f t="shared" si="13"/>
        <v>2019,10,30,13,0</v>
      </c>
      <c r="K114" s="2" t="s">
        <v>99</v>
      </c>
      <c r="L114" s="10">
        <f t="shared" si="16"/>
        <v>2.1770833333333335</v>
      </c>
      <c r="M114" s="2">
        <v>20.9</v>
      </c>
      <c r="N114" s="2">
        <v>1.44</v>
      </c>
      <c r="O114" s="2">
        <v>4.8000000000000001E-2</v>
      </c>
      <c r="P114" s="6">
        <v>0.97025787830352783</v>
      </c>
      <c r="V114" s="2">
        <f>'[2]12.2019'!$AB$92</f>
        <v>-6.0825016793315401</v>
      </c>
      <c r="X114" s="6">
        <f>P97-P114</f>
        <v>0.22313578923543287</v>
      </c>
      <c r="Y114" s="2">
        <f>M114*0.15*P114</f>
        <v>3.0417584484815596</v>
      </c>
      <c r="Z114" s="51">
        <f>(M114-M96)/M96/7</f>
        <v>6.428571428571418E-3</v>
      </c>
    </row>
    <row r="115" spans="1:26" hidden="1" x14ac:dyDescent="0.35">
      <c r="A115" s="10">
        <v>84.7</v>
      </c>
      <c r="B115" s="2">
        <v>3</v>
      </c>
      <c r="C115" s="2" t="s">
        <v>254</v>
      </c>
      <c r="D115" s="2">
        <v>4</v>
      </c>
      <c r="E115" s="2">
        <v>1</v>
      </c>
      <c r="F115" s="2" t="s">
        <v>214</v>
      </c>
      <c r="H115" s="2" t="s">
        <v>98</v>
      </c>
      <c r="I115" s="2" t="str">
        <f t="shared" si="17"/>
        <v>2019,10,30,13,0</v>
      </c>
      <c r="J115" s="2" t="str">
        <f t="shared" si="13"/>
        <v>2019,10,30,13,0</v>
      </c>
      <c r="K115" s="2" t="s">
        <v>99</v>
      </c>
      <c r="L115" s="10">
        <f t="shared" si="16"/>
        <v>1.8958333333333335</v>
      </c>
      <c r="M115" s="2">
        <v>18.2</v>
      </c>
      <c r="N115" s="2">
        <v>1.44</v>
      </c>
      <c r="O115" s="2">
        <v>4.8000000000000001E-2</v>
      </c>
      <c r="P115" s="6"/>
      <c r="V115" s="2">
        <f>'[2]12.2019'!$AB$92</f>
        <v>-6.0825016793315401</v>
      </c>
      <c r="Z115" s="51">
        <f t="shared" ref="Z115:Z129" si="18">(M115-M97)/M97/7</f>
        <v>-1.2857142857142862E-2</v>
      </c>
    </row>
    <row r="116" spans="1:26" hidden="1" x14ac:dyDescent="0.35">
      <c r="A116" s="10">
        <v>85.7</v>
      </c>
      <c r="B116" s="2">
        <v>3</v>
      </c>
      <c r="C116" s="2" t="s">
        <v>254</v>
      </c>
      <c r="D116" s="2">
        <v>5</v>
      </c>
      <c r="E116" s="2">
        <v>1</v>
      </c>
      <c r="F116" s="2" t="s">
        <v>214</v>
      </c>
      <c r="H116" s="2" t="s">
        <v>98</v>
      </c>
      <c r="I116" s="2" t="str">
        <f t="shared" si="17"/>
        <v>2019,10,30,13,0</v>
      </c>
      <c r="J116" s="2" t="str">
        <f>H116</f>
        <v>2019,10,30,13,0</v>
      </c>
      <c r="K116" s="2" t="s">
        <v>99</v>
      </c>
      <c r="L116" s="10">
        <f t="shared" si="16"/>
        <v>1.2083333333333335</v>
      </c>
      <c r="M116" s="2">
        <v>11.6</v>
      </c>
      <c r="N116" s="2">
        <v>1.44</v>
      </c>
      <c r="O116" s="2">
        <v>4.8000000000000001E-2</v>
      </c>
      <c r="P116" s="6"/>
      <c r="V116" s="2">
        <f>'[2]12.2019'!$AB$92</f>
        <v>-6.0825016793315401</v>
      </c>
      <c r="Z116" s="51">
        <f t="shared" si="18"/>
        <v>-6.0000000000000005E-2</v>
      </c>
    </row>
    <row r="117" spans="1:26" hidden="1" x14ac:dyDescent="0.35">
      <c r="A117" s="10">
        <v>86.7</v>
      </c>
      <c r="B117" s="2">
        <v>3</v>
      </c>
      <c r="C117" s="2" t="s">
        <v>254</v>
      </c>
      <c r="D117" s="2">
        <v>6</v>
      </c>
      <c r="E117" s="2">
        <v>1</v>
      </c>
      <c r="F117" s="2" t="s">
        <v>214</v>
      </c>
      <c r="H117" s="2" t="s">
        <v>98</v>
      </c>
      <c r="I117" s="2" t="str">
        <f t="shared" si="17"/>
        <v>2019,10,30,13,0</v>
      </c>
      <c r="J117" s="2" t="str">
        <f t="shared" ref="J117:J129" si="19">H117</f>
        <v>2019,10,30,13,0</v>
      </c>
      <c r="K117" s="2" t="s">
        <v>99</v>
      </c>
      <c r="L117" s="10">
        <f t="shared" si="16"/>
        <v>1.40625</v>
      </c>
      <c r="M117" s="2">
        <v>13.5</v>
      </c>
      <c r="N117" s="2">
        <v>1.44</v>
      </c>
      <c r="O117" s="2">
        <v>4.8000000000000001E-2</v>
      </c>
      <c r="P117" s="6"/>
      <c r="V117" s="2">
        <f>'[2]12.2019'!$AB$92</f>
        <v>-6.0825016793315401</v>
      </c>
      <c r="Z117" s="51">
        <f t="shared" si="18"/>
        <v>-4.642857142857143E-2</v>
      </c>
    </row>
    <row r="118" spans="1:26" hidden="1" x14ac:dyDescent="0.35">
      <c r="A118" s="10">
        <v>87.7</v>
      </c>
      <c r="B118" s="2">
        <v>3</v>
      </c>
      <c r="C118" s="2" t="s">
        <v>254</v>
      </c>
      <c r="D118" s="2">
        <v>7</v>
      </c>
      <c r="E118" s="2">
        <v>1</v>
      </c>
      <c r="F118" s="2" t="s">
        <v>214</v>
      </c>
      <c r="H118" s="2" t="s">
        <v>98</v>
      </c>
      <c r="I118" s="2" t="str">
        <f t="shared" si="17"/>
        <v>2019,10,30,13,0</v>
      </c>
      <c r="J118" s="2" t="str">
        <f t="shared" si="19"/>
        <v>2019,10,30,13,0</v>
      </c>
      <c r="K118" s="2" t="s">
        <v>99</v>
      </c>
      <c r="L118" s="10">
        <f t="shared" si="16"/>
        <v>1.3020833333333335</v>
      </c>
      <c r="M118" s="2">
        <v>12.5</v>
      </c>
      <c r="N118" s="2">
        <v>1.44</v>
      </c>
      <c r="O118" s="2">
        <v>4.8000000000000001E-2</v>
      </c>
      <c r="P118" s="6"/>
      <c r="V118" s="2">
        <f>'[2]12.2019'!$AB$92</f>
        <v>-6.0825016793315401</v>
      </c>
      <c r="Z118" s="51">
        <f t="shared" si="18"/>
        <v>-5.3571428571428568E-2</v>
      </c>
    </row>
    <row r="119" spans="1:26" hidden="1" x14ac:dyDescent="0.35">
      <c r="A119" s="10">
        <v>88.7</v>
      </c>
      <c r="B119" s="2">
        <v>3</v>
      </c>
      <c r="C119" s="2" t="s">
        <v>254</v>
      </c>
      <c r="D119" s="2">
        <v>8</v>
      </c>
      <c r="E119" s="2">
        <v>1</v>
      </c>
      <c r="F119" s="2" t="s">
        <v>214</v>
      </c>
      <c r="H119" s="2" t="s">
        <v>98</v>
      </c>
      <c r="I119" s="2" t="str">
        <f t="shared" si="17"/>
        <v>2019,10,30,13,0</v>
      </c>
      <c r="J119" s="2" t="str">
        <f t="shared" si="19"/>
        <v>2019,10,30,13,0</v>
      </c>
      <c r="K119" s="2" t="s">
        <v>99</v>
      </c>
      <c r="L119" s="10">
        <f t="shared" si="16"/>
        <v>2.125</v>
      </c>
      <c r="M119" s="2">
        <v>20.399999999999999</v>
      </c>
      <c r="N119" s="2">
        <v>1.44</v>
      </c>
      <c r="O119" s="2">
        <v>4.8000000000000001E-2</v>
      </c>
      <c r="P119" s="6"/>
      <c r="V119" s="2">
        <f>'[2]12.2019'!$AB$92</f>
        <v>-6.0825016793315401</v>
      </c>
      <c r="Z119" s="51">
        <f t="shared" si="18"/>
        <v>2.8571428571428467E-3</v>
      </c>
    </row>
    <row r="120" spans="1:26" hidden="1" x14ac:dyDescent="0.35">
      <c r="A120" s="10">
        <v>89.7</v>
      </c>
      <c r="B120" s="2">
        <v>3</v>
      </c>
      <c r="C120" s="2" t="s">
        <v>254</v>
      </c>
      <c r="D120" s="2">
        <v>9</v>
      </c>
      <c r="E120" s="2">
        <v>1</v>
      </c>
      <c r="F120" s="2" t="s">
        <v>214</v>
      </c>
      <c r="H120" s="2" t="s">
        <v>98</v>
      </c>
      <c r="I120" s="2" t="str">
        <f t="shared" si="17"/>
        <v>2019,10,30,13,0</v>
      </c>
      <c r="J120" s="2" t="str">
        <f t="shared" si="19"/>
        <v>2019,10,30,13,0</v>
      </c>
      <c r="K120" s="2" t="s">
        <v>99</v>
      </c>
      <c r="L120" s="10">
        <f t="shared" si="16"/>
        <v>0.83333333333333337</v>
      </c>
      <c r="M120" s="2">
        <v>8</v>
      </c>
      <c r="N120" s="2">
        <v>1.44</v>
      </c>
      <c r="O120" s="2">
        <v>4.8000000000000001E-2</v>
      </c>
      <c r="P120" s="6"/>
      <c r="V120" s="2">
        <f>'[2]12.2019'!$AB$92</f>
        <v>-6.0825016793315401</v>
      </c>
      <c r="Z120" s="51">
        <f t="shared" si="18"/>
        <v>-8.5714285714285715E-2</v>
      </c>
    </row>
    <row r="121" spans="1:26" hidden="1" x14ac:dyDescent="0.35">
      <c r="A121" s="10">
        <v>93.7</v>
      </c>
      <c r="B121" s="2">
        <v>3</v>
      </c>
      <c r="C121" s="2" t="s">
        <v>254</v>
      </c>
      <c r="D121" s="2">
        <v>13</v>
      </c>
      <c r="E121" s="2">
        <v>5</v>
      </c>
      <c r="F121" s="2" t="s">
        <v>214</v>
      </c>
      <c r="H121" s="2" t="s">
        <v>98</v>
      </c>
      <c r="I121" s="2" t="str">
        <f t="shared" si="17"/>
        <v>2019,10,30,13,0</v>
      </c>
      <c r="J121" s="2" t="str">
        <f t="shared" si="19"/>
        <v>2019,10,30,13,0</v>
      </c>
      <c r="K121" s="2" t="s">
        <v>99</v>
      </c>
      <c r="L121" s="10">
        <f t="shared" si="16"/>
        <v>3.09375</v>
      </c>
      <c r="M121" s="2">
        <v>29.7</v>
      </c>
      <c r="N121" s="2">
        <v>1.44</v>
      </c>
      <c r="O121" s="2">
        <v>4.8000000000000001E-2</v>
      </c>
      <c r="P121" s="6">
        <v>1.1729490756988525</v>
      </c>
      <c r="V121" s="2">
        <f>'[2]12.2019'!$AB$93</f>
        <v>1.4516021534936459</v>
      </c>
      <c r="X121" s="6">
        <f>P103-P121</f>
        <v>2.0444591840108162E-2</v>
      </c>
      <c r="Y121" s="7">
        <f>M121*0.15*P121/100</f>
        <v>5.225488132238388E-2</v>
      </c>
      <c r="Z121" s="51">
        <f t="shared" si="18"/>
        <v>6.9285714285714284E-2</v>
      </c>
    </row>
    <row r="122" spans="1:26" hidden="1" x14ac:dyDescent="0.35">
      <c r="A122" s="10">
        <v>94.7</v>
      </c>
      <c r="B122" s="2">
        <v>3</v>
      </c>
      <c r="C122" s="2" t="s">
        <v>254</v>
      </c>
      <c r="D122" s="2">
        <v>14</v>
      </c>
      <c r="E122" s="2">
        <v>5</v>
      </c>
      <c r="F122" s="2" t="s">
        <v>214</v>
      </c>
      <c r="H122" s="2" t="s">
        <v>98</v>
      </c>
      <c r="I122" s="2" t="str">
        <f t="shared" si="17"/>
        <v>2019,10,30,13,0</v>
      </c>
      <c r="J122" s="2" t="str">
        <f t="shared" si="19"/>
        <v>2019,10,30,13,0</v>
      </c>
      <c r="K122" s="2" t="s">
        <v>99</v>
      </c>
      <c r="L122" s="10">
        <f t="shared" si="16"/>
        <v>3.28125</v>
      </c>
      <c r="M122" s="2">
        <v>31.5</v>
      </c>
      <c r="N122" s="2">
        <v>1.44</v>
      </c>
      <c r="O122" s="2">
        <v>4.8000000000000001E-2</v>
      </c>
      <c r="P122" s="6"/>
      <c r="V122" s="2">
        <f>'[2]12.2019'!$AB$93</f>
        <v>1.4516021534936459</v>
      </c>
      <c r="Z122" s="51">
        <f t="shared" si="18"/>
        <v>8.2142857142857142E-2</v>
      </c>
    </row>
    <row r="123" spans="1:26" hidden="1" x14ac:dyDescent="0.35">
      <c r="A123" s="10">
        <v>95.7</v>
      </c>
      <c r="B123" s="2">
        <v>3</v>
      </c>
      <c r="C123" s="2" t="s">
        <v>254</v>
      </c>
      <c r="D123" s="2">
        <v>15</v>
      </c>
      <c r="E123" s="2">
        <v>5</v>
      </c>
      <c r="F123" s="2" t="s">
        <v>214</v>
      </c>
      <c r="H123" s="2" t="s">
        <v>98</v>
      </c>
      <c r="I123" s="2" t="str">
        <f t="shared" si="17"/>
        <v>2019,10,30,13,0</v>
      </c>
      <c r="J123" s="2" t="str">
        <f t="shared" si="19"/>
        <v>2019,10,30,13,0</v>
      </c>
      <c r="K123" s="2" t="s">
        <v>99</v>
      </c>
      <c r="L123" s="10">
        <f t="shared" si="16"/>
        <v>3.28125</v>
      </c>
      <c r="M123" s="2">
        <v>31.5</v>
      </c>
      <c r="N123" s="2">
        <v>1.44</v>
      </c>
      <c r="O123" s="2">
        <v>4.8000000000000001E-2</v>
      </c>
      <c r="P123" s="6"/>
      <c r="V123" s="2">
        <f>'[2]12.2019'!$AB$93</f>
        <v>1.4516021534936459</v>
      </c>
      <c r="Z123" s="51">
        <f t="shared" si="18"/>
        <v>8.2142857142857142E-2</v>
      </c>
    </row>
    <row r="124" spans="1:26" hidden="1" x14ac:dyDescent="0.35">
      <c r="A124" s="10">
        <v>96.7</v>
      </c>
      <c r="B124" s="2">
        <v>3</v>
      </c>
      <c r="C124" s="2" t="s">
        <v>254</v>
      </c>
      <c r="D124" s="2">
        <v>16</v>
      </c>
      <c r="E124" s="2">
        <v>5</v>
      </c>
      <c r="F124" s="2" t="s">
        <v>214</v>
      </c>
      <c r="H124" s="2" t="s">
        <v>98</v>
      </c>
      <c r="I124" s="2" t="str">
        <f t="shared" si="17"/>
        <v>2019,10,30,13,0</v>
      </c>
      <c r="J124" s="2" t="str">
        <f t="shared" si="19"/>
        <v>2019,10,30,13,0</v>
      </c>
      <c r="K124" s="2" t="s">
        <v>99</v>
      </c>
      <c r="L124" s="10">
        <f t="shared" si="16"/>
        <v>3.0624999999999996</v>
      </c>
      <c r="M124" s="2">
        <v>29.4</v>
      </c>
      <c r="N124" s="2">
        <v>1.44</v>
      </c>
      <c r="O124" s="2">
        <v>4.8000000000000001E-2</v>
      </c>
      <c r="P124" s="6"/>
      <c r="V124" s="2">
        <f>'[2]12.2019'!$AB$93</f>
        <v>1.4516021534936459</v>
      </c>
      <c r="Z124" s="51">
        <f t="shared" si="18"/>
        <v>6.7142857142857129E-2</v>
      </c>
    </row>
    <row r="125" spans="1:26" hidden="1" x14ac:dyDescent="0.35">
      <c r="A125" s="10">
        <v>97.7</v>
      </c>
      <c r="B125" s="2">
        <v>3</v>
      </c>
      <c r="C125" s="2" t="s">
        <v>254</v>
      </c>
      <c r="D125" s="2">
        <v>17</v>
      </c>
      <c r="E125" s="2">
        <v>5</v>
      </c>
      <c r="F125" s="2" t="s">
        <v>214</v>
      </c>
      <c r="H125" s="2" t="s">
        <v>98</v>
      </c>
      <c r="I125" s="2" t="str">
        <f t="shared" si="17"/>
        <v>2019,10,30,13,0</v>
      </c>
      <c r="J125" s="2" t="str">
        <f t="shared" si="19"/>
        <v>2019,10,30,13,0</v>
      </c>
      <c r="K125" s="2" t="s">
        <v>99</v>
      </c>
      <c r="L125" s="10">
        <f t="shared" si="16"/>
        <v>3.09375</v>
      </c>
      <c r="M125" s="2">
        <v>29.7</v>
      </c>
      <c r="N125" s="2">
        <v>1.44</v>
      </c>
      <c r="O125" s="2">
        <v>4.8000000000000001E-2</v>
      </c>
      <c r="P125" s="6"/>
      <c r="V125" s="2">
        <f>'[2]12.2019'!$AB$93</f>
        <v>1.4516021534936459</v>
      </c>
      <c r="Z125" s="51">
        <f t="shared" si="18"/>
        <v>6.9285714285714284E-2</v>
      </c>
    </row>
    <row r="126" spans="1:26" hidden="1" x14ac:dyDescent="0.35">
      <c r="A126" s="10">
        <v>98.7</v>
      </c>
      <c r="B126" s="2">
        <v>3</v>
      </c>
      <c r="C126" s="2" t="s">
        <v>254</v>
      </c>
      <c r="D126" s="2">
        <v>18</v>
      </c>
      <c r="E126" s="2">
        <v>5</v>
      </c>
      <c r="F126" s="2" t="s">
        <v>214</v>
      </c>
      <c r="H126" s="2" t="s">
        <v>98</v>
      </c>
      <c r="I126" s="2" t="str">
        <f t="shared" si="17"/>
        <v>2019,10,30,13,0</v>
      </c>
      <c r="J126" s="2" t="str">
        <f t="shared" si="19"/>
        <v>2019,10,30,13,0</v>
      </c>
      <c r="K126" s="2" t="s">
        <v>99</v>
      </c>
      <c r="L126" s="10">
        <f t="shared" si="16"/>
        <v>2.9375</v>
      </c>
      <c r="M126" s="2">
        <v>28.2</v>
      </c>
      <c r="N126" s="2">
        <v>1.44</v>
      </c>
      <c r="O126" s="2">
        <v>4.8000000000000001E-2</v>
      </c>
      <c r="P126" s="6"/>
      <c r="V126" s="2">
        <f>'[2]12.2019'!$AB$93</f>
        <v>1.4516021534936459</v>
      </c>
      <c r="Z126" s="51">
        <f t="shared" si="18"/>
        <v>5.8571428571428566E-2</v>
      </c>
    </row>
    <row r="127" spans="1:26" hidden="1" x14ac:dyDescent="0.35">
      <c r="A127" s="10">
        <v>99.7</v>
      </c>
      <c r="B127" s="2">
        <v>3</v>
      </c>
      <c r="C127" s="2" t="s">
        <v>254</v>
      </c>
      <c r="D127" s="2">
        <v>19</v>
      </c>
      <c r="E127" s="2">
        <v>5</v>
      </c>
      <c r="F127" s="2" t="s">
        <v>214</v>
      </c>
      <c r="H127" s="2" t="s">
        <v>98</v>
      </c>
      <c r="I127" s="2" t="str">
        <f t="shared" si="17"/>
        <v>2019,10,30,13,0</v>
      </c>
      <c r="J127" s="2" t="str">
        <f t="shared" si="19"/>
        <v>2019,10,30,13,0</v>
      </c>
      <c r="K127" s="2" t="s">
        <v>99</v>
      </c>
      <c r="L127" s="10">
        <f t="shared" si="16"/>
        <v>3.15625</v>
      </c>
      <c r="M127" s="2">
        <v>30.3</v>
      </c>
      <c r="N127" s="2">
        <v>1.44</v>
      </c>
      <c r="O127" s="2">
        <v>4.8000000000000001E-2</v>
      </c>
      <c r="P127" s="6"/>
      <c r="V127" s="2">
        <f>'[2]12.2019'!$AB$93</f>
        <v>1.4516021534936459</v>
      </c>
      <c r="Z127" s="51">
        <f t="shared" si="18"/>
        <v>7.3571428571428579E-2</v>
      </c>
    </row>
    <row r="128" spans="1:26" hidden="1" x14ac:dyDescent="0.35">
      <c r="A128" s="10">
        <v>100.7</v>
      </c>
      <c r="B128" s="2">
        <v>3</v>
      </c>
      <c r="C128" s="2" t="s">
        <v>254</v>
      </c>
      <c r="D128" s="2">
        <v>20</v>
      </c>
      <c r="E128" s="2">
        <v>5</v>
      </c>
      <c r="F128" s="2" t="s">
        <v>214</v>
      </c>
      <c r="H128" s="2" t="s">
        <v>98</v>
      </c>
      <c r="I128" s="2" t="str">
        <f t="shared" si="17"/>
        <v>2019,10,30,13,0</v>
      </c>
      <c r="J128" s="2" t="str">
        <f t="shared" si="19"/>
        <v>2019,10,30,13,0</v>
      </c>
      <c r="K128" s="2" t="s">
        <v>99</v>
      </c>
      <c r="L128" s="10">
        <f t="shared" si="16"/>
        <v>2.9687499999999996</v>
      </c>
      <c r="M128" s="2">
        <v>28.5</v>
      </c>
      <c r="N128" s="2">
        <v>1.44</v>
      </c>
      <c r="O128" s="2">
        <v>4.8000000000000001E-2</v>
      </c>
      <c r="P128" s="6"/>
      <c r="V128" s="2">
        <f>'[2]12.2019'!$AB$93</f>
        <v>1.4516021534936459</v>
      </c>
      <c r="Z128" s="51">
        <f t="shared" si="18"/>
        <v>6.0714285714285714E-2</v>
      </c>
    </row>
    <row r="129" spans="1:26" hidden="1" x14ac:dyDescent="0.35">
      <c r="A129" s="10">
        <v>101.7</v>
      </c>
      <c r="B129" s="2">
        <v>3</v>
      </c>
      <c r="C129" s="2" t="s">
        <v>254</v>
      </c>
      <c r="D129" s="2">
        <v>21</v>
      </c>
      <c r="E129" s="2">
        <v>5</v>
      </c>
      <c r="F129" s="2" t="s">
        <v>214</v>
      </c>
      <c r="H129" s="2" t="s">
        <v>98</v>
      </c>
      <c r="I129" s="2" t="str">
        <f t="shared" si="17"/>
        <v>2019,10,30,13,0</v>
      </c>
      <c r="J129" s="2" t="str">
        <f t="shared" si="19"/>
        <v>2019,10,30,13,0</v>
      </c>
      <c r="K129" s="2" t="s">
        <v>99</v>
      </c>
      <c r="L129" s="10">
        <f t="shared" si="16"/>
        <v>3.5104166666666674</v>
      </c>
      <c r="M129" s="2">
        <v>33.700000000000003</v>
      </c>
      <c r="N129" s="2">
        <v>1.44</v>
      </c>
      <c r="O129" s="2">
        <v>4.8000000000000001E-2</v>
      </c>
      <c r="P129" s="6">
        <v>0.91881304979324341</v>
      </c>
      <c r="V129" s="2">
        <f>'[2]12.2019'!$AB$93</f>
        <v>1.4516021534936459</v>
      </c>
      <c r="X129" s="6">
        <f>P103-P129</f>
        <v>0.27458061774571729</v>
      </c>
      <c r="Y129" s="7">
        <f>M129*0.15*P129/100</f>
        <v>4.644599966704846E-2</v>
      </c>
      <c r="Z129" s="51">
        <f t="shared" si="18"/>
        <v>9.7857142857142879E-2</v>
      </c>
    </row>
    <row r="130" spans="1:26" ht="15" hidden="1" customHeight="1" x14ac:dyDescent="0.35">
      <c r="A130" s="10">
        <v>113</v>
      </c>
      <c r="B130" s="2">
        <v>4</v>
      </c>
      <c r="C130" s="2" t="s">
        <v>254</v>
      </c>
      <c r="D130" s="2">
        <v>13</v>
      </c>
      <c r="E130" s="2">
        <v>5</v>
      </c>
      <c r="F130" s="2" t="s">
        <v>213</v>
      </c>
      <c r="H130" s="2" t="s">
        <v>100</v>
      </c>
      <c r="I130" s="2" t="s">
        <v>100</v>
      </c>
      <c r="J130" s="2" t="str">
        <f>H130</f>
        <v>2019,12,11,12,0</v>
      </c>
      <c r="K130" s="2" t="s">
        <v>100</v>
      </c>
      <c r="L130" s="10">
        <f>0.15*M130/N130</f>
        <v>2.0833333333333335</v>
      </c>
      <c r="M130" s="2">
        <v>20</v>
      </c>
      <c r="N130" s="2">
        <v>1.44</v>
      </c>
      <c r="O130" s="2">
        <v>4.8000000000000001E-2</v>
      </c>
      <c r="P130" s="6">
        <v>3.0285634994506836</v>
      </c>
      <c r="Y130" s="2">
        <f>M130*0.15*P130/100</f>
        <v>9.0856904983520503E-2</v>
      </c>
      <c r="Z130" s="51"/>
    </row>
    <row r="131" spans="1:26" hidden="1" x14ac:dyDescent="0.35">
      <c r="A131" s="10">
        <v>114</v>
      </c>
      <c r="B131" s="2">
        <v>4</v>
      </c>
      <c r="C131" s="2" t="s">
        <v>254</v>
      </c>
      <c r="D131" s="2">
        <v>14</v>
      </c>
      <c r="E131" s="2">
        <v>5</v>
      </c>
      <c r="F131" s="2" t="s">
        <v>213</v>
      </c>
      <c r="H131" s="2" t="s">
        <v>100</v>
      </c>
      <c r="I131" s="2" t="s">
        <v>100</v>
      </c>
      <c r="J131" s="2" t="str">
        <f t="shared" ref="J131:J141" si="20">H131</f>
        <v>2019,12,11,12,0</v>
      </c>
      <c r="K131" s="2" t="s">
        <v>100</v>
      </c>
      <c r="L131" s="10">
        <f>0.15*M131/N131</f>
        <v>2.0833333333333335</v>
      </c>
      <c r="M131" s="2">
        <v>20</v>
      </c>
      <c r="N131" s="2">
        <v>1.44</v>
      </c>
      <c r="O131" s="2">
        <v>4.8000000000000001E-2</v>
      </c>
      <c r="P131" s="6"/>
      <c r="Z131" s="51"/>
    </row>
    <row r="132" spans="1:26" hidden="1" x14ac:dyDescent="0.35">
      <c r="A132" s="10">
        <v>115</v>
      </c>
      <c r="B132" s="2">
        <v>4</v>
      </c>
      <c r="C132" s="2" t="s">
        <v>254</v>
      </c>
      <c r="D132" s="2">
        <v>15</v>
      </c>
      <c r="E132" s="2">
        <v>5</v>
      </c>
      <c r="F132" s="2" t="s">
        <v>213</v>
      </c>
      <c r="H132" s="2" t="s">
        <v>100</v>
      </c>
      <c r="I132" s="2" t="s">
        <v>100</v>
      </c>
      <c r="J132" s="2" t="str">
        <f t="shared" si="20"/>
        <v>2019,12,11,12,0</v>
      </c>
      <c r="K132" s="2" t="s">
        <v>100</v>
      </c>
      <c r="L132" s="10">
        <f t="shared" ref="L132:L153" si="21">0.15*M132/N132</f>
        <v>2.0833333333333335</v>
      </c>
      <c r="M132" s="2">
        <v>20</v>
      </c>
      <c r="N132" s="2">
        <v>1.44</v>
      </c>
      <c r="O132" s="2">
        <v>4.8000000000000001E-2</v>
      </c>
      <c r="P132" s="6"/>
      <c r="Z132" s="51"/>
    </row>
    <row r="133" spans="1:26" hidden="1" x14ac:dyDescent="0.35">
      <c r="A133" s="10">
        <v>116</v>
      </c>
      <c r="B133" s="2">
        <v>4</v>
      </c>
      <c r="C133" s="2" t="s">
        <v>254</v>
      </c>
      <c r="D133" s="2">
        <v>16</v>
      </c>
      <c r="E133" s="2">
        <v>5</v>
      </c>
      <c r="F133" s="2" t="s">
        <v>213</v>
      </c>
      <c r="H133" s="2" t="s">
        <v>100</v>
      </c>
      <c r="I133" s="2" t="s">
        <v>100</v>
      </c>
      <c r="J133" s="2" t="str">
        <f t="shared" si="20"/>
        <v>2019,12,11,12,0</v>
      </c>
      <c r="K133" s="2" t="s">
        <v>100</v>
      </c>
      <c r="L133" s="10">
        <f t="shared" si="21"/>
        <v>2.0833333333333335</v>
      </c>
      <c r="M133" s="2">
        <v>20</v>
      </c>
      <c r="N133" s="2">
        <v>1.44</v>
      </c>
      <c r="O133" s="2">
        <v>4.8000000000000001E-2</v>
      </c>
      <c r="P133" s="6"/>
      <c r="Z133" s="51"/>
    </row>
    <row r="134" spans="1:26" hidden="1" x14ac:dyDescent="0.35">
      <c r="A134" s="10">
        <v>117</v>
      </c>
      <c r="B134" s="2">
        <v>4</v>
      </c>
      <c r="C134" s="2" t="s">
        <v>254</v>
      </c>
      <c r="D134" s="2">
        <v>17</v>
      </c>
      <c r="E134" s="2">
        <v>5</v>
      </c>
      <c r="F134" s="2" t="s">
        <v>213</v>
      </c>
      <c r="H134" s="2" t="s">
        <v>100</v>
      </c>
      <c r="I134" s="2" t="s">
        <v>100</v>
      </c>
      <c r="J134" s="2" t="str">
        <f t="shared" si="20"/>
        <v>2019,12,11,12,0</v>
      </c>
      <c r="K134" s="2" t="s">
        <v>100</v>
      </c>
      <c r="L134" s="10">
        <f t="shared" si="21"/>
        <v>2.0833333333333335</v>
      </c>
      <c r="M134" s="2">
        <v>20</v>
      </c>
      <c r="N134" s="2">
        <v>1.44</v>
      </c>
      <c r="O134" s="2">
        <v>4.8000000000000001E-2</v>
      </c>
      <c r="P134" s="6"/>
      <c r="Z134" s="51"/>
    </row>
    <row r="135" spans="1:26" hidden="1" x14ac:dyDescent="0.35">
      <c r="A135" s="10">
        <v>118</v>
      </c>
      <c r="B135" s="2">
        <v>4</v>
      </c>
      <c r="C135" s="2" t="s">
        <v>254</v>
      </c>
      <c r="D135" s="2">
        <v>18</v>
      </c>
      <c r="E135" s="2">
        <v>5</v>
      </c>
      <c r="F135" s="2" t="s">
        <v>213</v>
      </c>
      <c r="H135" s="2" t="s">
        <v>100</v>
      </c>
      <c r="I135" s="2" t="s">
        <v>100</v>
      </c>
      <c r="J135" s="2" t="str">
        <f t="shared" si="20"/>
        <v>2019,12,11,12,0</v>
      </c>
      <c r="K135" s="2" t="s">
        <v>100</v>
      </c>
      <c r="L135" s="10">
        <f t="shared" si="21"/>
        <v>2.0833333333333335</v>
      </c>
      <c r="M135" s="2">
        <v>20</v>
      </c>
      <c r="N135" s="2">
        <v>1.44</v>
      </c>
      <c r="O135" s="2">
        <v>4.8000000000000001E-2</v>
      </c>
      <c r="P135" s="6"/>
      <c r="Z135" s="51"/>
    </row>
    <row r="136" spans="1:26" hidden="1" x14ac:dyDescent="0.35">
      <c r="A136" s="10">
        <v>119</v>
      </c>
      <c r="B136" s="2">
        <v>4</v>
      </c>
      <c r="C136" s="2" t="s">
        <v>254</v>
      </c>
      <c r="D136" s="2">
        <v>19</v>
      </c>
      <c r="E136" s="2">
        <v>5</v>
      </c>
      <c r="F136" s="2" t="s">
        <v>213</v>
      </c>
      <c r="H136" s="2" t="s">
        <v>100</v>
      </c>
      <c r="I136" s="2" t="s">
        <v>100</v>
      </c>
      <c r="J136" s="2" t="str">
        <f t="shared" si="20"/>
        <v>2019,12,11,12,0</v>
      </c>
      <c r="K136" s="2" t="s">
        <v>100</v>
      </c>
      <c r="L136" s="10">
        <f t="shared" si="21"/>
        <v>2.0833333333333335</v>
      </c>
      <c r="M136" s="2">
        <v>20</v>
      </c>
      <c r="N136" s="2">
        <v>1.44</v>
      </c>
      <c r="O136" s="2">
        <v>4.8000000000000001E-2</v>
      </c>
      <c r="P136" s="6"/>
      <c r="Z136" s="51"/>
    </row>
    <row r="137" spans="1:26" hidden="1" x14ac:dyDescent="0.35">
      <c r="A137" s="10">
        <v>120</v>
      </c>
      <c r="B137" s="2">
        <v>4</v>
      </c>
      <c r="C137" s="2" t="s">
        <v>254</v>
      </c>
      <c r="D137" s="2">
        <v>20</v>
      </c>
      <c r="E137" s="2">
        <v>5</v>
      </c>
      <c r="F137" s="2" t="s">
        <v>213</v>
      </c>
      <c r="H137" s="2" t="s">
        <v>100</v>
      </c>
      <c r="I137" s="2" t="s">
        <v>100</v>
      </c>
      <c r="J137" s="2" t="str">
        <f t="shared" si="20"/>
        <v>2019,12,11,12,0</v>
      </c>
      <c r="K137" s="2" t="s">
        <v>100</v>
      </c>
      <c r="L137" s="10">
        <f t="shared" si="21"/>
        <v>2.0833333333333335</v>
      </c>
      <c r="M137" s="2">
        <v>20</v>
      </c>
      <c r="N137" s="2">
        <v>1.44</v>
      </c>
      <c r="O137" s="2">
        <v>4.8000000000000001E-2</v>
      </c>
      <c r="P137" s="6"/>
      <c r="Z137" s="51"/>
    </row>
    <row r="138" spans="1:26" hidden="1" x14ac:dyDescent="0.35">
      <c r="A138" s="10">
        <v>121</v>
      </c>
      <c r="B138" s="2">
        <v>4</v>
      </c>
      <c r="C138" s="2" t="s">
        <v>254</v>
      </c>
      <c r="D138" s="2">
        <v>21</v>
      </c>
      <c r="E138" s="2">
        <v>5</v>
      </c>
      <c r="F138" s="2" t="s">
        <v>213</v>
      </c>
      <c r="H138" s="2" t="s">
        <v>100</v>
      </c>
      <c r="I138" s="2" t="s">
        <v>100</v>
      </c>
      <c r="J138" s="2" t="str">
        <f t="shared" si="20"/>
        <v>2019,12,11,12,0</v>
      </c>
      <c r="K138" s="2" t="s">
        <v>100</v>
      </c>
      <c r="L138" s="10">
        <f t="shared" si="21"/>
        <v>2.0833333333333335</v>
      </c>
      <c r="M138" s="2">
        <v>20</v>
      </c>
      <c r="N138" s="2">
        <v>1.44</v>
      </c>
      <c r="O138" s="2">
        <v>4.8000000000000001E-2</v>
      </c>
      <c r="P138" s="6"/>
      <c r="Z138" s="51"/>
    </row>
    <row r="139" spans="1:26" hidden="1" x14ac:dyDescent="0.35">
      <c r="A139" s="10">
        <v>122</v>
      </c>
      <c r="B139" s="2">
        <v>4</v>
      </c>
      <c r="C139" s="2" t="s">
        <v>254</v>
      </c>
      <c r="D139" s="2">
        <v>22</v>
      </c>
      <c r="E139" s="2">
        <v>5</v>
      </c>
      <c r="F139" s="2" t="s">
        <v>213</v>
      </c>
      <c r="H139" s="2" t="s">
        <v>100</v>
      </c>
      <c r="I139" s="2" t="s">
        <v>100</v>
      </c>
      <c r="J139" s="2" t="str">
        <f t="shared" si="20"/>
        <v>2019,12,11,12,0</v>
      </c>
      <c r="K139" s="2" t="s">
        <v>100</v>
      </c>
      <c r="L139" s="10">
        <f t="shared" si="21"/>
        <v>2.0833333333333335</v>
      </c>
      <c r="M139" s="2">
        <v>20</v>
      </c>
      <c r="N139" s="2">
        <v>1.44</v>
      </c>
      <c r="O139" s="2">
        <v>4.8000000000000001E-2</v>
      </c>
      <c r="P139" s="6"/>
      <c r="Z139" s="51"/>
    </row>
    <row r="140" spans="1:26" hidden="1" x14ac:dyDescent="0.35">
      <c r="A140" s="10">
        <v>123</v>
      </c>
      <c r="B140" s="2">
        <v>4</v>
      </c>
      <c r="C140" s="2" t="s">
        <v>254</v>
      </c>
      <c r="D140" s="2">
        <v>23</v>
      </c>
      <c r="E140" s="2">
        <v>5</v>
      </c>
      <c r="F140" s="2" t="s">
        <v>213</v>
      </c>
      <c r="H140" s="2" t="s">
        <v>100</v>
      </c>
      <c r="I140" s="2" t="s">
        <v>100</v>
      </c>
      <c r="J140" s="2" t="str">
        <f t="shared" si="20"/>
        <v>2019,12,11,12,0</v>
      </c>
      <c r="K140" s="2" t="s">
        <v>100</v>
      </c>
      <c r="L140" s="10">
        <f t="shared" si="21"/>
        <v>2.0833333333333335</v>
      </c>
      <c r="M140" s="2">
        <v>20</v>
      </c>
      <c r="N140" s="2">
        <v>1.44</v>
      </c>
      <c r="O140" s="2">
        <v>4.8000000000000001E-2</v>
      </c>
      <c r="P140" s="6"/>
      <c r="Z140" s="51"/>
    </row>
    <row r="141" spans="1:26" hidden="1" x14ac:dyDescent="0.35">
      <c r="A141" s="10">
        <v>124</v>
      </c>
      <c r="B141" s="2">
        <v>4</v>
      </c>
      <c r="C141" s="2" t="s">
        <v>254</v>
      </c>
      <c r="D141" s="2">
        <v>24</v>
      </c>
      <c r="E141" s="2">
        <v>5</v>
      </c>
      <c r="F141" s="2" t="s">
        <v>213</v>
      </c>
      <c r="H141" s="2" t="s">
        <v>100</v>
      </c>
      <c r="I141" s="2" t="s">
        <v>100</v>
      </c>
      <c r="J141" s="2" t="str">
        <f t="shared" si="20"/>
        <v>2019,12,11,12,0</v>
      </c>
      <c r="K141" s="2" t="s">
        <v>100</v>
      </c>
      <c r="L141" s="10">
        <f t="shared" si="21"/>
        <v>2.0833333333333335</v>
      </c>
      <c r="M141" s="2">
        <v>20</v>
      </c>
      <c r="N141" s="2">
        <v>1.44</v>
      </c>
      <c r="O141" s="2">
        <v>4.8000000000000001E-2</v>
      </c>
      <c r="P141" s="6"/>
      <c r="Z141" s="51"/>
    </row>
    <row r="142" spans="1:26" hidden="1" x14ac:dyDescent="0.35">
      <c r="A142" s="6">
        <v>113.12</v>
      </c>
      <c r="B142" s="2">
        <v>4</v>
      </c>
      <c r="C142" s="2" t="s">
        <v>254</v>
      </c>
      <c r="D142" s="2">
        <v>13</v>
      </c>
      <c r="E142" s="2">
        <v>5</v>
      </c>
      <c r="F142" s="2" t="s">
        <v>214</v>
      </c>
      <c r="G142" s="2">
        <v>12</v>
      </c>
      <c r="H142" s="2" t="s">
        <v>100</v>
      </c>
      <c r="I142" s="2" t="str">
        <f>K141</f>
        <v>2019,12,11,12,0</v>
      </c>
      <c r="J142" s="2" t="s">
        <v>259</v>
      </c>
      <c r="K142" s="2" t="s">
        <v>101</v>
      </c>
      <c r="L142" s="10">
        <f t="shared" si="21"/>
        <v>1.5104166666666665</v>
      </c>
      <c r="M142" s="2">
        <v>14.5</v>
      </c>
      <c r="N142" s="2">
        <v>1.44</v>
      </c>
      <c r="O142" s="2">
        <v>4.8000000000000001E-2</v>
      </c>
      <c r="P142" s="6">
        <v>1.87659752368927</v>
      </c>
      <c r="Q142" s="6">
        <v>26.699392318725586</v>
      </c>
      <c r="R142" s="6">
        <v>4.946744441986084</v>
      </c>
      <c r="S142" s="6">
        <v>6.7889442443847656</v>
      </c>
      <c r="X142" s="6">
        <f>P130-P142</f>
        <v>1.1519659757614136</v>
      </c>
      <c r="Y142" s="2">
        <f>M142*0.15*P142/100</f>
        <v>4.0815996140241617E-2</v>
      </c>
      <c r="Z142" s="51">
        <f t="shared" ref="Z142:Z147" si="22">(M142-M130)/M130/12</f>
        <v>-2.2916666666666669E-2</v>
      </c>
    </row>
    <row r="143" spans="1:26" hidden="1" x14ac:dyDescent="0.35">
      <c r="A143" s="6">
        <v>114.12</v>
      </c>
      <c r="B143" s="2">
        <v>4</v>
      </c>
      <c r="C143" s="2" t="s">
        <v>254</v>
      </c>
      <c r="D143" s="2">
        <v>14</v>
      </c>
      <c r="E143" s="2">
        <v>5</v>
      </c>
      <c r="F143" s="2" t="s">
        <v>214</v>
      </c>
      <c r="G143" s="2">
        <v>12</v>
      </c>
      <c r="H143" s="2" t="s">
        <v>100</v>
      </c>
      <c r="I143" s="2" t="str">
        <f>I142</f>
        <v>2019,12,11,12,0</v>
      </c>
      <c r="J143" s="2" t="s">
        <v>259</v>
      </c>
      <c r="K143" s="2" t="s">
        <v>101</v>
      </c>
      <c r="L143" s="10">
        <f t="shared" si="21"/>
        <v>2.7083333333333335</v>
      </c>
      <c r="M143" s="2">
        <v>26</v>
      </c>
      <c r="N143" s="2">
        <v>1.44</v>
      </c>
      <c r="O143" s="2">
        <v>4.8000000000000001E-2</v>
      </c>
      <c r="P143" s="6">
        <v>1.5034087896347046</v>
      </c>
      <c r="Q143" s="6">
        <v>26.199617385864258</v>
      </c>
      <c r="R143" s="6">
        <v>4.9255790710449219</v>
      </c>
      <c r="S143" s="6">
        <v>7.503021240234375</v>
      </c>
      <c r="X143" s="6">
        <f>P130-P143</f>
        <v>1.525154709815979</v>
      </c>
      <c r="Y143" s="2">
        <f>M143*0.15*P143/100</f>
        <v>5.8632942795753477E-2</v>
      </c>
      <c r="Z143" s="51">
        <f t="shared" si="22"/>
        <v>2.4999999999999998E-2</v>
      </c>
    </row>
    <row r="144" spans="1:26" hidden="1" x14ac:dyDescent="0.35">
      <c r="A144" s="6">
        <v>115.12</v>
      </c>
      <c r="B144" s="2">
        <v>4</v>
      </c>
      <c r="C144" s="2" t="s">
        <v>254</v>
      </c>
      <c r="D144" s="2">
        <v>15</v>
      </c>
      <c r="E144" s="2">
        <v>5</v>
      </c>
      <c r="F144" s="2" t="s">
        <v>214</v>
      </c>
      <c r="G144" s="2">
        <v>12</v>
      </c>
      <c r="H144" s="2" t="s">
        <v>100</v>
      </c>
      <c r="I144" s="2" t="str">
        <f t="shared" ref="I144:I153" si="23">I143</f>
        <v>2019,12,11,12,0</v>
      </c>
      <c r="J144" s="2" t="s">
        <v>259</v>
      </c>
      <c r="K144" s="2" t="s">
        <v>101</v>
      </c>
      <c r="L144" s="10">
        <f t="shared" si="21"/>
        <v>3.09375</v>
      </c>
      <c r="M144" s="2">
        <v>29.7</v>
      </c>
      <c r="N144" s="2">
        <v>1.44</v>
      </c>
      <c r="O144" s="2">
        <v>4.8000000000000001E-2</v>
      </c>
      <c r="P144" s="6">
        <v>1.5664577484130859</v>
      </c>
      <c r="X144" s="6">
        <f>P130-P144</f>
        <v>1.4621057510375977</v>
      </c>
      <c r="Y144" s="2">
        <f>M144*0.15*P144/100</f>
        <v>6.9785692691802972E-2</v>
      </c>
      <c r="Z144" s="51">
        <f t="shared" si="22"/>
        <v>4.0416666666666663E-2</v>
      </c>
    </row>
    <row r="145" spans="1:26" hidden="1" x14ac:dyDescent="0.35">
      <c r="A145" s="6">
        <v>116.12</v>
      </c>
      <c r="B145" s="2">
        <v>4</v>
      </c>
      <c r="C145" s="2" t="s">
        <v>254</v>
      </c>
      <c r="D145" s="2">
        <v>16</v>
      </c>
      <c r="E145" s="2">
        <v>5</v>
      </c>
      <c r="F145" s="2" t="s">
        <v>214</v>
      </c>
      <c r="G145" s="2">
        <v>12</v>
      </c>
      <c r="H145" s="2" t="s">
        <v>100</v>
      </c>
      <c r="I145" s="2" t="str">
        <f t="shared" si="23"/>
        <v>2019,12,11,12,0</v>
      </c>
      <c r="J145" s="2" t="s">
        <v>259</v>
      </c>
      <c r="K145" s="2" t="s">
        <v>101</v>
      </c>
      <c r="L145" s="10">
        <f t="shared" si="21"/>
        <v>2.3020833333333335</v>
      </c>
      <c r="M145" s="2">
        <v>22.1</v>
      </c>
      <c r="N145" s="2">
        <v>1.44</v>
      </c>
      <c r="O145" s="2">
        <v>4.8000000000000001E-2</v>
      </c>
      <c r="P145" s="6">
        <v>2.0050725936889648</v>
      </c>
      <c r="X145" s="6">
        <f>P130-P145</f>
        <v>1.0234909057617188</v>
      </c>
      <c r="Y145" s="2">
        <f>M145*0.15*P145/100</f>
        <v>6.6468156480789187E-2</v>
      </c>
      <c r="Z145" s="51">
        <f t="shared" si="22"/>
        <v>8.750000000000006E-3</v>
      </c>
    </row>
    <row r="146" spans="1:26" hidden="1" x14ac:dyDescent="0.35">
      <c r="A146" s="6">
        <v>117.12</v>
      </c>
      <c r="B146" s="2">
        <v>4</v>
      </c>
      <c r="C146" s="2" t="s">
        <v>254</v>
      </c>
      <c r="D146" s="2">
        <v>17</v>
      </c>
      <c r="E146" s="2">
        <v>5</v>
      </c>
      <c r="F146" s="2" t="s">
        <v>214</v>
      </c>
      <c r="G146" s="2">
        <v>12</v>
      </c>
      <c r="H146" s="2" t="s">
        <v>100</v>
      </c>
      <c r="I146" s="2" t="str">
        <f t="shared" si="23"/>
        <v>2019,12,11,12,0</v>
      </c>
      <c r="J146" s="2" t="s">
        <v>259</v>
      </c>
      <c r="K146" s="2" t="s">
        <v>101</v>
      </c>
      <c r="L146" s="10">
        <f t="shared" si="21"/>
        <v>2.71875</v>
      </c>
      <c r="M146" s="2">
        <v>26.1</v>
      </c>
      <c r="N146" s="2">
        <v>1.44</v>
      </c>
      <c r="O146" s="2">
        <v>4.8000000000000001E-2</v>
      </c>
      <c r="Z146" s="51">
        <f t="shared" si="22"/>
        <v>2.5416666666666671E-2</v>
      </c>
    </row>
    <row r="147" spans="1:26" hidden="1" x14ac:dyDescent="0.35">
      <c r="A147" s="6">
        <v>118.12</v>
      </c>
      <c r="B147" s="2">
        <v>4</v>
      </c>
      <c r="C147" s="2" t="s">
        <v>254</v>
      </c>
      <c r="D147" s="2">
        <v>18</v>
      </c>
      <c r="E147" s="2">
        <v>5</v>
      </c>
      <c r="F147" s="2" t="s">
        <v>214</v>
      </c>
      <c r="G147" s="2">
        <v>12</v>
      </c>
      <c r="H147" s="2" t="s">
        <v>100</v>
      </c>
      <c r="I147" s="2" t="str">
        <f t="shared" si="23"/>
        <v>2019,12,11,12,0</v>
      </c>
      <c r="J147" s="2" t="s">
        <v>259</v>
      </c>
      <c r="K147" s="2" t="s">
        <v>101</v>
      </c>
      <c r="L147" s="10">
        <f t="shared" si="21"/>
        <v>2.3645833333333335</v>
      </c>
      <c r="M147" s="2">
        <v>22.7</v>
      </c>
      <c r="N147" s="2">
        <v>1.44</v>
      </c>
      <c r="O147" s="2">
        <v>4.8000000000000001E-2</v>
      </c>
      <c r="Z147" s="51">
        <f t="shared" si="22"/>
        <v>1.1249999999999996E-2</v>
      </c>
    </row>
    <row r="148" spans="1:26" hidden="1" x14ac:dyDescent="0.35">
      <c r="A148" s="10">
        <v>119.7</v>
      </c>
      <c r="B148" s="2">
        <v>4</v>
      </c>
      <c r="C148" s="2" t="s">
        <v>254</v>
      </c>
      <c r="D148" s="2">
        <v>19</v>
      </c>
      <c r="E148" s="2">
        <v>5</v>
      </c>
      <c r="F148" s="2" t="s">
        <v>214</v>
      </c>
      <c r="G148" s="2">
        <v>7</v>
      </c>
      <c r="H148" s="2" t="s">
        <v>100</v>
      </c>
      <c r="I148" s="2" t="str">
        <f t="shared" si="23"/>
        <v>2019,12,11,12,0</v>
      </c>
      <c r="J148" s="2" t="str">
        <f>H148</f>
        <v>2019,12,11,12,0</v>
      </c>
      <c r="K148" s="2" t="s">
        <v>102</v>
      </c>
      <c r="L148" s="10">
        <f t="shared" si="21"/>
        <v>2.8645833333333335</v>
      </c>
      <c r="M148" s="2">
        <v>27.5</v>
      </c>
      <c r="N148" s="2">
        <v>1.44</v>
      </c>
      <c r="O148" s="2">
        <v>4.8000000000000001E-2</v>
      </c>
      <c r="P148" s="6">
        <v>2.139251708984375</v>
      </c>
      <c r="X148" s="6">
        <f>P130-P148</f>
        <v>0.88931179046630859</v>
      </c>
      <c r="Y148" s="2">
        <f t="shared" ref="Y148:Y153" si="24">M148*0.15*P148/100</f>
        <v>8.8244132995605462E-2</v>
      </c>
      <c r="Z148" s="51">
        <f t="shared" ref="Z148:Z153" si="25">(M148-M136)/M136/7</f>
        <v>5.3571428571428568E-2</v>
      </c>
    </row>
    <row r="149" spans="1:26" hidden="1" x14ac:dyDescent="0.35">
      <c r="A149" s="10">
        <v>120.7</v>
      </c>
      <c r="B149" s="2">
        <v>4</v>
      </c>
      <c r="C149" s="2" t="s">
        <v>254</v>
      </c>
      <c r="D149" s="2">
        <v>20</v>
      </c>
      <c r="E149" s="2">
        <v>5</v>
      </c>
      <c r="F149" s="2" t="s">
        <v>214</v>
      </c>
      <c r="G149" s="2">
        <v>7</v>
      </c>
      <c r="H149" s="2" t="s">
        <v>100</v>
      </c>
      <c r="I149" s="2" t="str">
        <f t="shared" si="23"/>
        <v>2019,12,11,12,0</v>
      </c>
      <c r="J149" s="2" t="str">
        <f t="shared" ref="J149:J165" si="26">H149</f>
        <v>2019,12,11,12,0</v>
      </c>
      <c r="K149" s="2" t="s">
        <v>102</v>
      </c>
      <c r="L149" s="10">
        <f t="shared" si="21"/>
        <v>2.5520833333333335</v>
      </c>
      <c r="M149" s="2">
        <v>24.5</v>
      </c>
      <c r="N149" s="2">
        <v>1.44</v>
      </c>
      <c r="O149" s="2">
        <v>4.8000000000000001E-2</v>
      </c>
      <c r="P149" s="6"/>
      <c r="Z149" s="51">
        <f t="shared" si="25"/>
        <v>3.2142857142857147E-2</v>
      </c>
    </row>
    <row r="150" spans="1:26" hidden="1" x14ac:dyDescent="0.35">
      <c r="A150" s="10">
        <v>121.7</v>
      </c>
      <c r="B150" s="2">
        <v>4</v>
      </c>
      <c r="C150" s="2" t="s">
        <v>254</v>
      </c>
      <c r="D150" s="2">
        <v>21</v>
      </c>
      <c r="E150" s="2">
        <v>5</v>
      </c>
      <c r="F150" s="2" t="s">
        <v>214</v>
      </c>
      <c r="G150" s="2">
        <v>7</v>
      </c>
      <c r="H150" s="2" t="s">
        <v>100</v>
      </c>
      <c r="I150" s="2" t="str">
        <f t="shared" si="23"/>
        <v>2019,12,11,12,0</v>
      </c>
      <c r="J150" s="2" t="str">
        <f t="shared" si="26"/>
        <v>2019,12,11,12,0</v>
      </c>
      <c r="K150" s="2" t="s">
        <v>102</v>
      </c>
      <c r="L150" s="10">
        <f t="shared" si="21"/>
        <v>2.53125</v>
      </c>
      <c r="M150" s="2">
        <v>24.3</v>
      </c>
      <c r="N150" s="2">
        <v>1.44</v>
      </c>
      <c r="O150" s="2">
        <v>4.8000000000000001E-2</v>
      </c>
      <c r="P150" s="6">
        <v>2.1874179840087891</v>
      </c>
      <c r="X150" s="6">
        <f>P130-P150</f>
        <v>0.84114551544189453</v>
      </c>
      <c r="Y150" s="2">
        <f t="shared" si="24"/>
        <v>7.9731385517120362E-2</v>
      </c>
      <c r="Z150" s="51">
        <f t="shared" si="25"/>
        <v>3.0714285714285718E-2</v>
      </c>
    </row>
    <row r="151" spans="1:26" hidden="1" x14ac:dyDescent="0.35">
      <c r="A151" s="10">
        <v>122.7</v>
      </c>
      <c r="B151" s="2">
        <v>4</v>
      </c>
      <c r="C151" s="2" t="s">
        <v>254</v>
      </c>
      <c r="D151" s="2">
        <v>22</v>
      </c>
      <c r="E151" s="2">
        <v>5</v>
      </c>
      <c r="F151" s="2" t="s">
        <v>214</v>
      </c>
      <c r="G151" s="2">
        <v>7</v>
      </c>
      <c r="H151" s="2" t="s">
        <v>100</v>
      </c>
      <c r="I151" s="2" t="str">
        <f t="shared" si="23"/>
        <v>2019,12,11,12,0</v>
      </c>
      <c r="J151" s="2" t="str">
        <f t="shared" si="26"/>
        <v>2019,12,11,12,0</v>
      </c>
      <c r="K151" s="2" t="s">
        <v>102</v>
      </c>
      <c r="L151" s="10">
        <f t="shared" si="21"/>
        <v>1.5625</v>
      </c>
      <c r="M151" s="2">
        <v>15</v>
      </c>
      <c r="N151" s="2">
        <v>1.44</v>
      </c>
      <c r="O151" s="2">
        <v>4.8000000000000001E-2</v>
      </c>
      <c r="Z151" s="51">
        <f t="shared" si="25"/>
        <v>-3.5714285714285712E-2</v>
      </c>
    </row>
    <row r="152" spans="1:26" hidden="1" x14ac:dyDescent="0.35">
      <c r="A152" s="10">
        <v>123.7</v>
      </c>
      <c r="B152" s="2">
        <v>4</v>
      </c>
      <c r="C152" s="2" t="s">
        <v>254</v>
      </c>
      <c r="D152" s="2">
        <v>23</v>
      </c>
      <c r="E152" s="2">
        <v>5</v>
      </c>
      <c r="F152" s="2" t="s">
        <v>214</v>
      </c>
      <c r="G152" s="2">
        <v>7</v>
      </c>
      <c r="H152" s="2" t="s">
        <v>100</v>
      </c>
      <c r="I152" s="2" t="str">
        <f t="shared" si="23"/>
        <v>2019,12,11,12,0</v>
      </c>
      <c r="J152" s="2" t="str">
        <f t="shared" si="26"/>
        <v>2019,12,11,12,0</v>
      </c>
      <c r="K152" s="2" t="s">
        <v>102</v>
      </c>
      <c r="L152" s="10">
        <f t="shared" si="21"/>
        <v>1.4479166666666667</v>
      </c>
      <c r="M152" s="2">
        <v>13.9</v>
      </c>
      <c r="N152" s="2">
        <v>1.44</v>
      </c>
      <c r="O152" s="2">
        <v>4.8000000000000001E-2</v>
      </c>
      <c r="P152" s="6">
        <v>2.1966226100921631</v>
      </c>
      <c r="Q152" s="6">
        <v>25.826190948486328</v>
      </c>
      <c r="R152" s="6">
        <v>4.6156344413757324</v>
      </c>
      <c r="S152" s="6">
        <v>6.8403291702270508</v>
      </c>
      <c r="X152" s="6">
        <f>P130-P152</f>
        <v>0.83194088935852051</v>
      </c>
      <c r="Y152" s="2">
        <f t="shared" si="24"/>
        <v>4.5799581420421599E-2</v>
      </c>
      <c r="Z152" s="51">
        <f t="shared" si="25"/>
        <v>-4.3571428571428573E-2</v>
      </c>
    </row>
    <row r="153" spans="1:26" hidden="1" x14ac:dyDescent="0.35">
      <c r="A153" s="10">
        <v>124.7</v>
      </c>
      <c r="B153" s="2">
        <v>4</v>
      </c>
      <c r="C153" s="2" t="s">
        <v>254</v>
      </c>
      <c r="D153" s="2">
        <v>24</v>
      </c>
      <c r="E153" s="2">
        <v>5</v>
      </c>
      <c r="F153" s="2" t="s">
        <v>214</v>
      </c>
      <c r="G153" s="2">
        <v>7</v>
      </c>
      <c r="H153" s="2" t="s">
        <v>100</v>
      </c>
      <c r="I153" s="2" t="str">
        <f t="shared" si="23"/>
        <v>2019,12,11,12,0</v>
      </c>
      <c r="J153" s="2" t="str">
        <f t="shared" si="26"/>
        <v>2019,12,11,12,0</v>
      </c>
      <c r="K153" s="2" t="s">
        <v>102</v>
      </c>
      <c r="L153" s="10">
        <f t="shared" si="21"/>
        <v>1.9895833333333335</v>
      </c>
      <c r="M153" s="2">
        <v>19.100000000000001</v>
      </c>
      <c r="N153" s="2">
        <v>1.44</v>
      </c>
      <c r="O153" s="2">
        <v>4.8000000000000001E-2</v>
      </c>
      <c r="P153" s="6">
        <v>2.1381299495697021</v>
      </c>
      <c r="Q153" s="6">
        <v>25.965885162353516</v>
      </c>
      <c r="R153" s="6">
        <v>4.8670210838317871</v>
      </c>
      <c r="S153" s="6">
        <v>7.0199480056762695</v>
      </c>
      <c r="X153" s="6">
        <f>P130-P153</f>
        <v>0.89043354988098145</v>
      </c>
      <c r="Y153" s="2">
        <f t="shared" si="24"/>
        <v>6.125742305517197E-2</v>
      </c>
      <c r="Z153" s="51">
        <f t="shared" si="25"/>
        <v>-6.428571428571418E-3</v>
      </c>
    </row>
    <row r="154" spans="1:26" hidden="1" x14ac:dyDescent="0.35">
      <c r="A154" s="10">
        <v>133</v>
      </c>
      <c r="B154" s="2">
        <v>5</v>
      </c>
      <c r="C154" s="2" t="s">
        <v>254</v>
      </c>
      <c r="D154" s="2">
        <v>13</v>
      </c>
      <c r="E154" s="2">
        <v>5</v>
      </c>
      <c r="F154" s="2" t="s">
        <v>213</v>
      </c>
      <c r="H154" s="2" t="s">
        <v>103</v>
      </c>
      <c r="I154" s="2" t="s">
        <v>103</v>
      </c>
      <c r="J154" s="2" t="str">
        <f t="shared" si="26"/>
        <v>2020,04,30,11,0</v>
      </c>
      <c r="K154" s="2" t="s">
        <v>103</v>
      </c>
      <c r="L154" s="10">
        <f t="shared" ref="L154:L177" si="27">0.15*M154/N154</f>
        <v>2.0833333333333335</v>
      </c>
      <c r="M154" s="2">
        <v>20</v>
      </c>
      <c r="N154" s="2">
        <v>1.44</v>
      </c>
      <c r="O154" s="2">
        <v>4.8000000000000001E-2</v>
      </c>
      <c r="P154" s="6">
        <v>1.8830093145370483</v>
      </c>
      <c r="Y154" s="2">
        <f>M154*0.15*P154/100</f>
        <v>5.649027943611145E-2</v>
      </c>
      <c r="Z154" s="51"/>
    </row>
    <row r="155" spans="1:26" hidden="1" x14ac:dyDescent="0.35">
      <c r="A155" s="10">
        <v>134</v>
      </c>
      <c r="B155" s="2">
        <v>5</v>
      </c>
      <c r="C155" s="2" t="s">
        <v>254</v>
      </c>
      <c r="D155" s="2">
        <v>14</v>
      </c>
      <c r="E155" s="2">
        <v>5</v>
      </c>
      <c r="F155" s="2" t="s">
        <v>213</v>
      </c>
      <c r="H155" s="2" t="s">
        <v>103</v>
      </c>
      <c r="I155" s="2" t="s">
        <v>103</v>
      </c>
      <c r="J155" s="2" t="str">
        <f t="shared" si="26"/>
        <v>2020,04,30,11,0</v>
      </c>
      <c r="K155" s="2" t="s">
        <v>103</v>
      </c>
      <c r="L155" s="10">
        <f t="shared" si="27"/>
        <v>2.0833333333333335</v>
      </c>
      <c r="M155" s="2">
        <v>20</v>
      </c>
      <c r="N155" s="2">
        <v>1.44</v>
      </c>
      <c r="O155" s="2">
        <v>4.8000000000000001E-2</v>
      </c>
      <c r="P155" s="6"/>
      <c r="Z155" s="51"/>
    </row>
    <row r="156" spans="1:26" hidden="1" x14ac:dyDescent="0.35">
      <c r="A156" s="10">
        <v>135</v>
      </c>
      <c r="B156" s="2">
        <v>5</v>
      </c>
      <c r="C156" s="2" t="s">
        <v>254</v>
      </c>
      <c r="D156" s="2">
        <v>15</v>
      </c>
      <c r="E156" s="2">
        <v>5</v>
      </c>
      <c r="F156" s="2" t="s">
        <v>213</v>
      </c>
      <c r="H156" s="2" t="s">
        <v>103</v>
      </c>
      <c r="I156" s="2" t="s">
        <v>103</v>
      </c>
      <c r="J156" s="2" t="str">
        <f t="shared" si="26"/>
        <v>2020,04,30,11,0</v>
      </c>
      <c r="K156" s="2" t="s">
        <v>103</v>
      </c>
      <c r="L156" s="10">
        <f t="shared" si="27"/>
        <v>2.0833333333333335</v>
      </c>
      <c r="M156" s="2">
        <v>20</v>
      </c>
      <c r="N156" s="2">
        <v>1.44</v>
      </c>
      <c r="O156" s="2">
        <v>4.8000000000000001E-2</v>
      </c>
      <c r="P156" s="6"/>
      <c r="Z156" s="51"/>
    </row>
    <row r="157" spans="1:26" hidden="1" x14ac:dyDescent="0.35">
      <c r="A157" s="10">
        <v>136</v>
      </c>
      <c r="B157" s="2">
        <v>5</v>
      </c>
      <c r="C157" s="2" t="s">
        <v>254</v>
      </c>
      <c r="D157" s="2">
        <v>16</v>
      </c>
      <c r="E157" s="2">
        <v>5</v>
      </c>
      <c r="F157" s="2" t="s">
        <v>213</v>
      </c>
      <c r="H157" s="2" t="s">
        <v>103</v>
      </c>
      <c r="I157" s="2" t="s">
        <v>103</v>
      </c>
      <c r="J157" s="2" t="str">
        <f t="shared" si="26"/>
        <v>2020,04,30,11,0</v>
      </c>
      <c r="K157" s="2" t="s">
        <v>103</v>
      </c>
      <c r="L157" s="10">
        <f t="shared" si="27"/>
        <v>2.0833333333333335</v>
      </c>
      <c r="M157" s="2">
        <v>20</v>
      </c>
      <c r="N157" s="2">
        <v>1.44</v>
      </c>
      <c r="O157" s="2">
        <v>4.8000000000000001E-2</v>
      </c>
      <c r="P157" s="6"/>
      <c r="Z157" s="51"/>
    </row>
    <row r="158" spans="1:26" hidden="1" x14ac:dyDescent="0.35">
      <c r="A158" s="10">
        <v>137</v>
      </c>
      <c r="B158" s="2">
        <v>5</v>
      </c>
      <c r="C158" s="2" t="s">
        <v>254</v>
      </c>
      <c r="D158" s="2">
        <v>17</v>
      </c>
      <c r="E158" s="2">
        <v>5</v>
      </c>
      <c r="F158" s="2" t="s">
        <v>213</v>
      </c>
      <c r="H158" s="2" t="s">
        <v>103</v>
      </c>
      <c r="I158" s="2" t="s">
        <v>103</v>
      </c>
      <c r="J158" s="2" t="str">
        <f t="shared" si="26"/>
        <v>2020,04,30,11,0</v>
      </c>
      <c r="K158" s="2" t="s">
        <v>103</v>
      </c>
      <c r="L158" s="10">
        <f t="shared" si="27"/>
        <v>2.0833333333333335</v>
      </c>
      <c r="M158" s="2">
        <v>20</v>
      </c>
      <c r="N158" s="2">
        <v>1.44</v>
      </c>
      <c r="O158" s="2">
        <v>4.8000000000000001E-2</v>
      </c>
      <c r="P158" s="6"/>
      <c r="Z158" s="51"/>
    </row>
    <row r="159" spans="1:26" hidden="1" x14ac:dyDescent="0.35">
      <c r="A159" s="10">
        <v>138</v>
      </c>
      <c r="B159" s="2">
        <v>5</v>
      </c>
      <c r="C159" s="2" t="s">
        <v>254</v>
      </c>
      <c r="D159" s="2">
        <v>18</v>
      </c>
      <c r="E159" s="2">
        <v>5</v>
      </c>
      <c r="F159" s="2" t="s">
        <v>213</v>
      </c>
      <c r="H159" s="2" t="s">
        <v>103</v>
      </c>
      <c r="I159" s="2" t="s">
        <v>103</v>
      </c>
      <c r="J159" s="2" t="str">
        <f t="shared" si="26"/>
        <v>2020,04,30,11,0</v>
      </c>
      <c r="K159" s="2" t="s">
        <v>103</v>
      </c>
      <c r="L159" s="10">
        <f t="shared" si="27"/>
        <v>2.0833333333333335</v>
      </c>
      <c r="M159" s="2">
        <v>20</v>
      </c>
      <c r="N159" s="2">
        <v>1.44</v>
      </c>
      <c r="O159" s="2">
        <v>4.8000000000000001E-2</v>
      </c>
      <c r="P159" s="6"/>
      <c r="Z159" s="51"/>
    </row>
    <row r="160" spans="1:26" hidden="1" x14ac:dyDescent="0.35">
      <c r="A160" s="10">
        <v>139</v>
      </c>
      <c r="B160" s="2">
        <v>5</v>
      </c>
      <c r="C160" s="2" t="s">
        <v>254</v>
      </c>
      <c r="D160" s="2">
        <v>19</v>
      </c>
      <c r="E160" s="2">
        <v>5</v>
      </c>
      <c r="F160" s="2" t="s">
        <v>213</v>
      </c>
      <c r="H160" s="2" t="s">
        <v>103</v>
      </c>
      <c r="I160" s="2" t="s">
        <v>103</v>
      </c>
      <c r="J160" s="2" t="str">
        <f t="shared" si="26"/>
        <v>2020,04,30,11,0</v>
      </c>
      <c r="K160" s="2" t="s">
        <v>103</v>
      </c>
      <c r="L160" s="10">
        <f t="shared" si="27"/>
        <v>2.0833333333333335</v>
      </c>
      <c r="M160" s="2">
        <v>20</v>
      </c>
      <c r="N160" s="2">
        <v>1.44</v>
      </c>
      <c r="O160" s="2">
        <v>4.8000000000000001E-2</v>
      </c>
      <c r="P160" s="6"/>
      <c r="Z160" s="51"/>
    </row>
    <row r="161" spans="1:26" hidden="1" x14ac:dyDescent="0.35">
      <c r="A161" s="10">
        <v>140</v>
      </c>
      <c r="B161" s="2">
        <v>5</v>
      </c>
      <c r="C161" s="2" t="s">
        <v>254</v>
      </c>
      <c r="D161" s="2">
        <v>20</v>
      </c>
      <c r="E161" s="2">
        <v>5</v>
      </c>
      <c r="F161" s="2" t="s">
        <v>213</v>
      </c>
      <c r="H161" s="2" t="s">
        <v>103</v>
      </c>
      <c r="I161" s="2" t="s">
        <v>103</v>
      </c>
      <c r="J161" s="2" t="str">
        <f t="shared" si="26"/>
        <v>2020,04,30,11,0</v>
      </c>
      <c r="K161" s="2" t="s">
        <v>103</v>
      </c>
      <c r="L161" s="10">
        <f t="shared" si="27"/>
        <v>2.0833333333333335</v>
      </c>
      <c r="M161" s="2">
        <v>20</v>
      </c>
      <c r="N161" s="2">
        <v>1.44</v>
      </c>
      <c r="O161" s="2">
        <v>4.8000000000000001E-2</v>
      </c>
      <c r="P161" s="6"/>
      <c r="Z161" s="51"/>
    </row>
    <row r="162" spans="1:26" hidden="1" x14ac:dyDescent="0.35">
      <c r="A162" s="10">
        <v>141</v>
      </c>
      <c r="B162" s="2">
        <v>5</v>
      </c>
      <c r="C162" s="2" t="s">
        <v>254</v>
      </c>
      <c r="D162" s="2">
        <v>21</v>
      </c>
      <c r="E162" s="2">
        <v>5</v>
      </c>
      <c r="F162" s="2" t="s">
        <v>213</v>
      </c>
      <c r="H162" s="2" t="s">
        <v>103</v>
      </c>
      <c r="I162" s="2" t="s">
        <v>103</v>
      </c>
      <c r="J162" s="2" t="str">
        <f t="shared" si="26"/>
        <v>2020,04,30,11,0</v>
      </c>
      <c r="K162" s="2" t="s">
        <v>103</v>
      </c>
      <c r="L162" s="10">
        <f t="shared" si="27"/>
        <v>2.0833333333333335</v>
      </c>
      <c r="M162" s="2">
        <v>20</v>
      </c>
      <c r="N162" s="2">
        <v>1.44</v>
      </c>
      <c r="O162" s="2">
        <v>4.8000000000000001E-2</v>
      </c>
      <c r="P162" s="6"/>
      <c r="Z162" s="51"/>
    </row>
    <row r="163" spans="1:26" hidden="1" x14ac:dyDescent="0.35">
      <c r="A163" s="10">
        <v>142</v>
      </c>
      <c r="B163" s="2">
        <v>5</v>
      </c>
      <c r="C163" s="2" t="s">
        <v>254</v>
      </c>
      <c r="D163" s="2">
        <v>22</v>
      </c>
      <c r="E163" s="2">
        <v>5</v>
      </c>
      <c r="F163" s="2" t="s">
        <v>213</v>
      </c>
      <c r="H163" s="2" t="s">
        <v>103</v>
      </c>
      <c r="I163" s="2" t="s">
        <v>103</v>
      </c>
      <c r="J163" s="2" t="str">
        <f t="shared" si="26"/>
        <v>2020,04,30,11,0</v>
      </c>
      <c r="K163" s="2" t="s">
        <v>103</v>
      </c>
      <c r="L163" s="10">
        <f t="shared" si="27"/>
        <v>2.0833333333333335</v>
      </c>
      <c r="M163" s="2">
        <v>20</v>
      </c>
      <c r="N163" s="2">
        <v>1.44</v>
      </c>
      <c r="O163" s="2">
        <v>4.8000000000000001E-2</v>
      </c>
      <c r="P163" s="6"/>
      <c r="Z163" s="51"/>
    </row>
    <row r="164" spans="1:26" hidden="1" x14ac:dyDescent="0.35">
      <c r="A164" s="10">
        <v>143</v>
      </c>
      <c r="B164" s="2">
        <v>5</v>
      </c>
      <c r="C164" s="2" t="s">
        <v>254</v>
      </c>
      <c r="D164" s="2">
        <v>23</v>
      </c>
      <c r="E164" s="2">
        <v>5</v>
      </c>
      <c r="F164" s="2" t="s">
        <v>213</v>
      </c>
      <c r="H164" s="2" t="s">
        <v>103</v>
      </c>
      <c r="I164" s="2" t="s">
        <v>103</v>
      </c>
      <c r="J164" s="2" t="str">
        <f t="shared" si="26"/>
        <v>2020,04,30,11,0</v>
      </c>
      <c r="K164" s="2" t="s">
        <v>103</v>
      </c>
      <c r="L164" s="10">
        <f t="shared" si="27"/>
        <v>2.0833333333333335</v>
      </c>
      <c r="M164" s="2">
        <v>20</v>
      </c>
      <c r="N164" s="2">
        <v>1.44</v>
      </c>
      <c r="O164" s="2">
        <v>4.8000000000000001E-2</v>
      </c>
      <c r="P164" s="6"/>
      <c r="Z164" s="51"/>
    </row>
    <row r="165" spans="1:26" hidden="1" x14ac:dyDescent="0.35">
      <c r="A165" s="10">
        <v>144</v>
      </c>
      <c r="B165" s="2">
        <v>5</v>
      </c>
      <c r="C165" s="2" t="s">
        <v>254</v>
      </c>
      <c r="D165" s="2">
        <v>24</v>
      </c>
      <c r="E165" s="2">
        <v>5</v>
      </c>
      <c r="F165" s="2" t="s">
        <v>213</v>
      </c>
      <c r="H165" s="2" t="s">
        <v>103</v>
      </c>
      <c r="I165" s="2" t="s">
        <v>103</v>
      </c>
      <c r="J165" s="2" t="str">
        <f t="shared" si="26"/>
        <v>2020,04,30,11,0</v>
      </c>
      <c r="K165" s="2" t="s">
        <v>103</v>
      </c>
      <c r="L165" s="10">
        <f t="shared" si="27"/>
        <v>2.0833333333333335</v>
      </c>
      <c r="M165" s="2">
        <v>20</v>
      </c>
      <c r="N165" s="2">
        <v>1.44</v>
      </c>
      <c r="O165" s="2">
        <v>4.8000000000000001E-2</v>
      </c>
      <c r="P165" s="6"/>
      <c r="Z165" s="51"/>
    </row>
    <row r="166" spans="1:26" x14ac:dyDescent="0.35">
      <c r="A166" s="6">
        <v>133.12</v>
      </c>
      <c r="B166" s="2">
        <v>5</v>
      </c>
      <c r="C166" s="2" t="s">
        <v>254</v>
      </c>
      <c r="D166" s="2">
        <v>13</v>
      </c>
      <c r="E166" s="2">
        <v>5</v>
      </c>
      <c r="F166" s="2" t="s">
        <v>214</v>
      </c>
      <c r="H166" s="2" t="s">
        <v>103</v>
      </c>
      <c r="I166" s="2" t="str">
        <f>K165</f>
        <v>2020,04,30,11,0</v>
      </c>
      <c r="J166" s="2" t="s">
        <v>260</v>
      </c>
      <c r="K166" s="2" t="s">
        <v>104</v>
      </c>
      <c r="L166" s="10">
        <f t="shared" si="27"/>
        <v>3.427083333333333</v>
      </c>
      <c r="M166" s="2">
        <v>32.9</v>
      </c>
      <c r="N166" s="2">
        <v>1.44</v>
      </c>
      <c r="O166" s="2">
        <v>4.8000000000000001E-2</v>
      </c>
      <c r="Z166" s="51">
        <f>(M166-M154)/M154/12</f>
        <v>5.3749999999999992E-2</v>
      </c>
    </row>
    <row r="167" spans="1:26" x14ac:dyDescent="0.35">
      <c r="A167" s="6">
        <v>134.12</v>
      </c>
      <c r="B167" s="2">
        <v>5</v>
      </c>
      <c r="C167" s="2" t="s">
        <v>254</v>
      </c>
      <c r="D167" s="2">
        <v>14</v>
      </c>
      <c r="E167" s="2">
        <v>5</v>
      </c>
      <c r="F167" s="2" t="s">
        <v>214</v>
      </c>
      <c r="H167" s="2" t="s">
        <v>103</v>
      </c>
      <c r="I167" s="2" t="str">
        <f>I166</f>
        <v>2020,04,30,11,0</v>
      </c>
      <c r="J167" s="2" t="s">
        <v>260</v>
      </c>
      <c r="K167" s="2" t="s">
        <v>104</v>
      </c>
      <c r="L167" s="10">
        <f t="shared" si="27"/>
        <v>4.479166666666667</v>
      </c>
      <c r="M167" s="2">
        <v>43</v>
      </c>
      <c r="N167" s="2">
        <v>1.44</v>
      </c>
      <c r="O167" s="2">
        <v>4.8000000000000001E-2</v>
      </c>
      <c r="P167" s="6">
        <v>1.7416059970855713</v>
      </c>
      <c r="X167" s="6">
        <f>P154-P167</f>
        <v>0.14140331745147705</v>
      </c>
      <c r="Y167" s="7">
        <f>M167*0.15*P167/100</f>
        <v>0.11233358681201935</v>
      </c>
      <c r="Z167" s="51">
        <f t="shared" ref="Z167:Z177" si="28">(M167-M155)/M155/12</f>
        <v>9.5833333333333326E-2</v>
      </c>
    </row>
    <row r="168" spans="1:26" x14ac:dyDescent="0.35">
      <c r="A168" s="6">
        <v>135.12</v>
      </c>
      <c r="B168" s="2">
        <v>5</v>
      </c>
      <c r="C168" s="2" t="s">
        <v>254</v>
      </c>
      <c r="D168" s="2">
        <v>15</v>
      </c>
      <c r="E168" s="2">
        <v>5</v>
      </c>
      <c r="F168" s="2" t="s">
        <v>214</v>
      </c>
      <c r="H168" s="2" t="s">
        <v>103</v>
      </c>
      <c r="I168" s="2" t="str">
        <f t="shared" ref="I168:I177" si="29">I167</f>
        <v>2020,04,30,11,0</v>
      </c>
      <c r="J168" s="2" t="s">
        <v>260</v>
      </c>
      <c r="K168" s="2" t="s">
        <v>104</v>
      </c>
      <c r="L168" s="10">
        <f t="shared" si="27"/>
        <v>5.145833333333333</v>
      </c>
      <c r="M168" s="2">
        <v>49.4</v>
      </c>
      <c r="N168" s="2">
        <v>1.44</v>
      </c>
      <c r="O168" s="2">
        <v>4.8000000000000001E-2</v>
      </c>
      <c r="P168" s="6"/>
      <c r="Z168" s="51">
        <f t="shared" si="28"/>
        <v>0.1225</v>
      </c>
    </row>
    <row r="169" spans="1:26" x14ac:dyDescent="0.35">
      <c r="A169" s="6">
        <v>136.12</v>
      </c>
      <c r="B169" s="2">
        <v>5</v>
      </c>
      <c r="C169" s="2" t="s">
        <v>254</v>
      </c>
      <c r="D169" s="2">
        <v>16</v>
      </c>
      <c r="E169" s="2">
        <v>5</v>
      </c>
      <c r="F169" s="2" t="s">
        <v>214</v>
      </c>
      <c r="H169" s="2" t="s">
        <v>103</v>
      </c>
      <c r="I169" s="2" t="str">
        <f t="shared" si="29"/>
        <v>2020,04,30,11,0</v>
      </c>
      <c r="J169" s="2" t="s">
        <v>260</v>
      </c>
      <c r="K169" s="2" t="s">
        <v>104</v>
      </c>
      <c r="L169" s="10">
        <f t="shared" si="27"/>
        <v>5.2812500000000009</v>
      </c>
      <c r="M169" s="2">
        <v>50.7</v>
      </c>
      <c r="N169" s="2">
        <v>1.44</v>
      </c>
      <c r="O169" s="2">
        <v>4.8000000000000001E-2</v>
      </c>
      <c r="P169" s="6">
        <v>1.7180041074752808</v>
      </c>
      <c r="X169" s="6">
        <f>P154-P169</f>
        <v>0.16500520706176758</v>
      </c>
      <c r="Y169" s="7">
        <f>M169*0.15*P169/100</f>
        <v>0.13065421237349512</v>
      </c>
      <c r="Z169" s="51">
        <f t="shared" si="28"/>
        <v>0.12791666666666668</v>
      </c>
    </row>
    <row r="170" spans="1:26" x14ac:dyDescent="0.35">
      <c r="A170" s="6">
        <v>137.12</v>
      </c>
      <c r="B170" s="2">
        <v>5</v>
      </c>
      <c r="C170" s="2" t="s">
        <v>254</v>
      </c>
      <c r="D170" s="2">
        <v>17</v>
      </c>
      <c r="E170" s="2">
        <v>5</v>
      </c>
      <c r="F170" s="2" t="s">
        <v>214</v>
      </c>
      <c r="H170" s="2" t="s">
        <v>103</v>
      </c>
      <c r="I170" s="2" t="str">
        <f t="shared" si="29"/>
        <v>2020,04,30,11,0</v>
      </c>
      <c r="J170" s="2" t="s">
        <v>260</v>
      </c>
      <c r="K170" s="2" t="s">
        <v>104</v>
      </c>
      <c r="L170" s="10">
        <f t="shared" si="27"/>
        <v>3.7812499999999996</v>
      </c>
      <c r="M170" s="2">
        <v>36.299999999999997</v>
      </c>
      <c r="N170" s="2">
        <v>1.44</v>
      </c>
      <c r="O170" s="2">
        <v>4.8000000000000001E-2</v>
      </c>
      <c r="P170" s="6"/>
      <c r="Z170" s="51">
        <f t="shared" si="28"/>
        <v>6.7916666666666653E-2</v>
      </c>
    </row>
    <row r="171" spans="1:26" x14ac:dyDescent="0.35">
      <c r="A171" s="6">
        <v>138.12</v>
      </c>
      <c r="B171" s="2">
        <v>5</v>
      </c>
      <c r="C171" s="2" t="s">
        <v>254</v>
      </c>
      <c r="D171" s="2">
        <v>18</v>
      </c>
      <c r="E171" s="2">
        <v>5</v>
      </c>
      <c r="F171" s="2" t="s">
        <v>214</v>
      </c>
      <c r="H171" s="2" t="s">
        <v>103</v>
      </c>
      <c r="I171" s="2" t="str">
        <f t="shared" si="29"/>
        <v>2020,04,30,11,0</v>
      </c>
      <c r="J171" s="2" t="s">
        <v>260</v>
      </c>
      <c r="K171" s="2" t="s">
        <v>104</v>
      </c>
      <c r="L171" s="10">
        <f t="shared" si="27"/>
        <v>3.25</v>
      </c>
      <c r="M171" s="2">
        <v>31.2</v>
      </c>
      <c r="N171" s="2">
        <v>1.44</v>
      </c>
      <c r="O171" s="2">
        <v>4.8000000000000001E-2</v>
      </c>
      <c r="P171" s="6">
        <v>1.7148832082748413</v>
      </c>
      <c r="X171" s="6">
        <f>P154-P171</f>
        <v>0.16812610626220703</v>
      </c>
      <c r="Y171" s="7">
        <f>M171*0.15*P171/100</f>
        <v>8.0256534147262568E-2</v>
      </c>
      <c r="Z171" s="51">
        <f t="shared" si="28"/>
        <v>4.6666666666666662E-2</v>
      </c>
    </row>
    <row r="172" spans="1:26" x14ac:dyDescent="0.35">
      <c r="A172" s="6">
        <v>139.12</v>
      </c>
      <c r="B172" s="2">
        <v>5</v>
      </c>
      <c r="C172" s="2" t="s">
        <v>254</v>
      </c>
      <c r="D172" s="2">
        <v>19</v>
      </c>
      <c r="E172" s="2">
        <v>5</v>
      </c>
      <c r="F172" s="2" t="s">
        <v>214</v>
      </c>
      <c r="H172" s="2" t="s">
        <v>103</v>
      </c>
      <c r="I172" s="2" t="str">
        <f t="shared" si="29"/>
        <v>2020,04,30,11,0</v>
      </c>
      <c r="J172" s="2" t="s">
        <v>260</v>
      </c>
      <c r="K172" s="2" t="s">
        <v>104</v>
      </c>
      <c r="L172" s="10">
        <f t="shared" si="27"/>
        <v>3.6770833333333326</v>
      </c>
      <c r="M172" s="2">
        <v>35.299999999999997</v>
      </c>
      <c r="N172" s="2">
        <v>1.44</v>
      </c>
      <c r="O172" s="2">
        <v>4.8000000000000001E-2</v>
      </c>
      <c r="Z172" s="51">
        <f t="shared" si="28"/>
        <v>6.3749999999999987E-2</v>
      </c>
    </row>
    <row r="173" spans="1:26" x14ac:dyDescent="0.35">
      <c r="A173" s="6">
        <v>140.12</v>
      </c>
      <c r="B173" s="2">
        <v>5</v>
      </c>
      <c r="C173" s="2" t="s">
        <v>254</v>
      </c>
      <c r="D173" s="2">
        <v>20</v>
      </c>
      <c r="E173" s="2">
        <v>5</v>
      </c>
      <c r="F173" s="2" t="s">
        <v>214</v>
      </c>
      <c r="H173" s="2" t="s">
        <v>103</v>
      </c>
      <c r="I173" s="2" t="str">
        <f t="shared" si="29"/>
        <v>2020,04,30,11,0</v>
      </c>
      <c r="J173" s="2" t="s">
        <v>260</v>
      </c>
      <c r="K173" s="2" t="s">
        <v>104</v>
      </c>
      <c r="L173" s="10">
        <f t="shared" si="27"/>
        <v>6.7187499999999991</v>
      </c>
      <c r="M173" s="2">
        <v>64.5</v>
      </c>
      <c r="N173" s="2">
        <v>1.44</v>
      </c>
      <c r="O173" s="2">
        <v>4.8000000000000001E-2</v>
      </c>
      <c r="P173" s="6">
        <v>1.6262773275375366</v>
      </c>
      <c r="X173" s="6">
        <f>P154-P173</f>
        <v>0.25673198699951172</v>
      </c>
      <c r="Y173" s="7">
        <f>M173*0.15*P173/100</f>
        <v>0.15734233143925666</v>
      </c>
      <c r="Z173" s="51">
        <f t="shared" si="28"/>
        <v>0.18541666666666667</v>
      </c>
    </row>
    <row r="174" spans="1:26" x14ac:dyDescent="0.35">
      <c r="A174" s="6">
        <v>141.12</v>
      </c>
      <c r="B174" s="2">
        <v>5</v>
      </c>
      <c r="C174" s="2" t="s">
        <v>254</v>
      </c>
      <c r="D174" s="2">
        <v>21</v>
      </c>
      <c r="E174" s="2">
        <v>5</v>
      </c>
      <c r="F174" s="2" t="s">
        <v>214</v>
      </c>
      <c r="H174" s="2" t="s">
        <v>103</v>
      </c>
      <c r="I174" s="2" t="str">
        <f t="shared" si="29"/>
        <v>2020,04,30,11,0</v>
      </c>
      <c r="J174" s="2" t="s">
        <v>260</v>
      </c>
      <c r="K174" s="2" t="s">
        <v>104</v>
      </c>
      <c r="L174" s="10">
        <f t="shared" si="27"/>
        <v>6.395833333333333</v>
      </c>
      <c r="M174" s="2">
        <v>61.4</v>
      </c>
      <c r="N174" s="2">
        <v>1.44</v>
      </c>
      <c r="O174" s="2">
        <v>4.8000000000000001E-2</v>
      </c>
      <c r="Z174" s="51">
        <f t="shared" si="28"/>
        <v>0.17249999999999999</v>
      </c>
    </row>
    <row r="175" spans="1:26" x14ac:dyDescent="0.35">
      <c r="A175" s="6">
        <v>142.12</v>
      </c>
      <c r="B175" s="2">
        <v>5</v>
      </c>
      <c r="C175" s="2" t="s">
        <v>254</v>
      </c>
      <c r="D175" s="2">
        <v>22</v>
      </c>
      <c r="E175" s="2">
        <v>5</v>
      </c>
      <c r="F175" s="2" t="s">
        <v>214</v>
      </c>
      <c r="H175" s="2" t="s">
        <v>103</v>
      </c>
      <c r="I175" s="2" t="str">
        <f t="shared" si="29"/>
        <v>2020,04,30,11,0</v>
      </c>
      <c r="J175" s="2" t="s">
        <v>260</v>
      </c>
      <c r="K175" s="2" t="s">
        <v>104</v>
      </c>
      <c r="L175" s="10">
        <f t="shared" si="27"/>
        <v>5.8333333333333339</v>
      </c>
      <c r="M175" s="2">
        <v>56</v>
      </c>
      <c r="N175" s="2">
        <v>1.44</v>
      </c>
      <c r="O175" s="2">
        <v>4.8000000000000001E-2</v>
      </c>
      <c r="Z175" s="51">
        <f t="shared" si="28"/>
        <v>0.15</v>
      </c>
    </row>
    <row r="176" spans="1:26" x14ac:dyDescent="0.35">
      <c r="A176" s="6">
        <v>143.12</v>
      </c>
      <c r="B176" s="2">
        <v>5</v>
      </c>
      <c r="C176" s="2" t="s">
        <v>254</v>
      </c>
      <c r="D176" s="2">
        <v>23</v>
      </c>
      <c r="E176" s="2">
        <v>5</v>
      </c>
      <c r="F176" s="2" t="s">
        <v>214</v>
      </c>
      <c r="H176" s="2" t="s">
        <v>103</v>
      </c>
      <c r="I176" s="2" t="str">
        <f t="shared" si="29"/>
        <v>2020,04,30,11,0</v>
      </c>
      <c r="J176" s="2" t="s">
        <v>260</v>
      </c>
      <c r="K176" s="2" t="s">
        <v>104</v>
      </c>
      <c r="L176" s="10">
        <f t="shared" si="27"/>
        <v>6.53125</v>
      </c>
      <c r="M176" s="2">
        <v>62.7</v>
      </c>
      <c r="N176" s="2">
        <v>1.44</v>
      </c>
      <c r="O176" s="2">
        <v>4.8000000000000001E-2</v>
      </c>
      <c r="P176" s="6">
        <v>1.4165164232254028</v>
      </c>
      <c r="X176" s="6">
        <f>P154-P176</f>
        <v>0.46649289131164551</v>
      </c>
      <c r="Y176" s="7">
        <f>M176*0.15*P176/100</f>
        <v>0.13322336960434911</v>
      </c>
      <c r="Z176" s="51">
        <f t="shared" si="28"/>
        <v>0.1779166666666667</v>
      </c>
    </row>
    <row r="177" spans="1:26" x14ac:dyDescent="0.35">
      <c r="A177" s="6">
        <v>144.12</v>
      </c>
      <c r="B177" s="2">
        <v>5</v>
      </c>
      <c r="C177" s="2" t="s">
        <v>254</v>
      </c>
      <c r="D177" s="2">
        <v>24</v>
      </c>
      <c r="E177" s="2">
        <v>5</v>
      </c>
      <c r="F177" s="2" t="s">
        <v>214</v>
      </c>
      <c r="H177" s="2" t="s">
        <v>103</v>
      </c>
      <c r="I177" s="2" t="str">
        <f t="shared" si="29"/>
        <v>2020,04,30,11,0</v>
      </c>
      <c r="J177" s="2" t="s">
        <v>260</v>
      </c>
      <c r="K177" s="2" t="s">
        <v>104</v>
      </c>
      <c r="L177" s="10">
        <f t="shared" si="27"/>
        <v>5.65625</v>
      </c>
      <c r="M177" s="2">
        <v>54.3</v>
      </c>
      <c r="N177" s="2">
        <v>1.44</v>
      </c>
      <c r="O177" s="2">
        <v>4.8000000000000001E-2</v>
      </c>
      <c r="Z177" s="51">
        <f t="shared" si="28"/>
        <v>0.14291666666666666</v>
      </c>
    </row>
    <row r="178" spans="1:26" hidden="1" x14ac:dyDescent="0.35">
      <c r="A178" s="10"/>
      <c r="Y178" s="2">
        <f>AVERAGE(Y66:Y69)</f>
        <v>5.1577112719416618E-2</v>
      </c>
      <c r="Z178" s="51"/>
    </row>
    <row r="179" spans="1:26" x14ac:dyDescent="0.35">
      <c r="A179" s="10"/>
    </row>
    <row r="180" spans="1:26" x14ac:dyDescent="0.35">
      <c r="A180" s="10"/>
    </row>
    <row r="181" spans="1:26" x14ac:dyDescent="0.35">
      <c r="A181" s="10"/>
    </row>
    <row r="182" spans="1:26" x14ac:dyDescent="0.35">
      <c r="A182" s="10"/>
    </row>
    <row r="183" spans="1:26" x14ac:dyDescent="0.35">
      <c r="A183" s="10"/>
    </row>
    <row r="184" spans="1:26" x14ac:dyDescent="0.35">
      <c r="A184" s="10"/>
    </row>
    <row r="185" spans="1:26" x14ac:dyDescent="0.35">
      <c r="A185" s="10"/>
    </row>
    <row r="186" spans="1:26" x14ac:dyDescent="0.35">
      <c r="A186" s="10"/>
    </row>
    <row r="187" spans="1:26" x14ac:dyDescent="0.35">
      <c r="A187" s="10"/>
    </row>
    <row r="188" spans="1:26" x14ac:dyDescent="0.35">
      <c r="A188" s="10"/>
    </row>
    <row r="189" spans="1:26" x14ac:dyDescent="0.35">
      <c r="A189" s="10"/>
    </row>
    <row r="190" spans="1:26" x14ac:dyDescent="0.35">
      <c r="A190" s="10"/>
    </row>
    <row r="191" spans="1:26" x14ac:dyDescent="0.35">
      <c r="A191" s="10"/>
    </row>
    <row r="192" spans="1:26" x14ac:dyDescent="0.35">
      <c r="A192" s="10"/>
    </row>
    <row r="193" spans="1:1" x14ac:dyDescent="0.35">
      <c r="A193" s="10"/>
    </row>
    <row r="194" spans="1:1" x14ac:dyDescent="0.35">
      <c r="A194" s="10"/>
    </row>
    <row r="195" spans="1:1" x14ac:dyDescent="0.35">
      <c r="A195" s="10"/>
    </row>
    <row r="196" spans="1:1" x14ac:dyDescent="0.35">
      <c r="A196" s="10"/>
    </row>
    <row r="197" spans="1:1" x14ac:dyDescent="0.35">
      <c r="A197" s="10"/>
    </row>
    <row r="198" spans="1:1" x14ac:dyDescent="0.35">
      <c r="A198" s="10"/>
    </row>
    <row r="199" spans="1:1" x14ac:dyDescent="0.35">
      <c r="A199" s="10"/>
    </row>
    <row r="200" spans="1:1" x14ac:dyDescent="0.35">
      <c r="A200" s="10"/>
    </row>
    <row r="201" spans="1:1" x14ac:dyDescent="0.35">
      <c r="A201" s="10"/>
    </row>
    <row r="202" spans="1:1" x14ac:dyDescent="0.35">
      <c r="A202" s="10"/>
    </row>
    <row r="203" spans="1:1" x14ac:dyDescent="0.35">
      <c r="A203" s="10"/>
    </row>
    <row r="204" spans="1:1" x14ac:dyDescent="0.35">
      <c r="A204" s="10"/>
    </row>
    <row r="205" spans="1:1" x14ac:dyDescent="0.35">
      <c r="A205" s="10"/>
    </row>
    <row r="206" spans="1:1" x14ac:dyDescent="0.35">
      <c r="A206" s="10"/>
    </row>
    <row r="207" spans="1:1" x14ac:dyDescent="0.35">
      <c r="A207" s="10"/>
    </row>
    <row r="208" spans="1:1" x14ac:dyDescent="0.35">
      <c r="A208" s="10"/>
    </row>
    <row r="209" spans="1:1" x14ac:dyDescent="0.35">
      <c r="A209" s="10"/>
    </row>
    <row r="210" spans="1:1" x14ac:dyDescent="0.35">
      <c r="A210" s="10"/>
    </row>
    <row r="211" spans="1:1" x14ac:dyDescent="0.35">
      <c r="A211" s="10"/>
    </row>
    <row r="212" spans="1:1" x14ac:dyDescent="0.35">
      <c r="A212" s="10"/>
    </row>
    <row r="213" spans="1:1" x14ac:dyDescent="0.35">
      <c r="A213" s="10"/>
    </row>
    <row r="214" spans="1:1" x14ac:dyDescent="0.35">
      <c r="A214" s="10"/>
    </row>
    <row r="215" spans="1:1" x14ac:dyDescent="0.35">
      <c r="A215" s="10"/>
    </row>
    <row r="216" spans="1:1" x14ac:dyDescent="0.35">
      <c r="A216" s="10"/>
    </row>
    <row r="217" spans="1:1" x14ac:dyDescent="0.35">
      <c r="A217" s="10"/>
    </row>
    <row r="218" spans="1:1" x14ac:dyDescent="0.35">
      <c r="A218" s="10"/>
    </row>
    <row r="219" spans="1:1" x14ac:dyDescent="0.35">
      <c r="A219" s="10"/>
    </row>
    <row r="220" spans="1:1" x14ac:dyDescent="0.35">
      <c r="A220" s="10"/>
    </row>
    <row r="221" spans="1:1" x14ac:dyDescent="0.35">
      <c r="A221" s="10"/>
    </row>
    <row r="222" spans="1:1" x14ac:dyDescent="0.35">
      <c r="A222" s="10"/>
    </row>
    <row r="223" spans="1:1" x14ac:dyDescent="0.35">
      <c r="A223" s="10"/>
    </row>
    <row r="224" spans="1:1" x14ac:dyDescent="0.35">
      <c r="A224" s="10"/>
    </row>
    <row r="225" spans="1:1" x14ac:dyDescent="0.35">
      <c r="A225" s="10"/>
    </row>
    <row r="226" spans="1:1" x14ac:dyDescent="0.35">
      <c r="A226" s="10"/>
    </row>
    <row r="227" spans="1:1" x14ac:dyDescent="0.35">
      <c r="A227" s="10"/>
    </row>
    <row r="228" spans="1:1" x14ac:dyDescent="0.35">
      <c r="A228" s="10"/>
    </row>
    <row r="229" spans="1:1" x14ac:dyDescent="0.35">
      <c r="A229" s="10"/>
    </row>
    <row r="230" spans="1:1" x14ac:dyDescent="0.35">
      <c r="A230" s="10"/>
    </row>
    <row r="231" spans="1:1" x14ac:dyDescent="0.35">
      <c r="A231" s="10"/>
    </row>
    <row r="232" spans="1:1" x14ac:dyDescent="0.35">
      <c r="A232" s="10"/>
    </row>
    <row r="233" spans="1:1" x14ac:dyDescent="0.35">
      <c r="A233" s="10"/>
    </row>
    <row r="234" spans="1:1" x14ac:dyDescent="0.35">
      <c r="A234" s="10"/>
    </row>
    <row r="235" spans="1:1" x14ac:dyDescent="0.35">
      <c r="A235" s="10"/>
    </row>
    <row r="236" spans="1:1" x14ac:dyDescent="0.35">
      <c r="A236" s="10"/>
    </row>
    <row r="237" spans="1:1" x14ac:dyDescent="0.35">
      <c r="A237" s="10"/>
    </row>
    <row r="238" spans="1:1" x14ac:dyDescent="0.35">
      <c r="A238" s="10"/>
    </row>
    <row r="239" spans="1:1" x14ac:dyDescent="0.35">
      <c r="A239" s="10"/>
    </row>
    <row r="240" spans="1:1" x14ac:dyDescent="0.35">
      <c r="A240" s="10"/>
    </row>
    <row r="241" spans="1:1" x14ac:dyDescent="0.35">
      <c r="A241" s="10"/>
    </row>
    <row r="242" spans="1:1" x14ac:dyDescent="0.35">
      <c r="A242" s="10"/>
    </row>
    <row r="243" spans="1:1" x14ac:dyDescent="0.35">
      <c r="A243" s="10"/>
    </row>
    <row r="244" spans="1:1" x14ac:dyDescent="0.35">
      <c r="A244" s="10"/>
    </row>
    <row r="245" spans="1:1" x14ac:dyDescent="0.35">
      <c r="A245" s="10"/>
    </row>
    <row r="246" spans="1:1" x14ac:dyDescent="0.35">
      <c r="A246" s="10"/>
    </row>
    <row r="247" spans="1:1" x14ac:dyDescent="0.35">
      <c r="A247" s="10"/>
    </row>
    <row r="248" spans="1:1" x14ac:dyDescent="0.35">
      <c r="A248" s="10"/>
    </row>
    <row r="249" spans="1:1" x14ac:dyDescent="0.35">
      <c r="A249" s="10"/>
    </row>
    <row r="250" spans="1:1" x14ac:dyDescent="0.35">
      <c r="A250" s="10"/>
    </row>
    <row r="251" spans="1:1" x14ac:dyDescent="0.35">
      <c r="A251" s="10"/>
    </row>
    <row r="252" spans="1:1" x14ac:dyDescent="0.35">
      <c r="A252" s="10"/>
    </row>
    <row r="253" spans="1:1" x14ac:dyDescent="0.35">
      <c r="A253" s="10"/>
    </row>
    <row r="254" spans="1:1" x14ac:dyDescent="0.35">
      <c r="A254" s="10"/>
    </row>
    <row r="255" spans="1:1" x14ac:dyDescent="0.35">
      <c r="A255" s="10"/>
    </row>
    <row r="256" spans="1:1" x14ac:dyDescent="0.35">
      <c r="A256" s="10"/>
    </row>
    <row r="257" spans="1:1" x14ac:dyDescent="0.35">
      <c r="A257" s="10"/>
    </row>
    <row r="258" spans="1:1" x14ac:dyDescent="0.35">
      <c r="A258" s="10"/>
    </row>
    <row r="259" spans="1:1" x14ac:dyDescent="0.35">
      <c r="A259" s="10"/>
    </row>
    <row r="260" spans="1:1" x14ac:dyDescent="0.35">
      <c r="A260" s="10"/>
    </row>
  </sheetData>
  <autoFilter ref="A1:AD178" xr:uid="{EB798ABA-98A2-4299-89EB-5EC86D6043FA}">
    <filterColumn colId="1">
      <filters>
        <filter val="5"/>
      </filters>
    </filterColumn>
    <filterColumn colId="5">
      <filters>
        <filter val="f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4801-D020-4018-AC3A-3584105BB978}">
  <dimension ref="A1:E7"/>
  <sheetViews>
    <sheetView workbookViewId="0">
      <selection sqref="A1:E7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16.6328125" bestFit="1" customWidth="1"/>
    <col min="4" max="4" width="14.81640625" bestFit="1" customWidth="1"/>
    <col min="5" max="5" width="11.54296875" bestFit="1" customWidth="1"/>
  </cols>
  <sheetData>
    <row r="1" spans="1:5" x14ac:dyDescent="0.35">
      <c r="A1" s="40" t="s">
        <v>193</v>
      </c>
      <c r="B1" s="40" t="s">
        <v>196</v>
      </c>
      <c r="C1" s="40" t="s">
        <v>194</v>
      </c>
      <c r="D1" t="s">
        <v>195</v>
      </c>
      <c r="E1" s="40" t="s">
        <v>198</v>
      </c>
    </row>
    <row r="2" spans="1:5" x14ac:dyDescent="0.35">
      <c r="A2" s="41">
        <v>43230</v>
      </c>
      <c r="B2" s="41"/>
      <c r="C2" s="40">
        <f>0.6+0.0003</f>
        <v>0.60029999999999994</v>
      </c>
      <c r="D2">
        <v>1.19</v>
      </c>
    </row>
    <row r="3" spans="1:5" x14ac:dyDescent="0.35">
      <c r="A3" s="42">
        <v>43300</v>
      </c>
      <c r="B3" s="40">
        <v>0.1</v>
      </c>
      <c r="C3" s="40">
        <f>0.6+0.0003</f>
        <v>0.60029999999999994</v>
      </c>
      <c r="D3">
        <v>3.08</v>
      </c>
    </row>
    <row r="4" spans="1:5" x14ac:dyDescent="0.35">
      <c r="A4" s="42">
        <v>43429</v>
      </c>
      <c r="B4" t="s">
        <v>197</v>
      </c>
      <c r="C4">
        <f>0.1+0.4</f>
        <v>0.5</v>
      </c>
      <c r="D4">
        <v>3.3</v>
      </c>
    </row>
    <row r="5" spans="1:5" x14ac:dyDescent="0.35">
      <c r="A5" s="42">
        <v>43478</v>
      </c>
      <c r="B5" t="s">
        <v>197</v>
      </c>
      <c r="C5">
        <v>0.5</v>
      </c>
      <c r="D5">
        <v>5</v>
      </c>
      <c r="E5" t="s">
        <v>199</v>
      </c>
    </row>
    <row r="6" spans="1:5" x14ac:dyDescent="0.35">
      <c r="A6" s="42">
        <v>43633</v>
      </c>
      <c r="B6" t="s">
        <v>197</v>
      </c>
      <c r="C6">
        <v>0.5</v>
      </c>
      <c r="D6">
        <v>6</v>
      </c>
      <c r="E6" t="s">
        <v>199</v>
      </c>
    </row>
    <row r="7" spans="1:5" x14ac:dyDescent="0.35">
      <c r="A7" s="42">
        <v>43716</v>
      </c>
      <c r="B7" t="s">
        <v>197</v>
      </c>
      <c r="C7">
        <v>0.6</v>
      </c>
      <c r="D7" t="s">
        <v>200</v>
      </c>
      <c r="E7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Indoor</vt:lpstr>
      <vt:lpstr>Outdoor</vt:lpstr>
      <vt:lpstr>Offshore</vt:lpstr>
      <vt:lpstr>Seawater_N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2020-07-07T14:13:19Z</dcterms:created>
  <dcterms:modified xsi:type="dcterms:W3CDTF">2021-03-04T08:41:12Z</dcterms:modified>
</cp:coreProperties>
</file>