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data\"/>
    </mc:Choice>
  </mc:AlternateContent>
  <xr:revisionPtr revIDLastSave="0" documentId="8_{2584965B-D71B-4A9B-94D9-3830F7C9F8AE}" xr6:coauthVersionLast="45" xr6:coauthVersionMax="45" xr10:uidLastSave="{00000000-0000-0000-0000-000000000000}"/>
  <bookViews>
    <workbookView xWindow="-110" yWindow="-110" windowWidth="19420" windowHeight="10420" firstSheet="1" activeTab="4" xr2:uid="{C7BF4835-0799-4946-83FD-7FC084552223}"/>
  </bookViews>
  <sheets>
    <sheet name="Data_Liu_&amp;_Dong" sheetId="5" r:id="rId1"/>
    <sheet name="Parameters_Liu_&amp;_Dong" sheetId="4" r:id="rId2"/>
    <sheet name="Parameters_Runcie" sheetId="3" r:id="rId3"/>
    <sheet name="Parameters" sheetId="2" r:id="rId4"/>
    <sheet name="500.3.5.168" sheetId="1" r:id="rId5"/>
    <sheet name="1000.7.168" sheetId="6" r:id="rId6"/>
    <sheet name="500.2.3.168" sheetId="7" r:id="rId7"/>
    <sheet name="time_effect" sheetId="8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E95" i="1"/>
  <c r="E39" i="6"/>
  <c r="G7" i="6" l="1"/>
  <c r="F7" i="6"/>
  <c r="F118" i="1" l="1"/>
  <c r="J119" i="1"/>
  <c r="J118" i="1"/>
  <c r="J112" i="1"/>
  <c r="J111" i="1"/>
  <c r="I119" i="1"/>
  <c r="H119" i="1"/>
  <c r="I112" i="1"/>
  <c r="H112" i="1"/>
  <c r="I118" i="1"/>
  <c r="I111" i="1"/>
  <c r="H118" i="1"/>
  <c r="H111" i="1"/>
  <c r="G119" i="1"/>
  <c r="F119" i="1"/>
  <c r="G112" i="1"/>
  <c r="F112" i="1"/>
  <c r="G118" i="1"/>
  <c r="G111" i="1"/>
  <c r="F111" i="1"/>
  <c r="E118" i="1"/>
  <c r="E111" i="1"/>
  <c r="E119" i="1"/>
  <c r="E112" i="1"/>
  <c r="G9" i="7" l="1"/>
  <c r="G8" i="7"/>
  <c r="F9" i="7"/>
  <c r="F8" i="7"/>
  <c r="E9" i="7"/>
  <c r="E8" i="7"/>
  <c r="F3" i="7"/>
  <c r="F2" i="7"/>
  <c r="E3" i="7"/>
  <c r="E2" i="7"/>
  <c r="E15" i="7"/>
  <c r="E14" i="7"/>
  <c r="P19" i="7" l="1"/>
  <c r="O19" i="7"/>
  <c r="N19" i="7"/>
  <c r="M19" i="7"/>
  <c r="L19" i="7"/>
  <c r="K19" i="7"/>
  <c r="J19" i="7"/>
  <c r="I19" i="7"/>
  <c r="H19" i="7"/>
  <c r="G19" i="7"/>
  <c r="F19" i="7"/>
  <c r="E19" i="7"/>
  <c r="P13" i="7"/>
  <c r="O13" i="7"/>
  <c r="N13" i="7"/>
  <c r="M13" i="7"/>
  <c r="L13" i="7"/>
  <c r="K13" i="7"/>
  <c r="J13" i="7"/>
  <c r="I13" i="7"/>
  <c r="H13" i="7"/>
  <c r="G13" i="7"/>
  <c r="F13" i="7"/>
  <c r="E13" i="7"/>
  <c r="P7" i="7"/>
  <c r="O7" i="7"/>
  <c r="N7" i="7"/>
  <c r="M7" i="7"/>
  <c r="L7" i="7"/>
  <c r="K7" i="7"/>
  <c r="J7" i="7"/>
  <c r="I7" i="7"/>
  <c r="H7" i="7"/>
  <c r="G7" i="7"/>
  <c r="F7" i="7"/>
  <c r="E7" i="7"/>
  <c r="P18" i="7" l="1"/>
  <c r="O18" i="7"/>
  <c r="N18" i="7"/>
  <c r="L18" i="7"/>
  <c r="K18" i="7"/>
  <c r="J18" i="7"/>
  <c r="H18" i="7"/>
  <c r="G18" i="7"/>
  <c r="F18" i="7"/>
  <c r="E18" i="7"/>
  <c r="P12" i="7"/>
  <c r="O12" i="7"/>
  <c r="N12" i="7"/>
  <c r="L12" i="7"/>
  <c r="K12" i="7"/>
  <c r="J12" i="7"/>
  <c r="H12" i="7"/>
  <c r="G12" i="7"/>
  <c r="F12" i="7"/>
  <c r="E12" i="7"/>
  <c r="P6" i="7"/>
  <c r="O6" i="7"/>
  <c r="N6" i="7"/>
  <c r="L6" i="7"/>
  <c r="K6" i="7"/>
  <c r="J6" i="7"/>
  <c r="H6" i="7"/>
  <c r="G6" i="7"/>
  <c r="F6" i="7"/>
  <c r="E6" i="7"/>
  <c r="J28" i="6"/>
  <c r="I28" i="6"/>
  <c r="H28" i="6"/>
  <c r="G28" i="6"/>
  <c r="F28" i="6"/>
  <c r="E28" i="6"/>
  <c r="J21" i="6"/>
  <c r="I21" i="6"/>
  <c r="H21" i="6"/>
  <c r="G21" i="6"/>
  <c r="F21" i="6"/>
  <c r="E21" i="6"/>
  <c r="J14" i="6"/>
  <c r="I14" i="6"/>
  <c r="H14" i="6"/>
  <c r="G14" i="6"/>
  <c r="F14" i="6"/>
  <c r="E14" i="6"/>
  <c r="F45" i="6"/>
  <c r="F44" i="6"/>
  <c r="E45" i="6"/>
  <c r="E44" i="6"/>
  <c r="F31" i="6"/>
  <c r="F30" i="6"/>
  <c r="E31" i="6"/>
  <c r="E30" i="6"/>
  <c r="P49" i="6"/>
  <c r="O49" i="6"/>
  <c r="N49" i="6"/>
  <c r="M49" i="6"/>
  <c r="L49" i="6"/>
  <c r="K49" i="6"/>
  <c r="J49" i="6"/>
  <c r="I49" i="6"/>
  <c r="H49" i="6"/>
  <c r="G49" i="6"/>
  <c r="F49" i="6"/>
  <c r="E49" i="6"/>
  <c r="P42" i="6"/>
  <c r="O42" i="6"/>
  <c r="N42" i="6"/>
  <c r="M42" i="6"/>
  <c r="L42" i="6"/>
  <c r="K42" i="6"/>
  <c r="J42" i="6"/>
  <c r="I42" i="6"/>
  <c r="H42" i="6"/>
  <c r="G42" i="6"/>
  <c r="F42" i="6"/>
  <c r="E42" i="6"/>
  <c r="P35" i="6"/>
  <c r="O35" i="6"/>
  <c r="N35" i="6"/>
  <c r="M35" i="6"/>
  <c r="L35" i="6"/>
  <c r="K35" i="6"/>
  <c r="J35" i="6"/>
  <c r="I35" i="6"/>
  <c r="H35" i="6"/>
  <c r="G35" i="6"/>
  <c r="F35" i="6"/>
  <c r="E35" i="6"/>
  <c r="P48" i="6"/>
  <c r="O48" i="6"/>
  <c r="N48" i="6"/>
  <c r="L48" i="6"/>
  <c r="K48" i="6"/>
  <c r="J48" i="6"/>
  <c r="H48" i="6"/>
  <c r="G48" i="6"/>
  <c r="F48" i="6"/>
  <c r="E48" i="6"/>
  <c r="P41" i="6"/>
  <c r="O41" i="6"/>
  <c r="N41" i="6"/>
  <c r="L41" i="6"/>
  <c r="K41" i="6"/>
  <c r="J41" i="6"/>
  <c r="H41" i="6"/>
  <c r="G41" i="6"/>
  <c r="F41" i="6"/>
  <c r="E41" i="6"/>
  <c r="P34" i="6"/>
  <c r="O34" i="6"/>
  <c r="N34" i="6"/>
  <c r="L34" i="6"/>
  <c r="K34" i="6"/>
  <c r="J34" i="6"/>
  <c r="H34" i="6"/>
  <c r="G34" i="6"/>
  <c r="F34" i="6"/>
  <c r="E34" i="6"/>
  <c r="F101" i="1"/>
  <c r="F100" i="1"/>
  <c r="E101" i="1"/>
  <c r="E100" i="1"/>
  <c r="E94" i="1"/>
  <c r="E93" i="1"/>
  <c r="F87" i="1"/>
  <c r="F86" i="1"/>
  <c r="E87" i="1"/>
  <c r="E86" i="1"/>
  <c r="P105" i="1" l="1"/>
  <c r="O105" i="1"/>
  <c r="N105" i="1"/>
  <c r="M105" i="1"/>
  <c r="L105" i="1"/>
  <c r="K105" i="1"/>
  <c r="J105" i="1"/>
  <c r="I105" i="1"/>
  <c r="H105" i="1"/>
  <c r="G105" i="1"/>
  <c r="F105" i="1"/>
  <c r="E105" i="1"/>
  <c r="P98" i="1"/>
  <c r="O98" i="1"/>
  <c r="N98" i="1"/>
  <c r="M98" i="1"/>
  <c r="L98" i="1"/>
  <c r="K98" i="1"/>
  <c r="J98" i="1"/>
  <c r="I98" i="1"/>
  <c r="F98" i="1"/>
  <c r="G98" i="1"/>
  <c r="H98" i="1"/>
  <c r="E98" i="1"/>
  <c r="P91" i="1"/>
  <c r="O91" i="1"/>
  <c r="N91" i="1"/>
  <c r="M91" i="1"/>
  <c r="L91" i="1"/>
  <c r="K91" i="1"/>
  <c r="I91" i="1"/>
  <c r="J91" i="1"/>
  <c r="H91" i="1"/>
  <c r="G91" i="1"/>
  <c r="F91" i="1"/>
  <c r="E91" i="1"/>
  <c r="E84" i="1"/>
  <c r="P104" i="1"/>
  <c r="O104" i="1"/>
  <c r="N104" i="1"/>
  <c r="L104" i="1"/>
  <c r="K104" i="1"/>
  <c r="J104" i="1"/>
  <c r="H104" i="1"/>
  <c r="G104" i="1"/>
  <c r="F104" i="1"/>
  <c r="E104" i="1"/>
  <c r="P97" i="1"/>
  <c r="O97" i="1"/>
  <c r="N97" i="1"/>
  <c r="L97" i="1"/>
  <c r="K97" i="1"/>
  <c r="J97" i="1"/>
  <c r="H97" i="1"/>
  <c r="G97" i="1"/>
  <c r="F97" i="1"/>
  <c r="E97" i="1"/>
  <c r="P90" i="1"/>
  <c r="O90" i="1"/>
  <c r="N90" i="1"/>
  <c r="L90" i="1"/>
  <c r="K90" i="1"/>
  <c r="J90" i="1"/>
  <c r="H90" i="1"/>
  <c r="G90" i="1"/>
  <c r="F90" i="1"/>
  <c r="E90" i="1"/>
  <c r="H80" i="1" l="1"/>
  <c r="G80" i="1"/>
  <c r="F73" i="1"/>
  <c r="H66" i="1"/>
  <c r="G66" i="1"/>
  <c r="F80" i="1"/>
  <c r="E80" i="1"/>
  <c r="E73" i="1"/>
  <c r="F66" i="1"/>
  <c r="E66" i="1"/>
  <c r="K59" i="1" l="1"/>
  <c r="J59" i="1"/>
  <c r="I59" i="1"/>
  <c r="H59" i="1"/>
  <c r="G59" i="1"/>
  <c r="F59" i="1"/>
  <c r="F4" i="2" l="1"/>
  <c r="E4" i="2"/>
  <c r="B4" i="2"/>
  <c r="F40" i="1" l="1"/>
  <c r="H10" i="1" l="1"/>
  <c r="I38" i="1"/>
  <c r="H38" i="1"/>
  <c r="H31" i="1"/>
  <c r="O38" i="1" l="1"/>
  <c r="Q24" i="1"/>
  <c r="Q31" i="1"/>
  <c r="N17" i="1"/>
  <c r="L10" i="1"/>
  <c r="N3" i="1"/>
  <c r="I31" i="1"/>
  <c r="H24" i="1"/>
  <c r="M38" i="1"/>
  <c r="L38" i="1"/>
  <c r="J38" i="1"/>
  <c r="M31" i="1"/>
  <c r="L31" i="1"/>
  <c r="K31" i="1"/>
  <c r="J31" i="1"/>
  <c r="I17" i="1"/>
  <c r="H17" i="1"/>
  <c r="I10" i="1"/>
  <c r="I3" i="1"/>
  <c r="H3" i="1"/>
  <c r="B4" i="4" l="1"/>
  <c r="B12" i="3"/>
  <c r="B4" i="3"/>
  <c r="I40" i="1" l="1"/>
  <c r="H40" i="1"/>
  <c r="G40" i="1"/>
  <c r="E40" i="1"/>
  <c r="I33" i="1"/>
  <c r="H33" i="1"/>
  <c r="G33" i="1"/>
  <c r="F33" i="1"/>
  <c r="E33" i="1"/>
  <c r="J26" i="1"/>
  <c r="I26" i="1"/>
  <c r="H26" i="1"/>
  <c r="G26" i="1"/>
  <c r="F26" i="1"/>
  <c r="E26" i="1"/>
  <c r="J19" i="1"/>
  <c r="I19" i="1"/>
  <c r="H19" i="1"/>
  <c r="G19" i="1"/>
  <c r="F19" i="1"/>
  <c r="E19" i="1"/>
  <c r="K12" i="1"/>
  <c r="J12" i="1"/>
  <c r="I12" i="1"/>
  <c r="H12" i="1"/>
  <c r="G12" i="1"/>
  <c r="F12" i="1"/>
  <c r="E12" i="1"/>
  <c r="K5" i="1"/>
  <c r="I5" i="1"/>
  <c r="H5" i="1"/>
  <c r="G5" i="1"/>
  <c r="F5" i="1"/>
  <c r="E5" i="1"/>
  <c r="B17" i="2" l="1"/>
  <c r="J77" i="1" l="1"/>
  <c r="I77" i="1"/>
  <c r="H77" i="1"/>
  <c r="G77" i="1"/>
  <c r="F77" i="1"/>
  <c r="E77" i="1"/>
  <c r="H75" i="1"/>
  <c r="G75" i="1"/>
  <c r="F75" i="1"/>
  <c r="E75" i="1"/>
  <c r="J84" i="1"/>
  <c r="I84" i="1"/>
  <c r="H84" i="1"/>
  <c r="G84" i="1"/>
  <c r="F84" i="1"/>
  <c r="H82" i="1"/>
  <c r="G82" i="1"/>
  <c r="F82" i="1"/>
  <c r="E82" i="1"/>
  <c r="H68" i="1"/>
  <c r="G68" i="1"/>
  <c r="F68" i="1"/>
  <c r="E68" i="1"/>
  <c r="J70" i="1"/>
  <c r="I70" i="1"/>
  <c r="H70" i="1"/>
  <c r="G70" i="1"/>
  <c r="F70" i="1"/>
  <c r="E70" i="1"/>
  <c r="F63" i="1" l="1"/>
  <c r="E63" i="1"/>
  <c r="F56" i="1"/>
  <c r="E56" i="1"/>
  <c r="F49" i="1"/>
  <c r="E49" i="1"/>
  <c r="F42" i="1"/>
  <c r="G42" i="1"/>
  <c r="H42" i="1"/>
  <c r="I42" i="1"/>
  <c r="J42" i="1"/>
  <c r="K42" i="1"/>
  <c r="L42" i="1"/>
  <c r="M42" i="1"/>
  <c r="N42" i="1"/>
  <c r="E42" i="1"/>
  <c r="F35" i="1"/>
  <c r="G35" i="1"/>
  <c r="H35" i="1"/>
  <c r="I35" i="1"/>
  <c r="J35" i="1"/>
  <c r="K35" i="1"/>
  <c r="L35" i="1"/>
  <c r="M35" i="1"/>
  <c r="N35" i="1"/>
  <c r="O35" i="1"/>
  <c r="P35" i="1"/>
  <c r="E35" i="1"/>
  <c r="O28" i="1"/>
  <c r="K28" i="1"/>
  <c r="L28" i="1"/>
  <c r="M28" i="1"/>
  <c r="N28" i="1"/>
  <c r="F28" i="1"/>
  <c r="G28" i="1"/>
  <c r="H28" i="1"/>
  <c r="I28" i="1"/>
  <c r="J28" i="1"/>
  <c r="E28" i="1"/>
  <c r="F21" i="1"/>
  <c r="G21" i="1"/>
  <c r="H21" i="1"/>
  <c r="I21" i="1"/>
  <c r="J21" i="1"/>
  <c r="K21" i="1"/>
  <c r="L21" i="1"/>
  <c r="M21" i="1"/>
  <c r="N21" i="1"/>
  <c r="O21" i="1"/>
  <c r="E21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4" i="1"/>
  <c r="T7" i="1"/>
  <c r="U7" i="1"/>
  <c r="Y7" i="1"/>
  <c r="G7" i="1"/>
  <c r="H7" i="1"/>
  <c r="I7" i="1"/>
  <c r="J7" i="1"/>
  <c r="K7" i="1"/>
  <c r="L7" i="1"/>
  <c r="M7" i="1"/>
  <c r="N7" i="1"/>
  <c r="O7" i="1"/>
  <c r="P7" i="1"/>
  <c r="Q7" i="1"/>
  <c r="R7" i="1"/>
  <c r="S7" i="1"/>
  <c r="V7" i="1"/>
  <c r="W7" i="1"/>
  <c r="X7" i="1"/>
  <c r="F7" i="1"/>
  <c r="E7" i="1"/>
  <c r="K52" i="1"/>
  <c r="J52" i="1"/>
  <c r="I52" i="1"/>
  <c r="H52" i="1"/>
  <c r="G52" i="1"/>
  <c r="F52" i="1"/>
  <c r="K45" i="1"/>
  <c r="J45" i="1"/>
  <c r="I45" i="1"/>
  <c r="H45" i="1"/>
  <c r="G45" i="1"/>
  <c r="F45" i="1"/>
  <c r="M24" i="1"/>
  <c r="L24" i="1"/>
  <c r="K24" i="1"/>
  <c r="J24" i="1"/>
  <c r="I24" i="1"/>
  <c r="P24" i="1"/>
  <c r="O24" i="1"/>
  <c r="N24" i="1"/>
  <c r="M17" i="1"/>
  <c r="L17" i="1"/>
  <c r="K17" i="1"/>
  <c r="J17" i="1"/>
  <c r="J10" i="1"/>
  <c r="G10" i="1"/>
  <c r="M3" i="1"/>
  <c r="L3" i="1"/>
  <c r="K3" i="1"/>
  <c r="J3" i="1"/>
  <c r="G3" i="1"/>
</calcChain>
</file>

<file path=xl/sharedStrings.xml><?xml version="1.0" encoding="utf-8"?>
<sst xmlns="http://schemas.openxmlformats.org/spreadsheetml/2006/main" count="773" uniqueCount="126">
  <si>
    <t>Next</t>
  </si>
  <si>
    <t>Nint</t>
  </si>
  <si>
    <t>m</t>
  </si>
  <si>
    <t>sleeve</t>
  </si>
  <si>
    <t>12.08.19</t>
  </si>
  <si>
    <t>22.07.19</t>
  </si>
  <si>
    <t>parameter</t>
  </si>
  <si>
    <t>day i</t>
  </si>
  <si>
    <t>day f</t>
  </si>
  <si>
    <t>Time</t>
  </si>
  <si>
    <t>22.07.19 15:00</t>
  </si>
  <si>
    <t>23.07.19 14:00</t>
  </si>
  <si>
    <t>24.07.19 09:30</t>
  </si>
  <si>
    <t>25.07.19 10:00</t>
  </si>
  <si>
    <t>28.07.19 09:30</t>
  </si>
  <si>
    <t>29.07.19 21:45</t>
  </si>
  <si>
    <t>23.07.19 09:15</t>
  </si>
  <si>
    <t>23.07.19 12:15</t>
  </si>
  <si>
    <t>24.07.19 09:15</t>
  </si>
  <si>
    <t>25.07.19 09:15</t>
  </si>
  <si>
    <t>29.07.19 20:30</t>
  </si>
  <si>
    <t>30.07.19 14:00</t>
  </si>
  <si>
    <t>31.07.19 08:00</t>
  </si>
  <si>
    <t>01.08.19 12:15</t>
  </si>
  <si>
    <t>04.08.19 13:30</t>
  </si>
  <si>
    <t>05.08.19 17:15</t>
  </si>
  <si>
    <t>30.07.19 13:30</t>
  </si>
  <si>
    <t>04.08.19 14:00</t>
  </si>
  <si>
    <t>05.08.19 09:30</t>
  </si>
  <si>
    <t>05.08.19 16:15</t>
  </si>
  <si>
    <t>06.08.19 12:30</t>
  </si>
  <si>
    <t>07.08.19 13:00</t>
  </si>
  <si>
    <t>08.08.19 09:30</t>
  </si>
  <si>
    <t>11.08.19 09:30</t>
  </si>
  <si>
    <t>12.08.19 13:00</t>
  </si>
  <si>
    <t>06.08.19 12:00</t>
  </si>
  <si>
    <t>07.08.19 09:00</t>
  </si>
  <si>
    <t>08.08.19 10:00</t>
  </si>
  <si>
    <t>11.08.19 09:00</t>
  </si>
  <si>
    <t>01.08.19 12:45</t>
  </si>
  <si>
    <t>28.07.19 09:15</t>
  </si>
  <si>
    <t>28.07.19 09:31</t>
  </si>
  <si>
    <t>23.07.19 14:01</t>
  </si>
  <si>
    <t>04.08.19 13:31</t>
  </si>
  <si>
    <t>05.08.19 17:16</t>
  </si>
  <si>
    <t>08.08.19 09:31</t>
  </si>
  <si>
    <t>24.07.19 09:31</t>
  </si>
  <si>
    <t>07.08.19 13:01</t>
  </si>
  <si>
    <t>31.07.19 08:01</t>
  </si>
  <si>
    <t>01.08.19 12:16</t>
  </si>
  <si>
    <t>25.07.19 10:01</t>
  </si>
  <si>
    <t>30.07.19 13:31</t>
  </si>
  <si>
    <t>06.05.19</t>
  </si>
  <si>
    <t>27.05.19</t>
  </si>
  <si>
    <t>06.05.19 13:30</t>
  </si>
  <si>
    <t>13.05.19 12:00</t>
  </si>
  <si>
    <t>20.05.19 12:00</t>
  </si>
  <si>
    <t>27.05.19 12:00</t>
  </si>
  <si>
    <t>dNextoutdt</t>
  </si>
  <si>
    <t>#[umol N/l/h]</t>
  </si>
  <si>
    <t>dNextindt</t>
  </si>
  <si>
    <t>dmoutdt</t>
  </si>
  <si>
    <t>#[g DW/l/h]</t>
  </si>
  <si>
    <t>miu</t>
  </si>
  <si>
    <t>#[1/h]</t>
  </si>
  <si>
    <t>Nintmax</t>
  </si>
  <si>
    <t>#[%g N/g DW]</t>
  </si>
  <si>
    <t>Nintmin</t>
  </si>
  <si>
    <t>Ks</t>
  </si>
  <si>
    <t>KN</t>
  </si>
  <si>
    <t>#[umol N/l]</t>
  </si>
  <si>
    <t>Vmax</t>
  </si>
  <si>
    <t>#[umol N/g DW/h]</t>
  </si>
  <si>
    <t># [% g N/g DW]</t>
  </si>
  <si>
    <t># [g DW/l]</t>
  </si>
  <si>
    <t>Amplitude</t>
  </si>
  <si>
    <t>Duration</t>
  </si>
  <si>
    <t># [days]</t>
  </si>
  <si>
    <t>Period</t>
  </si>
  <si>
    <t># [1/days]</t>
  </si>
  <si>
    <t>Kd</t>
  </si>
  <si>
    <t>Nintcrit</t>
  </si>
  <si>
    <t>m0</t>
  </si>
  <si>
    <t>Nint0</t>
  </si>
  <si>
    <t>Next0</t>
  </si>
  <si>
    <t>26.07.19 15:00</t>
  </si>
  <si>
    <t>31.07.19 15:00</t>
  </si>
  <si>
    <t>05.08.19 15:00</t>
  </si>
  <si>
    <t>10.08.19 15:00</t>
  </si>
  <si>
    <t>04.08.19 14:30</t>
  </si>
  <si>
    <t>30.07.19 11:30</t>
  </si>
  <si>
    <t>Vassim</t>
  </si>
  <si>
    <t>NH40</t>
  </si>
  <si>
    <t>#[umol N/g DW]</t>
  </si>
  <si>
    <t>NH4max</t>
  </si>
  <si>
    <t>NH4min</t>
  </si>
  <si>
    <t>KNH4</t>
  </si>
  <si>
    <t>Low Range</t>
  </si>
  <si>
    <t>High Range</t>
  </si>
  <si>
    <t>light effect</t>
  </si>
  <si>
    <t>comment</t>
  </si>
  <si>
    <t>When stops growing?</t>
  </si>
  <si>
    <t>need to change to a non-Michaelis Menten form</t>
  </si>
  <si>
    <t>not in model yet</t>
  </si>
  <si>
    <t>29.07.19 22:46</t>
  </si>
  <si>
    <t>05.08.19 18:16</t>
  </si>
  <si>
    <t>13.05.19 13:01</t>
  </si>
  <si>
    <t>20.05.19 13:01</t>
  </si>
  <si>
    <t>06.05.2019 12:00</t>
  </si>
  <si>
    <t>13.05.2019 10:30</t>
  </si>
  <si>
    <t>16.05.2019 12:00</t>
  </si>
  <si>
    <t>20.05.2019 12:00</t>
  </si>
  <si>
    <t>03.10.19</t>
  </si>
  <si>
    <t>24.10.19</t>
  </si>
  <si>
    <t>10.10.19 12:30</t>
  </si>
  <si>
    <t>17.10.19 11:00</t>
  </si>
  <si>
    <t>28.11.19</t>
  </si>
  <si>
    <t>19.12.19</t>
  </si>
  <si>
    <t>06.10.19 10:00</t>
  </si>
  <si>
    <t>08.10.19 12:00</t>
  </si>
  <si>
    <t>10.10.19 11:00</t>
  </si>
  <si>
    <t>13.10.19 08:00</t>
  </si>
  <si>
    <t>15.10.19 11:00</t>
  </si>
  <si>
    <t>17.10.19 10:00</t>
  </si>
  <si>
    <t>20.10.19 10:00</t>
  </si>
  <si>
    <t>24.10.19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</si>
</sst>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1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/>
    <xf numFmtId="2" fontId="1" fillId="0" borderId="0" xfId="0" applyNumberFormat="1" applyFont="1" applyBorder="1"/>
    <xf numFmtId="1" fontId="1" fillId="0" borderId="0" xfId="0" applyNumberFormat="1" applyFont="1" applyBorder="1"/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4" fillId="2" borderId="0" xfId="0" applyFont="1" applyFill="1" applyAlignment="1"/>
    <xf numFmtId="2" fontId="4" fillId="3" borderId="0" xfId="0" applyNumberFormat="1" applyFont="1" applyFill="1" applyAlignment="1"/>
    <xf numFmtId="2" fontId="1" fillId="0" borderId="0" xfId="0" applyNumberFormat="1" applyFont="1" applyFill="1" applyBorder="1"/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0" fontId="0" fillId="5" borderId="0" xfId="0" applyFont="1" applyFill="1" applyAlignment="1"/>
    <xf numFmtId="0" fontId="3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164" fontId="2" fillId="8" borderId="0" xfId="0" applyNumberFormat="1" applyFont="1" applyFill="1"/>
    <xf numFmtId="164" fontId="0" fillId="0" borderId="0" xfId="0" applyNumberFormat="1"/>
    <xf numFmtId="0" fontId="3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/>
    <xf numFmtId="0" fontId="6" fillId="8" borderId="0" xfId="0" applyFont="1" applyFill="1"/>
    <xf numFmtId="0" fontId="6" fillId="9" borderId="0" xfId="0" applyFont="1" applyFill="1" applyAlignment="1"/>
    <xf numFmtId="0" fontId="0" fillId="9" borderId="0" xfId="0" applyFont="1" applyFill="1" applyAlignment="1"/>
    <xf numFmtId="164" fontId="7" fillId="0" borderId="0" xfId="0" applyNumberFormat="1" applyFont="1" applyBorder="1"/>
    <xf numFmtId="2" fontId="1" fillId="3" borderId="0" xfId="0" applyNumberFormat="1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eiro/Documents/&#1502;&#1497;&#1512;&#1493;&#1503;/&#1488;&#1493;&#1504;&#1497;&#1489;&#1512;&#1505;&#1497;&#1496;&#1492;/&#1514;&#1500;%20&#1488;&#1489;&#1497;&#1489;/&#1488;&#1510;&#1493;&#1514;/&#1504;&#1497;&#1505;&#1493;&#1497;&#1497;&#1501;/PhD%20experiments/Water%20analysis/Results/Ammonia%20determination%20all%20measure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Water%20analysis/Results/Ammonia%20determination%20all%20measurem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Biomass%20analysis/CHNS%20measure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eiro/Documents/&#1502;&#1497;&#1512;&#1493;&#1503;/&#1488;&#1493;&#1504;&#1497;&#1489;&#1512;&#1505;&#1497;&#1496;&#1492;/&#1514;&#1500;%20&#1488;&#1489;&#1497;&#1489;/&#1488;&#1510;&#1493;&#1514;/&#1504;&#1497;&#1505;&#1493;&#1497;&#1497;&#1501;/PhD%20experiments/S.A.%201/S.A.%201%20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S.A.%201/S.A.%201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.2019"/>
      <sheetName val="7.2019"/>
      <sheetName val="6.2019"/>
      <sheetName val="5.2019"/>
      <sheetName val="4.2019"/>
      <sheetName val="Data sheet"/>
      <sheetName val="ReadMe Methods and Calculations"/>
    </sheetNames>
    <sheetDataSet>
      <sheetData sheetId="0" refreshError="1">
        <row r="16">
          <cell r="Z16">
            <v>172.04582138881435</v>
          </cell>
        </row>
        <row r="17">
          <cell r="Z17">
            <v>206.9150661961678</v>
          </cell>
        </row>
        <row r="18">
          <cell r="Z18">
            <v>137.99657475960927</v>
          </cell>
        </row>
        <row r="19">
          <cell r="Z19">
            <v>168.53580779515238</v>
          </cell>
        </row>
        <row r="20">
          <cell r="Z20">
            <v>365.10749346487353</v>
          </cell>
        </row>
        <row r="21">
          <cell r="Z21">
            <v>7.7567401055627574</v>
          </cell>
        </row>
        <row r="22">
          <cell r="Z22">
            <v>310.97575738982755</v>
          </cell>
        </row>
        <row r="23">
          <cell r="Z23">
            <v>244.87226240188411</v>
          </cell>
        </row>
        <row r="24">
          <cell r="Z24">
            <v>326.44781208236913</v>
          </cell>
        </row>
        <row r="25">
          <cell r="Z25">
            <v>219.82711172142086</v>
          </cell>
        </row>
        <row r="26">
          <cell r="Z26">
            <v>232.13365680633646</v>
          </cell>
        </row>
        <row r="27">
          <cell r="Z27">
            <v>182.806759053901</v>
          </cell>
        </row>
        <row r="28">
          <cell r="Z28">
            <v>197.57003475008335</v>
          </cell>
        </row>
        <row r="29">
          <cell r="Z29">
            <v>131.62243286773784</v>
          </cell>
        </row>
        <row r="30">
          <cell r="Z30">
            <v>371.26424782336619</v>
          </cell>
        </row>
        <row r="31">
          <cell r="Z31">
            <v>155.06616572311933</v>
          </cell>
        </row>
        <row r="32">
          <cell r="Z32">
            <v>116.1643939375263</v>
          </cell>
        </row>
        <row r="33">
          <cell r="Z33">
            <v>76.054340315919063</v>
          </cell>
        </row>
        <row r="34">
          <cell r="Z34">
            <v>105.20008189767262</v>
          </cell>
        </row>
        <row r="35">
          <cell r="Z35">
            <v>108.42420323380402</v>
          </cell>
        </row>
        <row r="38">
          <cell r="Z38">
            <v>218.24573659735705</v>
          </cell>
        </row>
        <row r="39">
          <cell r="Z39">
            <v>123.1646638388068</v>
          </cell>
        </row>
        <row r="40">
          <cell r="Z40">
            <v>136.31405477622619</v>
          </cell>
        </row>
        <row r="42">
          <cell r="Z42">
            <v>246.38821195433678</v>
          </cell>
        </row>
        <row r="43">
          <cell r="Z43">
            <v>175.0104736206539</v>
          </cell>
        </row>
        <row r="44">
          <cell r="Z44">
            <v>591.42335536293797</v>
          </cell>
        </row>
        <row r="45">
          <cell r="Z45">
            <v>127.27319249277672</v>
          </cell>
        </row>
        <row r="46">
          <cell r="Z46">
            <v>300.48811845631121</v>
          </cell>
        </row>
        <row r="47">
          <cell r="Z47">
            <v>274.94589910115639</v>
          </cell>
        </row>
        <row r="48">
          <cell r="Z48">
            <v>286.90915541575271</v>
          </cell>
        </row>
        <row r="49">
          <cell r="Z49">
            <v>554.18154888830895</v>
          </cell>
        </row>
        <row r="50">
          <cell r="Z50">
            <v>61.967843676699225</v>
          </cell>
        </row>
        <row r="51">
          <cell r="Z51">
            <v>152.48039027582681</v>
          </cell>
        </row>
        <row r="52">
          <cell r="Z52">
            <v>531.30965816743969</v>
          </cell>
        </row>
        <row r="53">
          <cell r="Z53">
            <v>210.18780918809034</v>
          </cell>
        </row>
        <row r="54">
          <cell r="Z54">
            <v>234.07875066551665</v>
          </cell>
        </row>
        <row r="55">
          <cell r="Z55">
            <v>142.58326715844808</v>
          </cell>
        </row>
        <row r="56">
          <cell r="Z56">
            <v>165.20230767891908</v>
          </cell>
        </row>
        <row r="57">
          <cell r="Z57">
            <v>176.73104703653974</v>
          </cell>
        </row>
        <row r="58">
          <cell r="Z58">
            <v>460.73974271862159</v>
          </cell>
        </row>
        <row r="59">
          <cell r="Z59">
            <v>540.10728964646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19"/>
      <sheetName val="11.2019"/>
      <sheetName val="9.2019"/>
      <sheetName val="8.2019"/>
      <sheetName val="7.2019"/>
      <sheetName val="6.2019"/>
      <sheetName val="5.2019"/>
      <sheetName val="4.2019"/>
      <sheetName val="Data sheet"/>
      <sheetName val="ReadMe Methods and Calculations"/>
    </sheetNames>
    <sheetDataSet>
      <sheetData sheetId="0"/>
      <sheetData sheetId="1">
        <row r="50">
          <cell r="E50" t="str">
            <v>17.10.2019  08:45</v>
          </cell>
          <cell r="Z50">
            <v>18.48256212881121</v>
          </cell>
        </row>
        <row r="51">
          <cell r="E51" t="str">
            <v>17.10.2019  08:45</v>
          </cell>
          <cell r="Z51">
            <v>86.900224351282347</v>
          </cell>
        </row>
        <row r="52">
          <cell r="E52" t="str">
            <v>22.10.2019  07:00</v>
          </cell>
          <cell r="Z52">
            <v>91.644301166362339</v>
          </cell>
        </row>
        <row r="53">
          <cell r="E53" t="str">
            <v>24.10.2019  09:30</v>
          </cell>
          <cell r="Z53">
            <v>42.558987118108234</v>
          </cell>
        </row>
        <row r="56">
          <cell r="E56" t="str">
            <v>22.10.2019  07:00</v>
          </cell>
          <cell r="Z56">
            <v>22.22073678683487</v>
          </cell>
        </row>
        <row r="57">
          <cell r="E57" t="str">
            <v>24.10.2019  09:30</v>
          </cell>
          <cell r="Z57">
            <v>24.058439553671761</v>
          </cell>
        </row>
        <row r="59">
          <cell r="E59" t="str">
            <v>20.10.2019  09:30</v>
          </cell>
          <cell r="Z59">
            <v>21.213241656160221</v>
          </cell>
        </row>
        <row r="60">
          <cell r="E60" t="str">
            <v>20.10.2019  09:30</v>
          </cell>
          <cell r="Z60">
            <v>14.566043001358947</v>
          </cell>
        </row>
        <row r="61">
          <cell r="E61" t="str">
            <v>22.10.2019  07:00</v>
          </cell>
          <cell r="Z61">
            <v>12.47789095592705</v>
          </cell>
        </row>
        <row r="62">
          <cell r="E62" t="str">
            <v>24.10.2019  09:30</v>
          </cell>
          <cell r="Z62">
            <v>17.827552923804227</v>
          </cell>
        </row>
        <row r="63">
          <cell r="E63" t="str">
            <v>22.10.2019  07:00</v>
          </cell>
          <cell r="Z63">
            <v>41.318218525469106</v>
          </cell>
        </row>
        <row r="64">
          <cell r="E64" t="str">
            <v>24.10.2019  09:30</v>
          </cell>
          <cell r="Z64">
            <v>23.384835063358278</v>
          </cell>
        </row>
        <row r="65">
          <cell r="E65" t="str">
            <v>22.10.2019  07:00</v>
          </cell>
          <cell r="Z65">
            <v>14.73399370660206</v>
          </cell>
        </row>
        <row r="66">
          <cell r="E66" t="str">
            <v>24.10.2019  09:30</v>
          </cell>
          <cell r="Z66">
            <v>20.840982753474286</v>
          </cell>
        </row>
        <row r="67">
          <cell r="Z67">
            <v>20.248364200626579</v>
          </cell>
        </row>
        <row r="68">
          <cell r="E68" t="str">
            <v>20.10.2019  09:30</v>
          </cell>
          <cell r="Z68">
            <v>9.3827913580666991</v>
          </cell>
        </row>
        <row r="69">
          <cell r="Z69">
            <v>8.5890337638635472</v>
          </cell>
        </row>
      </sheetData>
      <sheetData sheetId="2">
        <row r="17">
          <cell r="Z17">
            <v>21.164925819427022</v>
          </cell>
        </row>
        <row r="18">
          <cell r="Z18">
            <v>20.23271409184682</v>
          </cell>
        </row>
        <row r="19">
          <cell r="Z19">
            <v>9.7831264831140938</v>
          </cell>
        </row>
        <row r="20">
          <cell r="Z20">
            <v>15.982277919558827</v>
          </cell>
        </row>
        <row r="21">
          <cell r="Z21">
            <v>26.447034721563419</v>
          </cell>
        </row>
        <row r="22">
          <cell r="Z22">
            <v>39.726318213945248</v>
          </cell>
        </row>
        <row r="23">
          <cell r="Z23">
            <v>25.321840301441831</v>
          </cell>
        </row>
        <row r="24">
          <cell r="Z24">
            <v>34.093557817548955</v>
          </cell>
        </row>
        <row r="25">
          <cell r="Z25">
            <v>33.861491314722748</v>
          </cell>
        </row>
        <row r="26">
          <cell r="Z26">
            <v>21.188485475430014</v>
          </cell>
        </row>
        <row r="27">
          <cell r="Z27">
            <v>13.817808332956533</v>
          </cell>
        </row>
        <row r="28">
          <cell r="Z28">
            <v>9.4004312061412509</v>
          </cell>
        </row>
        <row r="29">
          <cell r="Z29">
            <v>10.097939057115232</v>
          </cell>
        </row>
        <row r="32">
          <cell r="Z32">
            <v>394.48329793045485</v>
          </cell>
        </row>
        <row r="33">
          <cell r="Z33">
            <v>242.66668382478514</v>
          </cell>
        </row>
        <row r="36">
          <cell r="Z36">
            <v>27.667342061295329</v>
          </cell>
        </row>
        <row r="37">
          <cell r="Z37">
            <v>24.510711276446315</v>
          </cell>
        </row>
        <row r="38">
          <cell r="Z38">
            <v>15.260764955880315</v>
          </cell>
        </row>
        <row r="39">
          <cell r="Z39">
            <v>22.583014766318634</v>
          </cell>
        </row>
        <row r="40">
          <cell r="Z40">
            <v>43.120333155180973</v>
          </cell>
        </row>
        <row r="41">
          <cell r="Z41">
            <v>20.379892085938785</v>
          </cell>
        </row>
        <row r="42">
          <cell r="Z42">
            <v>21.667626467363441</v>
          </cell>
        </row>
        <row r="48">
          <cell r="Z48">
            <v>332.62935018015628</v>
          </cell>
        </row>
        <row r="49">
          <cell r="Z49">
            <v>393.31783258086404</v>
          </cell>
        </row>
        <row r="50">
          <cell r="Y50">
            <v>262.11660001187363</v>
          </cell>
        </row>
        <row r="58">
          <cell r="Z58">
            <v>26.620100881492078</v>
          </cell>
        </row>
        <row r="88">
          <cell r="Z88">
            <v>18.803688258035784</v>
          </cell>
        </row>
        <row r="89">
          <cell r="Z89">
            <v>20.952421772508796</v>
          </cell>
        </row>
        <row r="90">
          <cell r="Z90">
            <v>11.263975617356898</v>
          </cell>
        </row>
        <row r="91">
          <cell r="Z91">
            <v>17.876524995254609</v>
          </cell>
        </row>
        <row r="93">
          <cell r="Z93">
            <v>15.067237566874928</v>
          </cell>
        </row>
        <row r="94">
          <cell r="Z94">
            <v>2.3796457937906945</v>
          </cell>
        </row>
        <row r="95">
          <cell r="Z95">
            <v>10.096267252678835</v>
          </cell>
        </row>
        <row r="96">
          <cell r="Z96">
            <v>23.36804684128612</v>
          </cell>
        </row>
        <row r="97">
          <cell r="Z97">
            <v>22.915134674256564</v>
          </cell>
        </row>
        <row r="98">
          <cell r="Z98">
            <v>17.758344012258007</v>
          </cell>
        </row>
        <row r="99">
          <cell r="Z99">
            <v>15.092223666229103</v>
          </cell>
        </row>
        <row r="100">
          <cell r="Z100">
            <v>20.329072613543651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019"/>
      <sheetName val="8.2019"/>
      <sheetName val="6.2019"/>
    </sheetNames>
    <sheetDataSet>
      <sheetData sheetId="0"/>
      <sheetData sheetId="1">
        <row r="2">
          <cell r="D2">
            <v>1.5701969861984253</v>
          </cell>
        </row>
        <row r="3">
          <cell r="D3">
            <v>2.1281650066375732</v>
          </cell>
        </row>
        <row r="4">
          <cell r="D4">
            <v>2.9997556209564209</v>
          </cell>
        </row>
        <row r="5">
          <cell r="D5">
            <v>2.0500011444091797</v>
          </cell>
        </row>
        <row r="6">
          <cell r="D6">
            <v>2.9338791370391846</v>
          </cell>
        </row>
        <row r="7">
          <cell r="D7">
            <v>2.1986243724822998</v>
          </cell>
        </row>
        <row r="8">
          <cell r="D8">
            <v>2.1316790580749512</v>
          </cell>
        </row>
        <row r="9">
          <cell r="D9">
            <v>2.2660930156707764</v>
          </cell>
        </row>
        <row r="10">
          <cell r="D10">
            <v>2.4065139293670654</v>
          </cell>
        </row>
        <row r="11">
          <cell r="D11">
            <v>2.4213900566101074</v>
          </cell>
        </row>
        <row r="12">
          <cell r="D12">
            <v>2.251107931137085</v>
          </cell>
        </row>
        <row r="13">
          <cell r="D13">
            <v>2.3934566974639893</v>
          </cell>
        </row>
        <row r="14">
          <cell r="D14">
            <v>2.6000409126281738</v>
          </cell>
        </row>
        <row r="15">
          <cell r="D15">
            <v>2.2555737495422363</v>
          </cell>
        </row>
        <row r="16">
          <cell r="D16">
            <v>2.5079762935638428</v>
          </cell>
        </row>
        <row r="17">
          <cell r="D17">
            <v>2.7570242881774902</v>
          </cell>
        </row>
        <row r="18">
          <cell r="D18">
            <v>2.9645421504974365</v>
          </cell>
        </row>
        <row r="19">
          <cell r="D19">
            <v>2.5719387531280518</v>
          </cell>
        </row>
        <row r="20">
          <cell r="D20">
            <v>2.9472558498382568</v>
          </cell>
        </row>
        <row r="21">
          <cell r="D21">
            <v>3.3273608684539795</v>
          </cell>
        </row>
        <row r="22">
          <cell r="D22">
            <v>2.0306706428527832</v>
          </cell>
        </row>
        <row r="26">
          <cell r="D26">
            <v>2.9629461765289307</v>
          </cell>
        </row>
        <row r="27">
          <cell r="D27">
            <v>2.4576888084411621</v>
          </cell>
        </row>
        <row r="28">
          <cell r="D28">
            <v>3.0052669048309326</v>
          </cell>
        </row>
        <row r="29">
          <cell r="D29">
            <v>2.8792595863342285</v>
          </cell>
        </row>
        <row r="30">
          <cell r="D30">
            <v>2.4563384056091309</v>
          </cell>
        </row>
        <row r="31">
          <cell r="D31">
            <v>2.4149696826934814</v>
          </cell>
        </row>
        <row r="32">
          <cell r="D32">
            <v>2.7545862197875977</v>
          </cell>
        </row>
        <row r="33">
          <cell r="D33">
            <v>2.2373847961425781</v>
          </cell>
        </row>
        <row r="34">
          <cell r="D34">
            <v>2.9012823104858398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nity"/>
      <sheetName val="Nutrients Sleeves"/>
      <sheetName val="Nutrients parameters"/>
      <sheetName val="Ulva"/>
      <sheetName val="Time and stress"/>
      <sheetName val="5 days cycle"/>
      <sheetName val="Sporulation diary"/>
      <sheetName val="Gracilaria"/>
      <sheetName val="DoE"/>
      <sheetName val="Ammonia measur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B28">
            <v>0.14700000000000002</v>
          </cell>
          <cell r="C28">
            <v>0.16500000000000001</v>
          </cell>
          <cell r="D28">
            <v>0.159</v>
          </cell>
          <cell r="E28">
            <v>0.18</v>
          </cell>
          <cell r="G28">
            <v>0.22499999999999998</v>
          </cell>
          <cell r="I28">
            <v>0.36</v>
          </cell>
          <cell r="K28">
            <v>0.38100000000000001</v>
          </cell>
          <cell r="L28">
            <v>0.14700000000000002</v>
          </cell>
          <cell r="M28">
            <v>0.159</v>
          </cell>
          <cell r="O28">
            <v>0.17700000000000002</v>
          </cell>
          <cell r="Q28">
            <v>0.24</v>
          </cell>
          <cell r="S28">
            <v>0.34499999999999997</v>
          </cell>
          <cell r="T28">
            <v>0.33900000000000002</v>
          </cell>
          <cell r="U28">
            <v>0.35699999999999998</v>
          </cell>
          <cell r="V28">
            <v>0.15</v>
          </cell>
          <cell r="W28">
            <v>0.17700000000000002</v>
          </cell>
          <cell r="Y28">
            <v>0.20700000000000002</v>
          </cell>
          <cell r="AA28">
            <v>0.27</v>
          </cell>
          <cell r="AB28">
            <v>0.26400000000000001</v>
          </cell>
          <cell r="AC28">
            <v>0.36899999999999999</v>
          </cell>
          <cell r="AE28">
            <v>0.38700000000000001</v>
          </cell>
        </row>
        <row r="29">
          <cell r="B29">
            <v>0.14700000000000002</v>
          </cell>
          <cell r="E29">
            <v>0.20399999999999999</v>
          </cell>
          <cell r="F29">
            <v>0.19799999999999998</v>
          </cell>
          <cell r="I29">
            <v>0.375</v>
          </cell>
          <cell r="K29">
            <v>0.39300000000000002</v>
          </cell>
          <cell r="L29">
            <v>0.15</v>
          </cell>
          <cell r="O29">
            <v>0.19500000000000001</v>
          </cell>
          <cell r="P29">
            <v>0.189</v>
          </cell>
          <cell r="S29">
            <v>0.33599999999999997</v>
          </cell>
          <cell r="U29">
            <v>0.34200000000000003</v>
          </cell>
          <cell r="V29">
            <v>0.15</v>
          </cell>
          <cell r="Y29">
            <v>0.12299999999999998</v>
          </cell>
          <cell r="AC29">
            <v>0.22499999999999998</v>
          </cell>
          <cell r="AD29">
            <v>0.216</v>
          </cell>
          <cell r="AE29">
            <v>0.22499999999999998</v>
          </cell>
        </row>
        <row r="30">
          <cell r="B30">
            <v>0.153</v>
          </cell>
          <cell r="G30">
            <v>0.252</v>
          </cell>
          <cell r="H30">
            <v>0.24599999999999997</v>
          </cell>
          <cell r="K30">
            <v>0.34200000000000003</v>
          </cell>
          <cell r="L30">
            <v>0.153</v>
          </cell>
          <cell r="Q30">
            <v>0.27599999999999997</v>
          </cell>
          <cell r="R30">
            <v>0.27</v>
          </cell>
          <cell r="U30">
            <v>0.35400000000000004</v>
          </cell>
          <cell r="V30">
            <v>0.15</v>
          </cell>
          <cell r="AA30">
            <v>0.219</v>
          </cell>
          <cell r="AE30">
            <v>0.28049999999999997</v>
          </cell>
        </row>
        <row r="31">
          <cell r="B31">
            <v>0.15</v>
          </cell>
          <cell r="I31">
            <v>0.33</v>
          </cell>
          <cell r="J31">
            <v>0.32400000000000001</v>
          </cell>
          <cell r="K31">
            <v>0.41400000000000003</v>
          </cell>
          <cell r="L31">
            <v>0.15</v>
          </cell>
          <cell r="Q31">
            <v>0.25800000000000001</v>
          </cell>
          <cell r="U31">
            <v>0.34499999999999997</v>
          </cell>
          <cell r="V31">
            <v>0.14700000000000002</v>
          </cell>
          <cell r="Y31">
            <v>0.20399999999999999</v>
          </cell>
          <cell r="Z31">
            <v>0.19799999999999998</v>
          </cell>
          <cell r="AE31">
            <v>0.318</v>
          </cell>
        </row>
        <row r="32">
          <cell r="B32">
            <v>0.153</v>
          </cell>
          <cell r="K32">
            <v>0.32700000000000001</v>
          </cell>
          <cell r="L32">
            <v>0.15</v>
          </cell>
          <cell r="M32">
            <v>0.18</v>
          </cell>
          <cell r="N32">
            <v>0.17399999999999999</v>
          </cell>
          <cell r="O32">
            <v>0.19799999999999998</v>
          </cell>
          <cell r="Q32">
            <v>0.26099999999999995</v>
          </cell>
          <cell r="S32">
            <v>0.318</v>
          </cell>
          <cell r="U32">
            <v>0.32099999999999995</v>
          </cell>
          <cell r="V32">
            <v>0.15</v>
          </cell>
          <cell r="AA32">
            <v>0.23549999999999996</v>
          </cell>
          <cell r="AE32">
            <v>0.30299999999999999</v>
          </cell>
        </row>
        <row r="33">
          <cell r="B33">
            <v>0.15</v>
          </cell>
          <cell r="K33">
            <v>0.40200000000000002</v>
          </cell>
          <cell r="L33">
            <v>0.153</v>
          </cell>
          <cell r="Q33">
            <v>0.27</v>
          </cell>
          <cell r="U33">
            <v>0.44400000000000001</v>
          </cell>
          <cell r="V33">
            <v>0.14700000000000002</v>
          </cell>
          <cell r="X33">
            <v>0.17700000000000002</v>
          </cell>
          <cell r="AA33">
            <v>0.219</v>
          </cell>
          <cell r="AC33">
            <v>0.32099999999999995</v>
          </cell>
          <cell r="AE33">
            <v>0.35699999999999998</v>
          </cell>
        </row>
        <row r="34">
          <cell r="B34">
            <v>0.153</v>
          </cell>
          <cell r="K34">
            <v>0.40200000000000002</v>
          </cell>
        </row>
        <row r="35">
          <cell r="B35">
            <v>0.153</v>
          </cell>
          <cell r="K35">
            <v>0.47699999999999998</v>
          </cell>
        </row>
        <row r="36">
          <cell r="B36">
            <v>0.15</v>
          </cell>
          <cell r="K36">
            <v>0.30599999999999999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nity"/>
      <sheetName val="Nutrients Sleeves"/>
      <sheetName val="Nutrients parameters"/>
      <sheetName val="Ulva"/>
      <sheetName val="Time and stress"/>
      <sheetName val="3 per week"/>
      <sheetName val="5 per week"/>
      <sheetName val="Nmin"/>
      <sheetName val="Density"/>
      <sheetName val="Sporulation diary"/>
      <sheetName val="Gracilaria"/>
      <sheetName val="DoE"/>
      <sheetName val="Ammonia measurement"/>
      <sheetName val="5 days cycle"/>
    </sheetNames>
    <sheetDataSet>
      <sheetData sheetId="0"/>
      <sheetData sheetId="1"/>
      <sheetData sheetId="2"/>
      <sheetData sheetId="3">
        <row r="32">
          <cell r="X32">
            <v>2.0547604560852051</v>
          </cell>
        </row>
        <row r="33">
          <cell r="R33">
            <v>5.2</v>
          </cell>
          <cell r="S33">
            <v>14.1</v>
          </cell>
        </row>
        <row r="34">
          <cell r="R34">
            <v>5.0999999999999996</v>
          </cell>
          <cell r="S34">
            <v>12.9</v>
          </cell>
        </row>
        <row r="35">
          <cell r="R35">
            <v>5</v>
          </cell>
          <cell r="S35">
            <v>15.2</v>
          </cell>
        </row>
        <row r="39">
          <cell r="R39">
            <v>5.0999999999999996</v>
          </cell>
          <cell r="S39">
            <v>13.5</v>
          </cell>
          <cell r="X39">
            <v>1.946946382522583</v>
          </cell>
        </row>
        <row r="40">
          <cell r="R40">
            <v>5.0999999999999996</v>
          </cell>
          <cell r="S40">
            <v>14.8</v>
          </cell>
          <cell r="X40">
            <v>1.7647321224212646</v>
          </cell>
        </row>
        <row r="41">
          <cell r="R41">
            <v>4.9000000000000004</v>
          </cell>
          <cell r="S41">
            <v>16.399999999999999</v>
          </cell>
          <cell r="X41">
            <v>1.5189878940582275</v>
          </cell>
        </row>
        <row r="43">
          <cell r="R43">
            <v>5</v>
          </cell>
          <cell r="S43">
            <v>7.7</v>
          </cell>
        </row>
        <row r="44">
          <cell r="R44">
            <v>5.0999999999999996</v>
          </cell>
          <cell r="S44">
            <v>7.6</v>
          </cell>
        </row>
        <row r="45">
          <cell r="R45">
            <v>5.0999999999999996</v>
          </cell>
          <cell r="S45">
            <v>4.9000000000000004</v>
          </cell>
        </row>
        <row r="49">
          <cell r="R49">
            <v>5</v>
          </cell>
          <cell r="S49">
            <v>8.3000000000000007</v>
          </cell>
          <cell r="X49">
            <v>2.7444558143615723</v>
          </cell>
        </row>
        <row r="50">
          <cell r="R50">
            <v>4.9000000000000004</v>
          </cell>
          <cell r="S50">
            <v>4.5999999999999996</v>
          </cell>
          <cell r="X50">
            <v>3.3587477207183838</v>
          </cell>
        </row>
        <row r="51">
          <cell r="R51">
            <v>5.0999999999999996</v>
          </cell>
          <cell r="S51">
            <v>10.8</v>
          </cell>
          <cell r="X51">
            <v>2.4074211120605469</v>
          </cell>
        </row>
        <row r="53">
          <cell r="R53">
            <v>5.0999999999999996</v>
          </cell>
          <cell r="S53">
            <v>9</v>
          </cell>
        </row>
        <row r="54">
          <cell r="R54">
            <v>5.0999999999999996</v>
          </cell>
          <cell r="S54">
            <v>7.7</v>
          </cell>
        </row>
        <row r="55">
          <cell r="R55">
            <v>4</v>
          </cell>
          <cell r="S55">
            <v>6.5</v>
          </cell>
        </row>
        <row r="59">
          <cell r="R59">
            <v>5</v>
          </cell>
          <cell r="S59">
            <v>9.6</v>
          </cell>
          <cell r="X59">
            <v>2.8425350189208984</v>
          </cell>
        </row>
        <row r="60">
          <cell r="R60">
            <v>4</v>
          </cell>
          <cell r="S60">
            <v>9</v>
          </cell>
          <cell r="X60">
            <v>3.0027306079864502</v>
          </cell>
        </row>
        <row r="61">
          <cell r="R61">
            <v>5</v>
          </cell>
          <cell r="S61">
            <v>8.1</v>
          </cell>
          <cell r="X61">
            <v>3.112060546875</v>
          </cell>
        </row>
      </sheetData>
      <sheetData sheetId="4"/>
      <sheetData sheetId="5">
        <row r="1">
          <cell r="C1" t="str">
            <v>03.10.19 11:30</v>
          </cell>
          <cell r="F1" t="str">
            <v>06.10.19 10:00</v>
          </cell>
          <cell r="I1" t="str">
            <v>08.10.19 12:00</v>
          </cell>
          <cell r="L1" t="str">
            <v>10.10.19 11:30</v>
          </cell>
          <cell r="P1" t="str">
            <v>13.10.19 08:00</v>
          </cell>
          <cell r="S1" t="str">
            <v>15.10.19 10:45</v>
          </cell>
          <cell r="V1" t="str">
            <v>17.10.19 10:00</v>
          </cell>
          <cell r="Z1" t="str">
            <v>20.10.19 10:00</v>
          </cell>
          <cell r="AC1" t="str">
            <v>22.10.19 08:00</v>
          </cell>
          <cell r="AF1" t="str">
            <v>24.10.19 12:00</v>
          </cell>
        </row>
        <row r="6">
          <cell r="C6">
            <v>5</v>
          </cell>
          <cell r="F6">
            <v>5.3</v>
          </cell>
          <cell r="I6">
            <v>4.5999999999999996</v>
          </cell>
          <cell r="L6">
            <v>6.8</v>
          </cell>
          <cell r="M6">
            <v>5</v>
          </cell>
          <cell r="P6">
            <v>7.4</v>
          </cell>
          <cell r="S6">
            <v>10.4</v>
          </cell>
          <cell r="V6">
            <v>12.2</v>
          </cell>
          <cell r="W6">
            <v>5</v>
          </cell>
        </row>
        <row r="15">
          <cell r="C15">
            <v>0.15</v>
          </cell>
          <cell r="F15">
            <v>0.20100000000000001</v>
          </cell>
          <cell r="I15">
            <v>0.26099999999999995</v>
          </cell>
          <cell r="L15">
            <v>0.33599999999999997</v>
          </cell>
          <cell r="M15">
            <v>0.15</v>
          </cell>
          <cell r="P15">
            <v>0.24599999999999997</v>
          </cell>
          <cell r="S15">
            <v>0.32700000000000001</v>
          </cell>
          <cell r="V15">
            <v>0.42299999999999999</v>
          </cell>
          <cell r="W15">
            <v>0.15</v>
          </cell>
          <cell r="Z15">
            <v>0.28799999999999998</v>
          </cell>
          <cell r="AC15">
            <v>0.35699999999999998</v>
          </cell>
          <cell r="AF15">
            <v>0.44700000000000001</v>
          </cell>
        </row>
        <row r="16">
          <cell r="C16">
            <v>0.153</v>
          </cell>
          <cell r="F16">
            <v>0.22499999999999998</v>
          </cell>
          <cell r="I16">
            <v>0.27599999999999997</v>
          </cell>
          <cell r="L16">
            <v>0.34799999999999998</v>
          </cell>
          <cell r="M16">
            <v>0.15</v>
          </cell>
          <cell r="P16">
            <v>0.3</v>
          </cell>
          <cell r="S16">
            <v>0.42</v>
          </cell>
          <cell r="V16">
            <v>0.47399999999999998</v>
          </cell>
          <cell r="W16">
            <v>0.15</v>
          </cell>
          <cell r="Z16">
            <v>0.309</v>
          </cell>
          <cell r="AC16">
            <v>0.42299999999999999</v>
          </cell>
          <cell r="AF16">
            <v>0.504</v>
          </cell>
        </row>
        <row r="17">
          <cell r="C17">
            <v>0.153</v>
          </cell>
          <cell r="F17">
            <v>0.19500000000000001</v>
          </cell>
          <cell r="I17">
            <v>0.20399999999999999</v>
          </cell>
          <cell r="L17">
            <v>0.23399999999999999</v>
          </cell>
          <cell r="M17">
            <v>0.15</v>
          </cell>
          <cell r="P17">
            <v>0.27299999999999996</v>
          </cell>
          <cell r="S17">
            <v>0.378</v>
          </cell>
          <cell r="V17">
            <v>0.441</v>
          </cell>
          <cell r="W17">
            <v>0.15</v>
          </cell>
          <cell r="Z17">
            <v>0.30599999999999999</v>
          </cell>
          <cell r="AC17">
            <v>0.432</v>
          </cell>
          <cell r="AF17">
            <v>0.54599999999999993</v>
          </cell>
        </row>
        <row r="19">
          <cell r="C19">
            <v>0.15</v>
          </cell>
          <cell r="F19">
            <v>0.13200000000000001</v>
          </cell>
          <cell r="I19">
            <v>0.14399999999999999</v>
          </cell>
          <cell r="L19">
            <v>0.20399999999999999</v>
          </cell>
          <cell r="M19">
            <v>0.15</v>
          </cell>
          <cell r="P19">
            <v>0.219</v>
          </cell>
          <cell r="S19">
            <v>0.32099999999999995</v>
          </cell>
          <cell r="V19">
            <v>0.378</v>
          </cell>
          <cell r="W19">
            <v>0.15</v>
          </cell>
          <cell r="Z19">
            <v>0.29400000000000004</v>
          </cell>
          <cell r="AC19">
            <v>0.38400000000000001</v>
          </cell>
          <cell r="AF19">
            <v>0.44700000000000001</v>
          </cell>
        </row>
        <row r="20">
          <cell r="C20">
            <v>0.15</v>
          </cell>
          <cell r="F20">
            <v>0.126</v>
          </cell>
          <cell r="I20">
            <v>0.15</v>
          </cell>
          <cell r="L20">
            <v>0.192</v>
          </cell>
          <cell r="M20">
            <v>0.15</v>
          </cell>
          <cell r="P20">
            <v>0.222</v>
          </cell>
          <cell r="S20">
            <v>0.315</v>
          </cell>
          <cell r="V20">
            <v>0.35699999999999998</v>
          </cell>
          <cell r="W20">
            <v>0.15</v>
          </cell>
          <cell r="Z20">
            <v>0.255</v>
          </cell>
          <cell r="AC20">
            <v>0.34799999999999998</v>
          </cell>
          <cell r="AF20">
            <v>0.42299999999999999</v>
          </cell>
        </row>
        <row r="21">
          <cell r="C21">
            <v>0.153</v>
          </cell>
          <cell r="F21">
            <v>0.16200000000000001</v>
          </cell>
          <cell r="I21">
            <v>0.16200000000000001</v>
          </cell>
          <cell r="L21">
            <v>0.20700000000000002</v>
          </cell>
          <cell r="M21">
            <v>0.15</v>
          </cell>
          <cell r="P21">
            <v>0.24</v>
          </cell>
          <cell r="S21">
            <v>0.34499999999999997</v>
          </cell>
          <cell r="V21">
            <v>0.41099999999999998</v>
          </cell>
          <cell r="W21">
            <v>0.15</v>
          </cell>
          <cell r="Z21">
            <v>0.29099999999999998</v>
          </cell>
          <cell r="AC21">
            <v>0.34499999999999997</v>
          </cell>
          <cell r="AF21">
            <v>0.41400000000000003</v>
          </cell>
        </row>
        <row r="22">
          <cell r="C22">
            <v>0.15</v>
          </cell>
          <cell r="F22">
            <v>0.13200000000000001</v>
          </cell>
          <cell r="I22">
            <v>0.14700000000000002</v>
          </cell>
          <cell r="L22">
            <v>0.14700000000000002</v>
          </cell>
          <cell r="M22">
            <v>0.14100000000000001</v>
          </cell>
          <cell r="P22">
            <v>0.216</v>
          </cell>
          <cell r="S22">
            <v>0.34799999999999998</v>
          </cell>
          <cell r="V22">
            <v>0.378</v>
          </cell>
          <cell r="W22">
            <v>0.15</v>
          </cell>
          <cell r="Z22">
            <v>0.27599999999999997</v>
          </cell>
          <cell r="AC22">
            <v>0.33900000000000002</v>
          </cell>
          <cell r="AF22">
            <v>0.41099999999999998</v>
          </cell>
        </row>
        <row r="23">
          <cell r="C23">
            <v>0.15</v>
          </cell>
          <cell r="F23">
            <v>0.14100000000000001</v>
          </cell>
          <cell r="I23">
            <v>0.14700000000000002</v>
          </cell>
          <cell r="L23">
            <v>0.20700000000000002</v>
          </cell>
          <cell r="M23">
            <v>0.15</v>
          </cell>
          <cell r="P23">
            <v>0.24</v>
          </cell>
          <cell r="S23">
            <v>0.36599999999999999</v>
          </cell>
          <cell r="V23">
            <v>0.44999999999999996</v>
          </cell>
          <cell r="W23">
            <v>0.15</v>
          </cell>
          <cell r="Z23">
            <v>0.29099999999999998</v>
          </cell>
          <cell r="AC23">
            <v>0.38400000000000001</v>
          </cell>
          <cell r="AF23">
            <v>0.441</v>
          </cell>
        </row>
      </sheetData>
      <sheetData sheetId="6">
        <row r="13">
          <cell r="C13" t="str">
            <v>28.11.19 12:30</v>
          </cell>
          <cell r="L13" t="str">
            <v>05.12.19 13:00</v>
          </cell>
          <cell r="M13" t="str">
            <v>05.12.19 13:01</v>
          </cell>
          <cell r="V13" t="str">
            <v>12.12.19 12:00</v>
          </cell>
          <cell r="W13" t="str">
            <v>12.12.19 12:01</v>
          </cell>
          <cell r="AF13" t="str">
            <v>19.12.19 09:00</v>
          </cell>
        </row>
        <row r="17">
          <cell r="C17">
            <v>0.15</v>
          </cell>
          <cell r="L17">
            <v>0.28799999999999998</v>
          </cell>
          <cell r="M17">
            <v>0.15</v>
          </cell>
          <cell r="V17">
            <v>0.438</v>
          </cell>
          <cell r="W17">
            <v>0.15</v>
          </cell>
          <cell r="AF17">
            <v>0.32400000000000001</v>
          </cell>
        </row>
        <row r="18">
          <cell r="C18">
            <v>0.15</v>
          </cell>
          <cell r="L18">
            <v>0.22799999999999998</v>
          </cell>
          <cell r="M18">
            <v>0.15</v>
          </cell>
          <cell r="V18">
            <v>0.39599999999999996</v>
          </cell>
          <cell r="W18">
            <v>0.15</v>
          </cell>
          <cell r="AF18">
            <v>0.42599999999999999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43DC-25F8-451B-A32D-6CC7941BA035}">
  <dimension ref="A1:BB71"/>
  <sheetViews>
    <sheetView workbookViewId="0">
      <selection activeCell="C9" sqref="C9:C13"/>
    </sheetView>
  </sheetViews>
  <sheetFormatPr defaultColWidth="8.81640625" defaultRowHeight="14.5" x14ac:dyDescent="0.35"/>
  <cols>
    <col min="1" max="2" width="6.6328125" bestFit="1" customWidth="1"/>
    <col min="3" max="3" width="8.90625" style="1" bestFit="1" customWidth="1"/>
    <col min="4" max="4" width="7.81640625" bestFit="1" customWidth="1"/>
    <col min="5" max="10" width="13" bestFit="1" customWidth="1"/>
  </cols>
  <sheetData>
    <row r="1" spans="1:40" x14ac:dyDescent="0.35">
      <c r="A1" s="2" t="s">
        <v>7</v>
      </c>
      <c r="B1" s="2" t="s">
        <v>8</v>
      </c>
      <c r="C1" s="3" t="s">
        <v>3</v>
      </c>
      <c r="D1" s="4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40" x14ac:dyDescent="0.35">
      <c r="A2" s="2" t="s">
        <v>5</v>
      </c>
      <c r="B2" s="2" t="s">
        <v>4</v>
      </c>
      <c r="C2" s="3">
        <v>1</v>
      </c>
      <c r="D2" s="4" t="s">
        <v>9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40" x14ac:dyDescent="0.35">
      <c r="A3" s="2"/>
      <c r="B3" s="2"/>
      <c r="C3" s="3"/>
      <c r="D3" s="4" t="s">
        <v>0</v>
      </c>
      <c r="J3" s="8"/>
      <c r="K3" s="8"/>
      <c r="L3" s="8"/>
      <c r="M3" s="4"/>
      <c r="N3" s="4"/>
      <c r="O3" s="4"/>
      <c r="P3" s="4"/>
      <c r="Q3" s="4"/>
      <c r="R3" s="4"/>
      <c r="S3" s="4"/>
      <c r="T3" s="4"/>
    </row>
    <row r="4" spans="1:40" x14ac:dyDescent="0.35">
      <c r="A4" s="2"/>
      <c r="B4" s="2"/>
      <c r="C4" s="3"/>
      <c r="D4" s="4" t="s">
        <v>9</v>
      </c>
      <c r="E4" s="5" t="s">
        <v>10</v>
      </c>
      <c r="F4" s="5" t="s">
        <v>85</v>
      </c>
      <c r="G4" s="5" t="s">
        <v>86</v>
      </c>
      <c r="H4" s="5" t="s">
        <v>87</v>
      </c>
      <c r="I4" s="5" t="s">
        <v>88</v>
      </c>
      <c r="J4" s="5"/>
      <c r="K4" s="5"/>
    </row>
    <row r="5" spans="1:40" x14ac:dyDescent="0.35">
      <c r="A5" s="2"/>
      <c r="B5" s="2"/>
      <c r="C5" s="3"/>
      <c r="D5" s="4" t="s">
        <v>1</v>
      </c>
      <c r="E5" s="7">
        <v>4.42</v>
      </c>
      <c r="F5" s="7">
        <v>3.12</v>
      </c>
      <c r="G5" s="7">
        <v>2.04</v>
      </c>
      <c r="H5" s="7">
        <v>1.66</v>
      </c>
      <c r="I5" s="7">
        <v>1.29</v>
      </c>
      <c r="J5" s="4"/>
      <c r="K5" s="7"/>
      <c r="L5" s="4"/>
      <c r="M5" s="4"/>
      <c r="N5" s="4"/>
      <c r="O5" s="4"/>
      <c r="P5" s="4"/>
      <c r="Q5" s="4"/>
      <c r="R5" s="4"/>
      <c r="S5" s="4"/>
      <c r="T5" s="4"/>
    </row>
    <row r="6" spans="1:40" x14ac:dyDescent="0.35">
      <c r="A6" s="2"/>
      <c r="B6" s="2"/>
      <c r="C6" s="3"/>
      <c r="D6" s="4" t="s">
        <v>9</v>
      </c>
      <c r="E6" s="5" t="s">
        <v>10</v>
      </c>
      <c r="F6" s="5" t="s">
        <v>85</v>
      </c>
      <c r="G6" s="5" t="s">
        <v>86</v>
      </c>
      <c r="H6" s="5" t="s">
        <v>87</v>
      </c>
      <c r="I6" s="5" t="s">
        <v>88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40" x14ac:dyDescent="0.35">
      <c r="A7" s="2"/>
      <c r="B7" s="2"/>
      <c r="C7" s="3"/>
      <c r="D7" s="6" t="s">
        <v>2</v>
      </c>
      <c r="E7" s="7">
        <v>0.15</v>
      </c>
      <c r="F7" s="7">
        <v>0.26471010772626896</v>
      </c>
      <c r="G7" s="16">
        <v>0.43752563313152515</v>
      </c>
      <c r="H7" s="7">
        <v>0.56744015729576558</v>
      </c>
      <c r="I7" s="7">
        <v>0.5980266356002556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AG7" s="7"/>
      <c r="AI7" s="7"/>
      <c r="AJ7" s="7"/>
      <c r="AK7" s="7"/>
      <c r="AL7" s="7"/>
      <c r="AM7" s="7"/>
    </row>
    <row r="8" spans="1:40" x14ac:dyDescent="0.35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40" x14ac:dyDescent="0.35">
      <c r="A9" s="2"/>
      <c r="B9" s="2"/>
      <c r="C9" s="3"/>
      <c r="E9" s="5"/>
      <c r="F9" s="5"/>
      <c r="G9" s="5"/>
      <c r="H9" s="5"/>
      <c r="I9" s="5"/>
      <c r="J9" s="5"/>
      <c r="K9" s="5"/>
      <c r="L9" s="5"/>
      <c r="N9" s="5"/>
      <c r="O9" s="5"/>
      <c r="P9" s="5"/>
      <c r="Q9" s="5"/>
      <c r="R9" s="5"/>
      <c r="S9" s="5"/>
      <c r="T9" s="5"/>
    </row>
    <row r="10" spans="1:40" x14ac:dyDescent="0.35">
      <c r="A10" s="2"/>
      <c r="B10" s="2"/>
      <c r="C10" s="3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</row>
    <row r="11" spans="1:40" x14ac:dyDescent="0.35">
      <c r="A11" s="2"/>
      <c r="B11" s="2"/>
      <c r="C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V11" s="7"/>
      <c r="W11" s="7"/>
      <c r="Z11" s="7"/>
      <c r="AA11" s="7"/>
      <c r="AB11" s="7"/>
      <c r="AC11" s="7"/>
      <c r="AE11" s="7"/>
      <c r="AF11" s="7"/>
      <c r="AG11" s="7"/>
      <c r="AI11" s="7"/>
      <c r="AJ11" s="7"/>
      <c r="AK11" s="7"/>
      <c r="AL11" s="7"/>
      <c r="AM11" s="7"/>
      <c r="AN11" s="7"/>
    </row>
    <row r="12" spans="1:40" x14ac:dyDescent="0.35">
      <c r="A12" s="2"/>
      <c r="B12" s="2"/>
      <c r="C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40" x14ac:dyDescent="0.35">
      <c r="A13" s="2"/>
      <c r="B13" s="2"/>
      <c r="C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40" x14ac:dyDescent="0.35">
      <c r="A14" s="2"/>
      <c r="B14" s="2"/>
      <c r="C14" s="3"/>
      <c r="D14" s="4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  <c r="S14" s="4"/>
      <c r="T14" s="4"/>
    </row>
    <row r="15" spans="1:40" x14ac:dyDescent="0.35">
      <c r="A15" s="2"/>
      <c r="B15" s="2"/>
      <c r="C15" s="3"/>
      <c r="D15" s="4"/>
      <c r="E15" s="5"/>
      <c r="F15" s="5"/>
      <c r="G15" s="5"/>
      <c r="H15" s="5"/>
      <c r="I15" s="5"/>
      <c r="J15" s="5"/>
      <c r="L15" s="5"/>
      <c r="R15" s="5"/>
      <c r="S15" s="5"/>
    </row>
    <row r="16" spans="1:40" x14ac:dyDescent="0.35">
      <c r="A16" s="2"/>
      <c r="B16" s="2"/>
      <c r="C16" s="3"/>
      <c r="D16" s="4"/>
      <c r="E16" s="7"/>
      <c r="F16" s="7"/>
      <c r="G16" s="7"/>
      <c r="H16" s="7"/>
      <c r="I16" s="7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54" x14ac:dyDescent="0.35">
      <c r="A17" s="2"/>
      <c r="B17" s="2"/>
      <c r="C17" s="3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54" x14ac:dyDescent="0.35">
      <c r="A18" s="2"/>
      <c r="B18" s="2"/>
      <c r="C18" s="3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U18" s="7"/>
      <c r="V18" s="7"/>
      <c r="W18" s="7"/>
      <c r="AE18" s="7"/>
      <c r="AF18" s="7"/>
      <c r="AG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35">
      <c r="A19" s="2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54" x14ac:dyDescent="0.35">
      <c r="A20" s="2"/>
      <c r="B20" s="2"/>
      <c r="C20" s="3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54" x14ac:dyDescent="0.35">
      <c r="A21" s="2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54" x14ac:dyDescent="0.35">
      <c r="A22" s="2"/>
      <c r="B22" s="2"/>
      <c r="C22" s="3"/>
      <c r="D22" s="4"/>
      <c r="E22" s="5"/>
      <c r="F22" s="5"/>
      <c r="G22" s="5"/>
      <c r="H22" s="5"/>
      <c r="I22" s="5"/>
      <c r="J22" s="5"/>
      <c r="K22" s="5"/>
      <c r="L22" s="5"/>
    </row>
    <row r="23" spans="1:54" x14ac:dyDescent="0.35">
      <c r="A23" s="2"/>
      <c r="B23" s="2"/>
      <c r="C23" s="3"/>
      <c r="D23" s="4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54" x14ac:dyDescent="0.35">
      <c r="A24" s="2"/>
      <c r="B24" s="2"/>
      <c r="C24" s="3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R24" s="5"/>
      <c r="S24" s="5"/>
      <c r="T24" s="5"/>
    </row>
    <row r="25" spans="1:54" x14ac:dyDescent="0.35">
      <c r="A25" s="2"/>
      <c r="B25" s="2"/>
      <c r="C25" s="3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AB25" s="7"/>
      <c r="AC25" s="7"/>
      <c r="AF25" s="7"/>
      <c r="AG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54" x14ac:dyDescent="0.35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54" x14ac:dyDescent="0.35">
      <c r="A27" s="2"/>
      <c r="B27" s="2"/>
      <c r="C27" s="3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P27" s="5"/>
      <c r="Q27" s="5"/>
      <c r="R27" s="5"/>
      <c r="S27" s="5"/>
      <c r="T27" s="5"/>
    </row>
    <row r="28" spans="1:54" x14ac:dyDescent="0.35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54" x14ac:dyDescent="0.35">
      <c r="A29" s="2"/>
      <c r="B29" s="2"/>
      <c r="C29" s="3"/>
      <c r="D29" s="4"/>
      <c r="E29" s="5"/>
      <c r="F29" s="5"/>
      <c r="G29" s="5"/>
      <c r="H29" s="5"/>
      <c r="I29" s="5"/>
      <c r="J29" s="5"/>
      <c r="K29" s="5"/>
      <c r="L29" s="5"/>
      <c r="N29" s="5"/>
    </row>
    <row r="30" spans="1:54" x14ac:dyDescent="0.35">
      <c r="A30" s="2"/>
      <c r="B30" s="2"/>
      <c r="C30" s="3"/>
      <c r="D30" s="4"/>
      <c r="E30" s="7"/>
      <c r="F30" s="4"/>
      <c r="G30" s="7"/>
      <c r="H30" s="7"/>
      <c r="I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54" x14ac:dyDescent="0.35">
      <c r="A31" s="2"/>
      <c r="B31" s="2"/>
      <c r="C31" s="3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54" x14ac:dyDescent="0.35">
      <c r="A32" s="2"/>
      <c r="B32" s="2"/>
      <c r="C32" s="3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Q32" s="7"/>
      <c r="R32" s="7"/>
      <c r="S32" s="7"/>
      <c r="U32" s="7"/>
      <c r="V32" s="7"/>
      <c r="AI32" s="7"/>
      <c r="AJ32" s="7"/>
      <c r="AK32" s="7"/>
      <c r="AL32" s="7"/>
      <c r="AM32" s="7"/>
      <c r="AN32" s="7"/>
      <c r="AO32" s="7"/>
    </row>
    <row r="33" spans="1:44" x14ac:dyDescent="0.35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44" x14ac:dyDescent="0.35">
      <c r="A34" s="2"/>
      <c r="B34" s="2"/>
      <c r="C34" s="3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Q34" s="5"/>
      <c r="R34" s="5"/>
      <c r="S34" s="5"/>
    </row>
    <row r="35" spans="1:44" x14ac:dyDescent="0.35">
      <c r="A35" s="2"/>
      <c r="B35" s="2"/>
      <c r="C35" s="3"/>
      <c r="D35" s="4"/>
      <c r="E35" s="8"/>
      <c r="F35" s="8"/>
      <c r="G35" s="8"/>
      <c r="H35" s="8"/>
      <c r="I35" s="8"/>
      <c r="J35" s="8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44" x14ac:dyDescent="0.35">
      <c r="A36" s="2"/>
      <c r="B36" s="2"/>
      <c r="C36" s="3"/>
      <c r="D36" s="4"/>
      <c r="E36" s="5"/>
      <c r="F36" s="5"/>
      <c r="G36" s="5"/>
      <c r="H36" s="5"/>
      <c r="I36" s="5"/>
      <c r="M36" s="5"/>
      <c r="N36" s="5"/>
      <c r="Q36" s="5"/>
      <c r="R36" s="5"/>
      <c r="S36" s="5"/>
    </row>
    <row r="37" spans="1:44" x14ac:dyDescent="0.35">
      <c r="A37" s="2"/>
      <c r="B37" s="2"/>
      <c r="C37" s="3"/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44" x14ac:dyDescent="0.35">
      <c r="A38" s="2"/>
      <c r="B38" s="2"/>
      <c r="C38" s="3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44" x14ac:dyDescent="0.35">
      <c r="A39" s="2"/>
      <c r="B39" s="2"/>
      <c r="C39" s="3"/>
      <c r="D39" s="6"/>
      <c r="E39" s="7"/>
      <c r="F39" s="7"/>
      <c r="G39" s="7"/>
      <c r="H39" s="7"/>
      <c r="I39" s="7"/>
      <c r="J39" s="7"/>
      <c r="K39" s="7"/>
      <c r="L39" s="7"/>
      <c r="M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35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44" x14ac:dyDescent="0.35">
      <c r="A41" s="2"/>
      <c r="B41" s="2"/>
      <c r="C41" s="3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44" x14ac:dyDescent="0.35">
      <c r="A42" s="2"/>
      <c r="B42" s="2"/>
      <c r="C42" s="3"/>
      <c r="D42" s="4"/>
      <c r="E42" s="8"/>
      <c r="F42" s="8"/>
      <c r="G42" s="8"/>
      <c r="H42" s="8"/>
      <c r="I42" s="8"/>
      <c r="J42" s="8"/>
      <c r="K42" s="8"/>
      <c r="L42" s="8"/>
      <c r="M42" s="4"/>
      <c r="N42" s="4"/>
      <c r="O42" s="4"/>
      <c r="P42" s="4"/>
      <c r="Q42" s="4"/>
      <c r="R42" s="4"/>
      <c r="S42" s="4"/>
      <c r="T42" s="4"/>
    </row>
    <row r="43" spans="1:44" x14ac:dyDescent="0.35">
      <c r="A43" s="2"/>
      <c r="B43" s="2"/>
      <c r="C43" s="3"/>
      <c r="D43" s="4"/>
      <c r="E43" s="5"/>
      <c r="F43" s="5"/>
      <c r="G43" s="5"/>
      <c r="H43" s="5"/>
      <c r="I43" s="5"/>
      <c r="M43" s="5"/>
      <c r="N43" s="5"/>
      <c r="O43" s="5"/>
      <c r="P43" s="5"/>
      <c r="Q43" s="5"/>
      <c r="R43" s="5"/>
      <c r="S43" s="5"/>
      <c r="T43" s="5"/>
    </row>
    <row r="44" spans="1:44" x14ac:dyDescent="0.35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44" x14ac:dyDescent="0.35">
      <c r="A45" s="2"/>
      <c r="B45" s="2"/>
      <c r="C45" s="3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44" x14ac:dyDescent="0.35">
      <c r="A46" s="2"/>
      <c r="B46" s="2"/>
      <c r="C46" s="3"/>
      <c r="D46" s="6"/>
      <c r="E46" s="7"/>
      <c r="F46" s="7"/>
      <c r="G46" s="7"/>
      <c r="H46" s="7"/>
      <c r="I46" s="7"/>
      <c r="J46" s="7"/>
      <c r="K46" s="7"/>
      <c r="L46" s="7"/>
      <c r="M46" s="7"/>
      <c r="O46" s="7"/>
      <c r="P46" s="7"/>
      <c r="Q46" s="4"/>
      <c r="R46" s="4"/>
      <c r="S46" s="4"/>
      <c r="T46" s="4"/>
    </row>
    <row r="47" spans="1:44" x14ac:dyDescent="0.35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44" x14ac:dyDescent="0.35">
      <c r="A48" s="2"/>
      <c r="B48" s="2"/>
      <c r="C48" s="3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5">
      <c r="A49" s="2"/>
      <c r="B49" s="2"/>
      <c r="C49" s="3"/>
      <c r="D49" s="4"/>
      <c r="E49" s="8"/>
      <c r="F49" s="8"/>
      <c r="G49" s="8"/>
      <c r="H49" s="8"/>
      <c r="I49" s="8"/>
      <c r="J49" s="8"/>
      <c r="K49" s="8"/>
      <c r="L49" s="8"/>
      <c r="M49" s="4"/>
      <c r="N49" s="4"/>
      <c r="O49" s="4"/>
      <c r="P49" s="4"/>
      <c r="Q49" s="4"/>
      <c r="R49" s="4"/>
      <c r="S49" s="4"/>
      <c r="T49" s="4"/>
    </row>
    <row r="50" spans="1:20" x14ac:dyDescent="0.35">
      <c r="A50" s="2"/>
      <c r="B50" s="2"/>
      <c r="C50" s="3"/>
      <c r="D50" s="4"/>
      <c r="E50" s="5"/>
      <c r="F50" s="5"/>
      <c r="G50" s="5"/>
      <c r="H50" s="5"/>
      <c r="I50" s="5"/>
      <c r="M50" s="5"/>
      <c r="N50" s="5"/>
      <c r="O50" s="5"/>
      <c r="P50" s="5"/>
      <c r="Q50" s="5"/>
      <c r="R50" s="5"/>
      <c r="S50" s="5"/>
      <c r="T50" s="5"/>
    </row>
    <row r="51" spans="1:20" x14ac:dyDescent="0.35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5">
      <c r="A52" s="2"/>
      <c r="B52" s="2"/>
      <c r="C52" s="3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35">
      <c r="A53" s="2"/>
      <c r="B53" s="2"/>
      <c r="C53" s="3"/>
      <c r="D53" s="6"/>
      <c r="E53" s="7"/>
      <c r="F53" s="7"/>
      <c r="G53" s="7"/>
      <c r="H53" s="7"/>
      <c r="I53" s="7"/>
      <c r="J53" s="7"/>
      <c r="K53" s="7"/>
      <c r="L53" s="7"/>
      <c r="M53" s="7"/>
      <c r="O53" s="7"/>
      <c r="P53" s="4"/>
      <c r="Q53" s="4"/>
      <c r="R53" s="4"/>
      <c r="S53" s="4"/>
      <c r="T53" s="4"/>
    </row>
    <row r="54" spans="1:20" x14ac:dyDescent="0.35">
      <c r="A54" s="2"/>
      <c r="B54" s="2"/>
      <c r="C54" s="3"/>
      <c r="D54" s="4"/>
      <c r="E54" s="5"/>
      <c r="F54" s="5"/>
      <c r="G54" s="5"/>
      <c r="H54" s="5"/>
      <c r="I54" s="5"/>
      <c r="J54" s="5"/>
      <c r="K54" s="5"/>
      <c r="L54" s="5"/>
    </row>
    <row r="55" spans="1:20" x14ac:dyDescent="0.35">
      <c r="A55" s="2"/>
      <c r="B55" s="2"/>
      <c r="C55" s="3"/>
      <c r="D55" s="4"/>
      <c r="E55" s="8"/>
      <c r="F55" s="8"/>
      <c r="G55" s="8"/>
      <c r="H55" s="8"/>
      <c r="I55" s="8"/>
      <c r="J55" s="8"/>
      <c r="K55" s="8"/>
      <c r="L55" s="8"/>
    </row>
    <row r="56" spans="1:20" x14ac:dyDescent="0.35">
      <c r="A56" s="2"/>
      <c r="B56" s="2"/>
      <c r="C56" s="3"/>
      <c r="D56" s="4"/>
      <c r="E56" s="5"/>
      <c r="F56" s="5"/>
      <c r="G56" s="5"/>
      <c r="H56" s="5"/>
    </row>
    <row r="57" spans="1:20" x14ac:dyDescent="0.35">
      <c r="A57" s="2"/>
      <c r="B57" s="2"/>
      <c r="C57" s="3"/>
      <c r="D57" s="4"/>
      <c r="E57" s="7"/>
      <c r="F57" s="7"/>
      <c r="G57" s="7"/>
      <c r="H57" s="7"/>
      <c r="K57" s="4"/>
      <c r="L57" s="4"/>
    </row>
    <row r="58" spans="1:20" x14ac:dyDescent="0.35">
      <c r="A58" s="2"/>
      <c r="B58" s="2"/>
      <c r="C58" s="3"/>
      <c r="D58" s="4"/>
      <c r="E58" s="5"/>
      <c r="F58" s="5"/>
      <c r="G58" s="5"/>
      <c r="H58" s="5"/>
      <c r="I58" s="5"/>
      <c r="J58" s="5"/>
      <c r="K58" s="5"/>
      <c r="L58" s="5"/>
    </row>
    <row r="59" spans="1:20" x14ac:dyDescent="0.35">
      <c r="A59" s="2"/>
      <c r="B59" s="2"/>
      <c r="C59" s="3"/>
      <c r="D59" s="6"/>
      <c r="E59" s="7"/>
      <c r="F59" s="7"/>
      <c r="G59" s="7"/>
      <c r="H59" s="7"/>
      <c r="I59" s="7"/>
      <c r="J59" s="7"/>
      <c r="K59" s="7"/>
      <c r="L59" s="7"/>
    </row>
    <row r="60" spans="1:20" x14ac:dyDescent="0.35">
      <c r="A60" s="2"/>
      <c r="B60" s="2"/>
      <c r="C60" s="3"/>
      <c r="D60" s="4"/>
      <c r="E60" s="5"/>
      <c r="F60" s="5"/>
      <c r="G60" s="5"/>
      <c r="H60" s="5"/>
      <c r="I60" s="5"/>
      <c r="J60" s="5"/>
    </row>
    <row r="61" spans="1:20" x14ac:dyDescent="0.35">
      <c r="A61" s="2"/>
      <c r="B61" s="2"/>
      <c r="C61" s="3"/>
      <c r="D61" s="4"/>
      <c r="E61" s="8"/>
      <c r="F61" s="8"/>
      <c r="G61" s="8"/>
      <c r="H61" s="8"/>
      <c r="I61" s="8"/>
      <c r="J61" s="8"/>
    </row>
    <row r="62" spans="1:20" x14ac:dyDescent="0.35">
      <c r="A62" s="2"/>
      <c r="B62" s="2"/>
      <c r="C62" s="3"/>
      <c r="D62" s="4"/>
      <c r="E62" s="5"/>
      <c r="F62" s="5"/>
      <c r="G62" s="5"/>
      <c r="H62" s="5"/>
    </row>
    <row r="63" spans="1:20" x14ac:dyDescent="0.35">
      <c r="A63" s="2"/>
      <c r="B63" s="2"/>
      <c r="C63" s="3"/>
      <c r="D63" s="4"/>
      <c r="E63" s="7"/>
      <c r="F63" s="7"/>
      <c r="G63" s="7"/>
      <c r="H63" s="7"/>
    </row>
    <row r="64" spans="1:20" x14ac:dyDescent="0.35">
      <c r="A64" s="2"/>
      <c r="B64" s="2"/>
      <c r="C64" s="3"/>
      <c r="D64" s="4"/>
      <c r="E64" s="5"/>
      <c r="F64" s="5"/>
      <c r="G64" s="5"/>
      <c r="H64" s="5"/>
      <c r="I64" s="5"/>
      <c r="J64" s="5"/>
    </row>
    <row r="65" spans="1:10" x14ac:dyDescent="0.35">
      <c r="A65" s="2"/>
      <c r="B65" s="2"/>
      <c r="C65" s="3"/>
      <c r="D65" s="6"/>
      <c r="E65" s="7"/>
      <c r="F65" s="7"/>
      <c r="G65" s="7"/>
      <c r="H65" s="7"/>
      <c r="I65" s="7"/>
      <c r="J65" s="7"/>
    </row>
    <row r="66" spans="1:10" x14ac:dyDescent="0.35">
      <c r="A66" s="2"/>
      <c r="B66" s="2"/>
      <c r="C66" s="3"/>
      <c r="D66" s="4"/>
      <c r="E66" s="5"/>
      <c r="F66" s="5"/>
      <c r="G66" s="5"/>
      <c r="H66" s="5"/>
      <c r="I66" s="5"/>
      <c r="J66" s="5"/>
    </row>
    <row r="67" spans="1:10" x14ac:dyDescent="0.35">
      <c r="A67" s="2"/>
      <c r="B67" s="2"/>
      <c r="C67" s="3"/>
      <c r="D67" s="4"/>
      <c r="E67" s="8"/>
      <c r="F67" s="8"/>
      <c r="G67" s="8"/>
      <c r="H67" s="8"/>
      <c r="I67" s="8"/>
      <c r="J67" s="8"/>
    </row>
    <row r="68" spans="1:10" x14ac:dyDescent="0.35">
      <c r="A68" s="2"/>
      <c r="B68" s="2"/>
      <c r="C68" s="3"/>
      <c r="D68" s="4"/>
      <c r="E68" s="5"/>
      <c r="F68" s="5"/>
      <c r="G68" s="5"/>
      <c r="H68" s="5"/>
    </row>
    <row r="69" spans="1:10" x14ac:dyDescent="0.35">
      <c r="A69" s="2"/>
      <c r="B69" s="2"/>
      <c r="C69" s="3"/>
      <c r="D69" s="4"/>
      <c r="E69" s="7"/>
      <c r="F69" s="7"/>
      <c r="G69" s="7"/>
      <c r="H69" s="7"/>
    </row>
    <row r="70" spans="1:10" x14ac:dyDescent="0.35">
      <c r="A70" s="2"/>
      <c r="B70" s="2"/>
      <c r="C70" s="3"/>
      <c r="D70" s="4"/>
      <c r="E70" s="5"/>
      <c r="F70" s="5"/>
      <c r="G70" s="5"/>
      <c r="H70" s="5"/>
      <c r="I70" s="5"/>
      <c r="J70" s="5"/>
    </row>
    <row r="71" spans="1:10" x14ac:dyDescent="0.35">
      <c r="A71" s="2"/>
      <c r="B71" s="2"/>
      <c r="C71" s="3"/>
      <c r="D71" s="6"/>
      <c r="E71" s="7"/>
      <c r="F71" s="7"/>
      <c r="G71" s="7"/>
      <c r="H71" s="7"/>
      <c r="I71" s="7"/>
      <c r="J7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08CA-9001-44CE-B87B-70B807F52B1A}">
  <dimension ref="A1:C17"/>
  <sheetViews>
    <sheetView workbookViewId="0">
      <selection activeCell="B13" sqref="B13"/>
    </sheetView>
  </sheetViews>
  <sheetFormatPr defaultRowHeight="14.5" x14ac:dyDescent="0.35"/>
  <cols>
    <col min="1" max="1" width="10.26953125" bestFit="1" customWidth="1"/>
    <col min="2" max="2" width="12.90625" bestFit="1" customWidth="1"/>
    <col min="3" max="3" width="16.36328125" bestFit="1" customWidth="1"/>
  </cols>
  <sheetData>
    <row r="1" spans="1:3" x14ac:dyDescent="0.35">
      <c r="A1" s="9" t="s">
        <v>58</v>
      </c>
      <c r="B1" s="9">
        <v>0</v>
      </c>
      <c r="C1" s="9" t="s">
        <v>59</v>
      </c>
    </row>
    <row r="2" spans="1:3" x14ac:dyDescent="0.35">
      <c r="A2" s="9" t="s">
        <v>60</v>
      </c>
      <c r="B2" s="9">
        <v>0</v>
      </c>
      <c r="C2" s="9" t="s">
        <v>59</v>
      </c>
    </row>
    <row r="3" spans="1:3" x14ac:dyDescent="0.35">
      <c r="A3" s="9" t="s">
        <v>61</v>
      </c>
      <c r="B3" s="9">
        <v>0</v>
      </c>
      <c r="C3" s="9" t="s">
        <v>62</v>
      </c>
    </row>
    <row r="4" spans="1:3" ht="15.5" x14ac:dyDescent="0.35">
      <c r="A4" s="9" t="s">
        <v>63</v>
      </c>
      <c r="B4" s="10">
        <f>0.4/24</f>
        <v>1.6666666666666666E-2</v>
      </c>
      <c r="C4" s="9" t="s">
        <v>64</v>
      </c>
    </row>
    <row r="5" spans="1:3" ht="15.5" x14ac:dyDescent="0.35">
      <c r="A5" s="9" t="s">
        <v>65</v>
      </c>
      <c r="B5" s="10">
        <v>4.75</v>
      </c>
      <c r="C5" s="9" t="s">
        <v>66</v>
      </c>
    </row>
    <row r="6" spans="1:3" ht="15.5" x14ac:dyDescent="0.35">
      <c r="A6" s="9" t="s">
        <v>67</v>
      </c>
      <c r="B6" s="10">
        <v>1</v>
      </c>
      <c r="C6" s="9" t="s">
        <v>66</v>
      </c>
    </row>
    <row r="7" spans="1:3" ht="15.5" x14ac:dyDescent="0.35">
      <c r="A7" s="9" t="s">
        <v>68</v>
      </c>
      <c r="B7" s="10">
        <v>3</v>
      </c>
      <c r="C7" s="9" t="s">
        <v>66</v>
      </c>
    </row>
    <row r="8" spans="1:3" ht="15.5" x14ac:dyDescent="0.35">
      <c r="A8" s="9" t="s">
        <v>69</v>
      </c>
      <c r="B8" s="13">
        <v>31</v>
      </c>
      <c r="C8" s="9" t="s">
        <v>70</v>
      </c>
    </row>
    <row r="9" spans="1:3" ht="15.5" x14ac:dyDescent="0.35">
      <c r="A9" s="9" t="s">
        <v>71</v>
      </c>
      <c r="B9" s="13">
        <v>340</v>
      </c>
      <c r="C9" s="9" t="s">
        <v>72</v>
      </c>
    </row>
    <row r="10" spans="1:3" x14ac:dyDescent="0.35">
      <c r="A10" s="9" t="s">
        <v>84</v>
      </c>
      <c r="B10" s="9">
        <v>0</v>
      </c>
      <c r="C10" s="9" t="s">
        <v>70</v>
      </c>
    </row>
    <row r="11" spans="1:3" ht="15.5" x14ac:dyDescent="0.35">
      <c r="A11" s="9" t="s">
        <v>83</v>
      </c>
      <c r="B11" s="13">
        <v>4.42</v>
      </c>
      <c r="C11" s="9" t="s">
        <v>73</v>
      </c>
    </row>
    <row r="12" spans="1:3" x14ac:dyDescent="0.35">
      <c r="A12" s="9" t="s">
        <v>82</v>
      </c>
      <c r="B12" s="15">
        <v>0.15</v>
      </c>
      <c r="C12" s="9" t="s">
        <v>74</v>
      </c>
    </row>
    <row r="13" spans="1:3" x14ac:dyDescent="0.35">
      <c r="A13" s="9" t="s">
        <v>75</v>
      </c>
      <c r="B13" s="14">
        <v>0</v>
      </c>
      <c r="C13" s="9" t="s">
        <v>70</v>
      </c>
    </row>
    <row r="14" spans="1:3" x14ac:dyDescent="0.35">
      <c r="A14" s="9" t="s">
        <v>76</v>
      </c>
      <c r="B14" s="14">
        <v>21</v>
      </c>
      <c r="C14" s="9" t="s">
        <v>77</v>
      </c>
    </row>
    <row r="15" spans="1:3" ht="15.5" x14ac:dyDescent="0.35">
      <c r="A15" s="9" t="s">
        <v>78</v>
      </c>
      <c r="B15" s="11">
        <v>3.5</v>
      </c>
      <c r="C15" s="9" t="s">
        <v>79</v>
      </c>
    </row>
    <row r="16" spans="1:3" ht="15.5" x14ac:dyDescent="0.35">
      <c r="A16" s="11" t="s">
        <v>80</v>
      </c>
      <c r="B16" s="12">
        <v>0.4</v>
      </c>
      <c r="C16" s="9" t="s">
        <v>74</v>
      </c>
    </row>
    <row r="17" spans="1:3" ht="15.5" x14ac:dyDescent="0.35">
      <c r="A17" s="11" t="s">
        <v>81</v>
      </c>
      <c r="B17" s="12">
        <v>3</v>
      </c>
      <c r="C17" s="9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7474-1588-474A-8029-DA9AE8EA9A46}">
  <dimension ref="A1:C17"/>
  <sheetViews>
    <sheetView workbookViewId="0">
      <selection activeCell="B14" sqref="B14"/>
    </sheetView>
  </sheetViews>
  <sheetFormatPr defaultRowHeight="14.5" x14ac:dyDescent="0.35"/>
  <cols>
    <col min="1" max="1" width="10.26953125" bestFit="1" customWidth="1"/>
    <col min="2" max="2" width="12.90625" bestFit="1" customWidth="1"/>
    <col min="3" max="3" width="16.36328125" bestFit="1" customWidth="1"/>
  </cols>
  <sheetData>
    <row r="1" spans="1:3" x14ac:dyDescent="0.35">
      <c r="A1" s="9" t="s">
        <v>58</v>
      </c>
      <c r="B1" s="9">
        <v>0</v>
      </c>
      <c r="C1" s="9" t="s">
        <v>59</v>
      </c>
    </row>
    <row r="2" spans="1:3" x14ac:dyDescent="0.35">
      <c r="A2" s="9" t="s">
        <v>60</v>
      </c>
      <c r="B2" s="9">
        <v>0</v>
      </c>
      <c r="C2" s="9" t="s">
        <v>59</v>
      </c>
    </row>
    <row r="3" spans="1:3" x14ac:dyDescent="0.35">
      <c r="A3" s="9" t="s">
        <v>61</v>
      </c>
      <c r="B3" s="9">
        <v>0</v>
      </c>
      <c r="C3" s="9" t="s">
        <v>62</v>
      </c>
    </row>
    <row r="4" spans="1:3" ht="15.5" x14ac:dyDescent="0.35">
      <c r="A4" s="9" t="s">
        <v>63</v>
      </c>
      <c r="B4" s="10">
        <f>0.4/24</f>
        <v>1.6666666666666666E-2</v>
      </c>
      <c r="C4" s="9" t="s">
        <v>64</v>
      </c>
    </row>
    <row r="5" spans="1:3" ht="15.5" x14ac:dyDescent="0.35">
      <c r="A5" s="9" t="s">
        <v>65</v>
      </c>
      <c r="B5" s="11">
        <v>4.2300000000000004</v>
      </c>
      <c r="C5" s="9" t="s">
        <v>66</v>
      </c>
    </row>
    <row r="6" spans="1:3" ht="15.5" x14ac:dyDescent="0.35">
      <c r="A6" s="9" t="s">
        <v>67</v>
      </c>
      <c r="B6" s="11">
        <v>1</v>
      </c>
      <c r="C6" s="9" t="s">
        <v>66</v>
      </c>
    </row>
    <row r="7" spans="1:3" ht="15.5" x14ac:dyDescent="0.35">
      <c r="A7" s="9" t="s">
        <v>68</v>
      </c>
      <c r="B7" s="10">
        <v>3</v>
      </c>
      <c r="C7" s="9" t="s">
        <v>66</v>
      </c>
    </row>
    <row r="8" spans="1:3" ht="15.5" x14ac:dyDescent="0.35">
      <c r="A8" s="9" t="s">
        <v>69</v>
      </c>
      <c r="B8" s="13">
        <v>147</v>
      </c>
      <c r="C8" s="9" t="s">
        <v>70</v>
      </c>
    </row>
    <row r="9" spans="1:3" ht="15.5" x14ac:dyDescent="0.35">
      <c r="A9" s="9" t="s">
        <v>71</v>
      </c>
      <c r="B9" s="13">
        <v>466</v>
      </c>
      <c r="C9" s="9" t="s">
        <v>72</v>
      </c>
    </row>
    <row r="10" spans="1:3" x14ac:dyDescent="0.35">
      <c r="A10" s="9" t="s">
        <v>84</v>
      </c>
      <c r="B10" s="9">
        <v>0</v>
      </c>
      <c r="C10" s="9" t="s">
        <v>70</v>
      </c>
    </row>
    <row r="11" spans="1:3" ht="15.5" x14ac:dyDescent="0.35">
      <c r="A11" s="9" t="s">
        <v>83</v>
      </c>
      <c r="B11" s="11">
        <v>1.85</v>
      </c>
      <c r="C11" s="9" t="s">
        <v>73</v>
      </c>
    </row>
    <row r="12" spans="1:3" x14ac:dyDescent="0.35">
      <c r="A12" s="9" t="s">
        <v>82</v>
      </c>
      <c r="B12" s="14">
        <f>20.8*0.15</f>
        <v>3.12</v>
      </c>
      <c r="C12" s="9" t="s">
        <v>74</v>
      </c>
    </row>
    <row r="13" spans="1:3" x14ac:dyDescent="0.35">
      <c r="A13" s="9" t="s">
        <v>75</v>
      </c>
      <c r="B13" s="14">
        <v>170</v>
      </c>
      <c r="C13" s="9" t="s">
        <v>70</v>
      </c>
    </row>
    <row r="14" spans="1:3" x14ac:dyDescent="0.35">
      <c r="A14" s="9" t="s">
        <v>76</v>
      </c>
      <c r="B14" s="9">
        <v>7</v>
      </c>
      <c r="C14" s="9" t="s">
        <v>77</v>
      </c>
    </row>
    <row r="15" spans="1:3" ht="15.5" x14ac:dyDescent="0.35">
      <c r="A15" s="9" t="s">
        <v>78</v>
      </c>
      <c r="B15" s="11">
        <v>3.5</v>
      </c>
      <c r="C15" s="9" t="s">
        <v>79</v>
      </c>
    </row>
    <row r="16" spans="1:3" ht="15.5" x14ac:dyDescent="0.35">
      <c r="A16" s="11" t="s">
        <v>80</v>
      </c>
      <c r="B16" s="12">
        <v>0.4</v>
      </c>
      <c r="C16" s="9" t="s">
        <v>74</v>
      </c>
    </row>
    <row r="17" spans="1:3" ht="15.5" x14ac:dyDescent="0.35">
      <c r="A17" s="11" t="s">
        <v>81</v>
      </c>
      <c r="B17" s="12">
        <v>3</v>
      </c>
      <c r="C17" s="9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D3DB-9F90-4DD1-A992-130CE1EA52F5}">
  <dimension ref="A1:H22"/>
  <sheetViews>
    <sheetView workbookViewId="0">
      <selection activeCell="B21" sqref="B21"/>
    </sheetView>
  </sheetViews>
  <sheetFormatPr defaultRowHeight="14.5" x14ac:dyDescent="0.35"/>
  <cols>
    <col min="1" max="1" width="10.26953125" bestFit="1" customWidth="1"/>
    <col min="2" max="2" width="15.6328125" bestFit="1" customWidth="1"/>
    <col min="3" max="3" width="16.36328125" bestFit="1" customWidth="1"/>
    <col min="5" max="5" width="9.7265625" bestFit="1" customWidth="1"/>
    <col min="6" max="6" width="10.08984375" bestFit="1" customWidth="1"/>
    <col min="8" max="8" width="9.54296875" bestFit="1" customWidth="1"/>
  </cols>
  <sheetData>
    <row r="1" spans="1:8" x14ac:dyDescent="0.35">
      <c r="A1" s="22" t="s">
        <v>58</v>
      </c>
      <c r="B1" s="22">
        <v>0.03</v>
      </c>
      <c r="C1" s="22" t="s">
        <v>59</v>
      </c>
      <c r="E1" t="s">
        <v>97</v>
      </c>
      <c r="F1" t="s">
        <v>98</v>
      </c>
      <c r="H1" t="s">
        <v>100</v>
      </c>
    </row>
    <row r="2" spans="1:8" x14ac:dyDescent="0.35">
      <c r="A2" s="20" t="s">
        <v>60</v>
      </c>
      <c r="B2" s="20">
        <v>0</v>
      </c>
      <c r="C2" s="20" t="s">
        <v>59</v>
      </c>
    </row>
    <row r="3" spans="1:8" x14ac:dyDescent="0.35">
      <c r="A3" s="23" t="s">
        <v>61</v>
      </c>
      <c r="B3" s="23">
        <v>0</v>
      </c>
      <c r="C3" s="23" t="s">
        <v>62</v>
      </c>
    </row>
    <row r="4" spans="1:8" ht="15.5" x14ac:dyDescent="0.35">
      <c r="A4" s="24" t="s">
        <v>63</v>
      </c>
      <c r="B4" s="25">
        <f>0.35/24</f>
        <v>1.4583333333333332E-2</v>
      </c>
      <c r="C4" s="24" t="s">
        <v>64</v>
      </c>
      <c r="E4" s="26">
        <f>0.4/24</f>
        <v>1.6666666666666666E-2</v>
      </c>
      <c r="F4" s="26">
        <f>0.25/24</f>
        <v>1.0416666666666666E-2</v>
      </c>
    </row>
    <row r="5" spans="1:8" ht="15.5" x14ac:dyDescent="0.35">
      <c r="A5" s="22" t="s">
        <v>65</v>
      </c>
      <c r="B5" s="27">
        <v>4.2300000000000004</v>
      </c>
      <c r="C5" s="22" t="s">
        <v>66</v>
      </c>
      <c r="E5">
        <v>3.4</v>
      </c>
      <c r="F5">
        <v>5</v>
      </c>
      <c r="H5" t="s">
        <v>99</v>
      </c>
    </row>
    <row r="6" spans="1:8" ht="15.5" x14ac:dyDescent="0.35">
      <c r="A6" s="22" t="s">
        <v>67</v>
      </c>
      <c r="B6" s="28">
        <v>1</v>
      </c>
      <c r="C6" s="22" t="s">
        <v>66</v>
      </c>
      <c r="E6">
        <v>0.6</v>
      </c>
      <c r="F6">
        <v>1.3</v>
      </c>
      <c r="H6" t="s">
        <v>101</v>
      </c>
    </row>
    <row r="7" spans="1:8" ht="15.5" x14ac:dyDescent="0.35">
      <c r="A7" s="17" t="s">
        <v>94</v>
      </c>
      <c r="B7" s="19">
        <v>100</v>
      </c>
      <c r="C7" s="17" t="s">
        <v>93</v>
      </c>
    </row>
    <row r="8" spans="1:8" ht="15.5" x14ac:dyDescent="0.35">
      <c r="A8" s="17" t="s">
        <v>95</v>
      </c>
      <c r="B8" s="19">
        <v>0</v>
      </c>
      <c r="C8" s="17" t="s">
        <v>93</v>
      </c>
    </row>
    <row r="9" spans="1:8" ht="15.5" x14ac:dyDescent="0.35">
      <c r="A9" s="17" t="s">
        <v>96</v>
      </c>
      <c r="B9" s="19">
        <v>10</v>
      </c>
      <c r="C9" s="17" t="s">
        <v>93</v>
      </c>
    </row>
    <row r="10" spans="1:8" ht="15.5" x14ac:dyDescent="0.35">
      <c r="A10" s="22" t="s">
        <v>69</v>
      </c>
      <c r="B10" s="29">
        <v>2</v>
      </c>
      <c r="C10" s="22" t="s">
        <v>66</v>
      </c>
      <c r="H10" t="s">
        <v>102</v>
      </c>
    </row>
    <row r="11" spans="1:8" ht="15.5" x14ac:dyDescent="0.35">
      <c r="A11" s="24" t="s">
        <v>68</v>
      </c>
      <c r="B11" s="30">
        <v>14</v>
      </c>
      <c r="C11" s="24" t="s">
        <v>70</v>
      </c>
      <c r="E11">
        <v>10</v>
      </c>
      <c r="F11">
        <v>31</v>
      </c>
    </row>
    <row r="12" spans="1:8" ht="15.5" x14ac:dyDescent="0.35">
      <c r="A12" s="24" t="s">
        <v>71</v>
      </c>
      <c r="B12" s="30">
        <v>60</v>
      </c>
      <c r="C12" s="24" t="s">
        <v>72</v>
      </c>
      <c r="E12">
        <v>140</v>
      </c>
      <c r="F12">
        <v>350</v>
      </c>
    </row>
    <row r="13" spans="1:8" ht="15.5" x14ac:dyDescent="0.35">
      <c r="A13" s="24" t="s">
        <v>91</v>
      </c>
      <c r="B13" s="30">
        <v>60</v>
      </c>
      <c r="C13" s="24" t="s">
        <v>72</v>
      </c>
      <c r="E13">
        <v>34</v>
      </c>
      <c r="F13">
        <v>72</v>
      </c>
    </row>
    <row r="14" spans="1:8" x14ac:dyDescent="0.35">
      <c r="A14" s="17" t="s">
        <v>84</v>
      </c>
      <c r="B14" s="17">
        <v>0</v>
      </c>
      <c r="C14" s="17" t="s">
        <v>70</v>
      </c>
    </row>
    <row r="15" spans="1:8" ht="15.5" x14ac:dyDescent="0.35">
      <c r="A15" s="17" t="s">
        <v>92</v>
      </c>
      <c r="B15" s="18">
        <v>0</v>
      </c>
      <c r="C15" s="17" t="s">
        <v>93</v>
      </c>
    </row>
    <row r="16" spans="1:8" ht="15.5" x14ac:dyDescent="0.35">
      <c r="A16" s="20" t="s">
        <v>83</v>
      </c>
      <c r="B16" s="21">
        <v>1.85</v>
      </c>
      <c r="C16" s="20" t="s">
        <v>73</v>
      </c>
    </row>
    <row r="17" spans="1:8" x14ac:dyDescent="0.35">
      <c r="A17" s="20" t="s">
        <v>82</v>
      </c>
      <c r="B17" s="20">
        <f>1*0.15</f>
        <v>0.15</v>
      </c>
      <c r="C17" s="20" t="s">
        <v>74</v>
      </c>
    </row>
    <row r="18" spans="1:8" ht="15.5" x14ac:dyDescent="0.35">
      <c r="A18" s="20" t="s">
        <v>75</v>
      </c>
      <c r="B18" s="21">
        <v>500</v>
      </c>
      <c r="C18" s="20" t="s">
        <v>70</v>
      </c>
    </row>
    <row r="19" spans="1:8" x14ac:dyDescent="0.35">
      <c r="A19" s="20" t="s">
        <v>76</v>
      </c>
      <c r="B19" s="20">
        <v>7</v>
      </c>
      <c r="C19" s="20" t="s">
        <v>77</v>
      </c>
    </row>
    <row r="20" spans="1:8" ht="15.5" x14ac:dyDescent="0.35">
      <c r="A20" s="20" t="s">
        <v>78</v>
      </c>
      <c r="B20" s="21">
        <v>3.5</v>
      </c>
      <c r="C20" s="20" t="s">
        <v>79</v>
      </c>
    </row>
    <row r="21" spans="1:8" ht="15.5" x14ac:dyDescent="0.35">
      <c r="A21" s="31" t="s">
        <v>80</v>
      </c>
      <c r="B21" s="31">
        <v>0.4</v>
      </c>
      <c r="C21" s="32" t="s">
        <v>74</v>
      </c>
    </row>
    <row r="22" spans="1:8" ht="15.5" x14ac:dyDescent="0.35">
      <c r="A22" s="31" t="s">
        <v>81</v>
      </c>
      <c r="B22" s="31">
        <v>3</v>
      </c>
      <c r="C22" s="32" t="s">
        <v>66</v>
      </c>
      <c r="H22" t="s">
        <v>103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6CEA-3894-499C-82F0-A23C2730DB39}">
  <dimension ref="A1:BB128"/>
  <sheetViews>
    <sheetView tabSelected="1" workbookViewId="0">
      <selection activeCell="E95" sqref="E95:M96"/>
    </sheetView>
  </sheetViews>
  <sheetFormatPr defaultColWidth="8.81640625" defaultRowHeight="14.5" x14ac:dyDescent="0.35"/>
  <cols>
    <col min="1" max="2" width="6.6328125" bestFit="1" customWidth="1"/>
    <col min="3" max="3" width="5" style="1" bestFit="1" customWidth="1"/>
    <col min="4" max="4" width="7.81640625" bestFit="1" customWidth="1"/>
    <col min="5" max="6" width="12.7265625" bestFit="1" customWidth="1"/>
    <col min="7" max="8" width="12.36328125" bestFit="1" customWidth="1"/>
    <col min="9" max="12" width="10.7265625" bestFit="1" customWidth="1"/>
    <col min="13" max="13" width="13" bestFit="1" customWidth="1"/>
    <col min="14" max="16" width="10.7265625" bestFit="1" customWidth="1"/>
  </cols>
  <sheetData>
    <row r="1" spans="1:39" x14ac:dyDescent="0.35">
      <c r="A1" s="2" t="s">
        <v>7</v>
      </c>
      <c r="B1" s="2" t="s">
        <v>8</v>
      </c>
      <c r="C1" s="3" t="s">
        <v>3</v>
      </c>
      <c r="D1" s="4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39" x14ac:dyDescent="0.35">
      <c r="A2" s="2" t="s">
        <v>5</v>
      </c>
      <c r="B2" s="2" t="s">
        <v>4</v>
      </c>
      <c r="C2" s="3">
        <v>1</v>
      </c>
      <c r="D2" s="4" t="s">
        <v>9</v>
      </c>
      <c r="E2" s="5" t="s">
        <v>10</v>
      </c>
      <c r="F2" s="5" t="s">
        <v>13</v>
      </c>
      <c r="G2" s="5" t="s">
        <v>20</v>
      </c>
      <c r="H2" s="5" t="s">
        <v>39</v>
      </c>
      <c r="I2" s="5" t="s">
        <v>29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34</v>
      </c>
    </row>
    <row r="3" spans="1:39" x14ac:dyDescent="0.35">
      <c r="A3" s="2"/>
      <c r="B3" s="2"/>
      <c r="C3" s="3"/>
      <c r="D3" s="4" t="s">
        <v>0</v>
      </c>
      <c r="E3" s="8">
        <v>500</v>
      </c>
      <c r="F3" s="4"/>
      <c r="G3" s="8">
        <f>AVERAGE('[1]8.2019'!$Z$38:$Z$39)</f>
        <v>170.70520021808193</v>
      </c>
      <c r="H3" s="8">
        <f>AVERAGE('[2]9.2019'!$Z$17:$Z$18)</f>
        <v>20.698819955636921</v>
      </c>
      <c r="I3" s="8">
        <f>'[2]9.2019'!$Z$19</f>
        <v>9.7831264831140938</v>
      </c>
      <c r="J3" s="8">
        <f>'[1]8.2019'!$Z$42</f>
        <v>246.38821195433678</v>
      </c>
      <c r="K3" s="8">
        <f>'[1]8.2019'!$Z$43</f>
        <v>175.0104736206539</v>
      </c>
      <c r="L3" s="8">
        <f>'[1]8.2019'!$Z$44</f>
        <v>591.42335536293797</v>
      </c>
      <c r="M3" s="8">
        <f>'[1]8.2019'!$Z$45</f>
        <v>127.27319249277672</v>
      </c>
      <c r="N3" s="8">
        <f>'[2]9.2019'!$Z$36</f>
        <v>27.667342061295329</v>
      </c>
      <c r="O3" s="4"/>
      <c r="P3" s="4"/>
      <c r="Q3" s="4"/>
      <c r="R3" s="4"/>
      <c r="S3" s="4"/>
      <c r="T3" s="4"/>
    </row>
    <row r="4" spans="1:39" x14ac:dyDescent="0.35">
      <c r="A4" s="2"/>
      <c r="B4" s="2"/>
      <c r="C4" s="3"/>
      <c r="D4" s="4" t="s">
        <v>9</v>
      </c>
      <c r="E4" s="5" t="s">
        <v>10</v>
      </c>
      <c r="F4" s="5" t="s">
        <v>11</v>
      </c>
      <c r="G4" s="5" t="s">
        <v>15</v>
      </c>
      <c r="H4" s="5" t="s">
        <v>24</v>
      </c>
      <c r="I4" s="5" t="s">
        <v>25</v>
      </c>
      <c r="J4" s="5" t="s">
        <v>32</v>
      </c>
      <c r="K4" s="5" t="s">
        <v>34</v>
      </c>
    </row>
    <row r="5" spans="1:39" x14ac:dyDescent="0.35">
      <c r="A5" s="2"/>
      <c r="B5" s="2"/>
      <c r="C5" s="3"/>
      <c r="D5" s="4" t="s">
        <v>1</v>
      </c>
      <c r="E5" s="7">
        <f>'[3]8.2019'!$D$2</f>
        <v>1.5701969861984253</v>
      </c>
      <c r="F5" s="7">
        <f>'[3]8.2019'!$D$4</f>
        <v>2.9997556209564209</v>
      </c>
      <c r="G5" s="7">
        <f>'[3]8.2019'!$D$3</f>
        <v>2.1281650066375732</v>
      </c>
      <c r="H5" s="7">
        <f>'[3]8.2019'!$D$14</f>
        <v>2.6000409126281738</v>
      </c>
      <c r="I5" s="7">
        <f>'[3]8.2019'!$D$13</f>
        <v>2.3934566974639893</v>
      </c>
      <c r="J5" s="4"/>
      <c r="K5" s="7">
        <f>'[3]8.2019'!$D$26</f>
        <v>2.9629461765289307</v>
      </c>
      <c r="L5" s="4"/>
      <c r="M5" s="4"/>
      <c r="N5" s="4"/>
      <c r="O5" s="4"/>
      <c r="P5" s="4"/>
      <c r="Q5" s="4"/>
      <c r="R5" s="4"/>
      <c r="S5" s="4"/>
      <c r="T5" s="4"/>
    </row>
    <row r="6" spans="1:39" ht="24" x14ac:dyDescent="0.35">
      <c r="A6" s="2"/>
      <c r="B6" s="2"/>
      <c r="C6" s="3"/>
      <c r="D6" s="4" t="s">
        <v>9</v>
      </c>
      <c r="E6" s="5" t="s">
        <v>10</v>
      </c>
      <c r="F6" s="5" t="s">
        <v>11</v>
      </c>
      <c r="G6" s="5" t="s">
        <v>42</v>
      </c>
      <c r="H6" s="5" t="s">
        <v>12</v>
      </c>
      <c r="I6" s="5" t="s">
        <v>13</v>
      </c>
      <c r="J6" s="5" t="s">
        <v>14</v>
      </c>
      <c r="K6" s="5" t="s">
        <v>15</v>
      </c>
      <c r="L6" s="5" t="s">
        <v>104</v>
      </c>
      <c r="M6" s="5" t="s">
        <v>21</v>
      </c>
      <c r="N6" s="5" t="s">
        <v>22</v>
      </c>
      <c r="O6" s="5" t="s">
        <v>23</v>
      </c>
      <c r="P6" s="5" t="s">
        <v>24</v>
      </c>
      <c r="Q6" s="5" t="s">
        <v>43</v>
      </c>
      <c r="R6" s="5" t="s">
        <v>25</v>
      </c>
      <c r="S6" s="5" t="s">
        <v>105</v>
      </c>
      <c r="T6" s="5" t="s">
        <v>30</v>
      </c>
      <c r="U6" s="5" t="s">
        <v>31</v>
      </c>
      <c r="V6" s="5" t="s">
        <v>32</v>
      </c>
      <c r="W6" s="5" t="s">
        <v>45</v>
      </c>
      <c r="X6" s="5" t="s">
        <v>33</v>
      </c>
      <c r="Y6" s="5" t="s">
        <v>34</v>
      </c>
    </row>
    <row r="7" spans="1:39" x14ac:dyDescent="0.35">
      <c r="A7" s="2"/>
      <c r="B7" s="2"/>
      <c r="C7" s="3"/>
      <c r="D7" s="6" t="s">
        <v>2</v>
      </c>
      <c r="E7" s="7">
        <f>'[4]Time and stress'!B$28</f>
        <v>0.14700000000000002</v>
      </c>
      <c r="F7" s="7">
        <f>'[4]Time and stress'!C$28</f>
        <v>0.16500000000000001</v>
      </c>
      <c r="G7" s="7">
        <f>'[4]Time and stress'!D$28</f>
        <v>0.159</v>
      </c>
      <c r="H7" s="7">
        <f>'[4]Time and stress'!E$28</f>
        <v>0.18</v>
      </c>
      <c r="I7" s="7">
        <f>'[4]Time and stress'!G$28</f>
        <v>0.22499999999999998</v>
      </c>
      <c r="J7" s="7">
        <f>'[4]Time and stress'!I$28</f>
        <v>0.36</v>
      </c>
      <c r="K7" s="7">
        <f>'[4]Time and stress'!K$28</f>
        <v>0.38100000000000001</v>
      </c>
      <c r="L7" s="7">
        <f>'[4]Time and stress'!L$28</f>
        <v>0.14700000000000002</v>
      </c>
      <c r="M7" s="7">
        <f>'[4]Time and stress'!M$28</f>
        <v>0.159</v>
      </c>
      <c r="N7" s="7">
        <f>'[4]Time and stress'!O$28</f>
        <v>0.17700000000000002</v>
      </c>
      <c r="O7" s="7">
        <f>'[4]Time and stress'!Q$28</f>
        <v>0.24</v>
      </c>
      <c r="P7" s="7">
        <f>'[4]Time and stress'!S$28</f>
        <v>0.34499999999999997</v>
      </c>
      <c r="Q7" s="7">
        <f>'[4]Time and stress'!T$28</f>
        <v>0.33900000000000002</v>
      </c>
      <c r="R7" s="7">
        <f>'[4]Time and stress'!U$28</f>
        <v>0.35699999999999998</v>
      </c>
      <c r="S7" s="7">
        <f>'[4]Time and stress'!V$28</f>
        <v>0.15</v>
      </c>
      <c r="T7" s="7">
        <f>'[4]Time and stress'!W$28</f>
        <v>0.17700000000000002</v>
      </c>
      <c r="U7" s="7">
        <f>'[4]Time and stress'!Y$28</f>
        <v>0.20700000000000002</v>
      </c>
      <c r="V7" s="7">
        <f>'[4]Time and stress'!AA$28</f>
        <v>0.27</v>
      </c>
      <c r="W7" s="7">
        <f>'[4]Time and stress'!AB$28</f>
        <v>0.26400000000000001</v>
      </c>
      <c r="X7" s="7">
        <f>'[4]Time and stress'!AC$28</f>
        <v>0.36899999999999999</v>
      </c>
      <c r="Y7" s="7">
        <f>'[4]Time and stress'!AE$28</f>
        <v>0.38700000000000001</v>
      </c>
      <c r="AG7" s="7"/>
      <c r="AI7" s="7"/>
      <c r="AJ7" s="7"/>
      <c r="AK7" s="7"/>
      <c r="AL7" s="7"/>
      <c r="AM7" s="7"/>
    </row>
    <row r="8" spans="1:39" x14ac:dyDescent="0.35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39" x14ac:dyDescent="0.35">
      <c r="A9" s="2" t="s">
        <v>5</v>
      </c>
      <c r="B9" s="2" t="s">
        <v>4</v>
      </c>
      <c r="C9" s="3">
        <v>2</v>
      </c>
      <c r="D9" s="4" t="s">
        <v>9</v>
      </c>
      <c r="E9" s="5" t="s">
        <v>10</v>
      </c>
      <c r="F9" s="5" t="s">
        <v>13</v>
      </c>
      <c r="G9" s="5" t="s">
        <v>20</v>
      </c>
      <c r="H9" s="5" t="s">
        <v>39</v>
      </c>
      <c r="I9" s="5" t="s">
        <v>29</v>
      </c>
      <c r="J9" s="5" t="s">
        <v>35</v>
      </c>
      <c r="K9" s="5" t="s">
        <v>36</v>
      </c>
      <c r="L9" s="5" t="s">
        <v>34</v>
      </c>
      <c r="N9" s="5"/>
      <c r="O9" s="5"/>
      <c r="P9" s="5"/>
      <c r="Q9" s="5"/>
      <c r="R9" s="5"/>
      <c r="S9" s="5"/>
      <c r="T9" s="5"/>
    </row>
    <row r="10" spans="1:39" x14ac:dyDescent="0.35">
      <c r="A10" s="2"/>
      <c r="B10" s="2"/>
      <c r="C10" s="3"/>
      <c r="D10" s="4" t="s">
        <v>0</v>
      </c>
      <c r="E10" s="8">
        <v>500</v>
      </c>
      <c r="F10" s="8"/>
      <c r="G10" s="8">
        <f>'[1]8.2019'!$Z$40</f>
        <v>136.31405477622619</v>
      </c>
      <c r="H10" s="8">
        <f>'[2]9.2019'!$Z$58</f>
        <v>26.620100881492078</v>
      </c>
      <c r="I10" s="8">
        <f>'[2]9.2019'!$Z$20</f>
        <v>15.982277919558827</v>
      </c>
      <c r="J10" s="8">
        <f>'[1]8.2019'!$Z$46</f>
        <v>300.48811845631121</v>
      </c>
      <c r="K10" s="8"/>
      <c r="L10" s="8">
        <f>'[2]9.2019'!$Z$37</f>
        <v>24.510711276446315</v>
      </c>
      <c r="M10" s="4"/>
      <c r="N10" s="4"/>
      <c r="O10" s="4"/>
      <c r="P10" s="4"/>
      <c r="Q10" s="4"/>
      <c r="R10" s="4"/>
      <c r="S10" s="4"/>
      <c r="T10" s="4"/>
    </row>
    <row r="11" spans="1:39" x14ac:dyDescent="0.35">
      <c r="A11" s="2"/>
      <c r="B11" s="2"/>
      <c r="C11" s="3"/>
      <c r="D11" s="4" t="s">
        <v>9</v>
      </c>
      <c r="E11" s="5" t="s">
        <v>10</v>
      </c>
      <c r="F11" s="5" t="s">
        <v>12</v>
      </c>
      <c r="G11" s="5" t="s">
        <v>15</v>
      </c>
      <c r="H11" s="5" t="s">
        <v>22</v>
      </c>
      <c r="I11" s="5" t="s">
        <v>25</v>
      </c>
      <c r="J11" s="5" t="s">
        <v>31</v>
      </c>
      <c r="K11" s="5" t="s">
        <v>34</v>
      </c>
      <c r="P11" s="5"/>
    </row>
    <row r="12" spans="1:39" x14ac:dyDescent="0.35">
      <c r="A12" s="2"/>
      <c r="B12" s="2"/>
      <c r="C12" s="3"/>
      <c r="D12" s="4" t="s">
        <v>1</v>
      </c>
      <c r="E12" s="7">
        <f>'[3]8.2019'!$D$2</f>
        <v>1.5701969861984253</v>
      </c>
      <c r="F12" s="7">
        <f>'[3]8.2019'!$D$6</f>
        <v>2.9338791370391846</v>
      </c>
      <c r="G12" s="7">
        <f>'[3]8.2019'!$D$5</f>
        <v>2.0500011444091797</v>
      </c>
      <c r="H12" s="7">
        <f>'[3]8.2019'!$D$16</f>
        <v>2.5079762935638428</v>
      </c>
      <c r="I12" s="7">
        <f>'[3]8.2019'!$D$15</f>
        <v>2.2555737495422363</v>
      </c>
      <c r="J12" s="7">
        <f>'[3]8.2019'!$D$28</f>
        <v>3.0052669048309326</v>
      </c>
      <c r="K12" s="7">
        <f>'[3]8.2019'!$D$27</f>
        <v>2.4576888084411621</v>
      </c>
      <c r="L12" s="4"/>
      <c r="M12" s="4"/>
      <c r="N12" s="4"/>
      <c r="O12" s="4"/>
      <c r="P12" s="4"/>
      <c r="Q12" s="4"/>
      <c r="R12" s="4"/>
      <c r="S12" s="4"/>
      <c r="T12" s="4"/>
    </row>
    <row r="13" spans="1:39" ht="24" x14ac:dyDescent="0.35">
      <c r="A13" s="2"/>
      <c r="B13" s="2"/>
      <c r="C13" s="3"/>
      <c r="D13" s="4" t="s">
        <v>9</v>
      </c>
      <c r="E13" s="5" t="s">
        <v>10</v>
      </c>
      <c r="F13" s="5" t="s">
        <v>12</v>
      </c>
      <c r="G13" s="5" t="s">
        <v>46</v>
      </c>
      <c r="H13" s="5" t="s">
        <v>14</v>
      </c>
      <c r="I13" s="5" t="s">
        <v>15</v>
      </c>
      <c r="J13" s="5" t="s">
        <v>104</v>
      </c>
      <c r="K13" s="5" t="s">
        <v>22</v>
      </c>
      <c r="L13" s="5" t="s">
        <v>48</v>
      </c>
      <c r="M13" s="5" t="s">
        <v>24</v>
      </c>
      <c r="N13" s="5" t="s">
        <v>25</v>
      </c>
      <c r="O13" s="5" t="s">
        <v>105</v>
      </c>
      <c r="P13" s="5" t="s">
        <v>31</v>
      </c>
      <c r="Q13" s="5" t="s">
        <v>47</v>
      </c>
      <c r="R13" s="5" t="s">
        <v>33</v>
      </c>
      <c r="S13" s="5" t="s">
        <v>34</v>
      </c>
      <c r="T13" s="5"/>
    </row>
    <row r="14" spans="1:39" x14ac:dyDescent="0.35">
      <c r="A14" s="2"/>
      <c r="B14" s="2"/>
      <c r="C14" s="3"/>
      <c r="D14" s="6" t="s">
        <v>2</v>
      </c>
      <c r="E14" s="7">
        <f>'[4]Time and stress'!B$29</f>
        <v>0.14700000000000002</v>
      </c>
      <c r="F14" s="7">
        <f>'[4]Time and stress'!E$29</f>
        <v>0.20399999999999999</v>
      </c>
      <c r="G14" s="7">
        <f>'[4]Time and stress'!F$29</f>
        <v>0.19799999999999998</v>
      </c>
      <c r="H14" s="7">
        <f>'[4]Time and stress'!I$29</f>
        <v>0.375</v>
      </c>
      <c r="I14" s="7">
        <f>'[4]Time and stress'!K$29</f>
        <v>0.39300000000000002</v>
      </c>
      <c r="J14" s="7">
        <f>'[4]Time and stress'!L$29</f>
        <v>0.15</v>
      </c>
      <c r="K14" s="7">
        <f>'[4]Time and stress'!O$29</f>
        <v>0.19500000000000001</v>
      </c>
      <c r="L14" s="7">
        <f>'[4]Time and stress'!P$29</f>
        <v>0.189</v>
      </c>
      <c r="M14" s="7">
        <f>'[4]Time and stress'!S$29</f>
        <v>0.33599999999999997</v>
      </c>
      <c r="N14" s="7">
        <f>'[4]Time and stress'!U$29</f>
        <v>0.34200000000000003</v>
      </c>
      <c r="O14" s="7">
        <f>'[4]Time and stress'!V$29</f>
        <v>0.15</v>
      </c>
      <c r="P14" s="7">
        <f>'[4]Time and stress'!Y$29</f>
        <v>0.12299999999999998</v>
      </c>
      <c r="Q14" s="7">
        <f>'[4]Time and stress'!AC$29</f>
        <v>0.22499999999999998</v>
      </c>
      <c r="R14" s="7">
        <f>'[4]Time and stress'!AD$29</f>
        <v>0.216</v>
      </c>
      <c r="S14" s="7">
        <f>'[4]Time and stress'!AE$29</f>
        <v>0.22499999999999998</v>
      </c>
      <c r="T14" s="7"/>
      <c r="U14" s="7"/>
      <c r="V14" s="7"/>
      <c r="AI14" s="7"/>
      <c r="AJ14" s="7"/>
      <c r="AK14" s="7"/>
      <c r="AL14" s="7"/>
      <c r="AM14" s="7"/>
    </row>
    <row r="15" spans="1:39" x14ac:dyDescent="0.35">
      <c r="A15" s="2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39" x14ac:dyDescent="0.35">
      <c r="A16" s="2" t="s">
        <v>5</v>
      </c>
      <c r="B16" s="2" t="s">
        <v>4</v>
      </c>
      <c r="C16" s="3">
        <v>3</v>
      </c>
      <c r="D16" s="4" t="s">
        <v>9</v>
      </c>
      <c r="E16" s="5" t="s">
        <v>10</v>
      </c>
      <c r="F16" s="5" t="s">
        <v>13</v>
      </c>
      <c r="G16" s="5" t="s">
        <v>20</v>
      </c>
      <c r="H16" s="5" t="s">
        <v>39</v>
      </c>
      <c r="I16" s="5" t="s">
        <v>29</v>
      </c>
      <c r="J16" s="5" t="s">
        <v>35</v>
      </c>
      <c r="K16" s="5" t="s">
        <v>36</v>
      </c>
      <c r="L16" s="5" t="s">
        <v>37</v>
      </c>
      <c r="M16" s="5" t="s">
        <v>38</v>
      </c>
      <c r="N16" s="5" t="s">
        <v>34</v>
      </c>
      <c r="O16" s="5"/>
      <c r="P16" s="5"/>
      <c r="Q16" s="5"/>
      <c r="R16" s="5"/>
      <c r="S16" s="5"/>
      <c r="T16" s="5"/>
    </row>
    <row r="17" spans="1:54" x14ac:dyDescent="0.35">
      <c r="A17" s="2"/>
      <c r="B17" s="2"/>
      <c r="C17" s="3"/>
      <c r="D17" s="4" t="s">
        <v>0</v>
      </c>
      <c r="E17" s="8">
        <v>500</v>
      </c>
      <c r="F17" s="8"/>
      <c r="G17" s="8"/>
      <c r="H17" s="8">
        <f>'[2]9.2019'!$Z$21</f>
        <v>26.447034721563419</v>
      </c>
      <c r="I17" s="8">
        <f>'[2]9.2019'!$Z$22</f>
        <v>39.726318213945248</v>
      </c>
      <c r="J17" s="8">
        <f>'[1]8.2019'!$Z$47</f>
        <v>274.94589910115639</v>
      </c>
      <c r="K17" s="8">
        <f>'[1]8.2019'!$Z$48</f>
        <v>286.90915541575271</v>
      </c>
      <c r="L17" s="8">
        <f>'[1]8.2019'!$Z$49</f>
        <v>554.18154888830895</v>
      </c>
      <c r="M17" s="8">
        <f>'[1]8.2019'!$Z$50</f>
        <v>61.967843676699225</v>
      </c>
      <c r="N17" s="8">
        <f>'[2]9.2019'!$Z$38</f>
        <v>15.260764955880315</v>
      </c>
      <c r="O17" s="4"/>
      <c r="P17" s="4"/>
      <c r="Q17" s="4"/>
      <c r="R17" s="4"/>
      <c r="S17" s="4"/>
      <c r="T17" s="4"/>
    </row>
    <row r="18" spans="1:54" x14ac:dyDescent="0.35">
      <c r="A18" s="2"/>
      <c r="B18" s="2"/>
      <c r="C18" s="3"/>
      <c r="D18" s="4" t="s">
        <v>9</v>
      </c>
      <c r="E18" s="5" t="s">
        <v>10</v>
      </c>
      <c r="F18" s="5" t="s">
        <v>13</v>
      </c>
      <c r="G18" s="5" t="s">
        <v>15</v>
      </c>
      <c r="H18" s="5" t="s">
        <v>23</v>
      </c>
      <c r="I18" s="5" t="s">
        <v>29</v>
      </c>
      <c r="J18" s="5" t="s">
        <v>34</v>
      </c>
      <c r="N18" s="5"/>
      <c r="O18" s="5"/>
      <c r="P18" s="5"/>
      <c r="Q18" s="5"/>
    </row>
    <row r="19" spans="1:54" x14ac:dyDescent="0.35">
      <c r="A19" s="2"/>
      <c r="B19" s="2"/>
      <c r="C19" s="3"/>
      <c r="D19" s="4" t="s">
        <v>1</v>
      </c>
      <c r="E19" s="7">
        <f>'[3]8.2019'!$D$2</f>
        <v>1.5701969861984253</v>
      </c>
      <c r="F19" s="7">
        <f>'[3]8.2019'!$D$8</f>
        <v>2.1316790580749512</v>
      </c>
      <c r="G19" s="7">
        <f>'[3]8.2019'!$D$7</f>
        <v>2.1986243724822998</v>
      </c>
      <c r="H19" s="7">
        <f>'[3]8.2019'!$D$18</f>
        <v>2.9645421504974365</v>
      </c>
      <c r="I19" s="7">
        <f>'[3]8.2019'!$D$17</f>
        <v>2.7570242881774902</v>
      </c>
      <c r="J19" s="7">
        <f>'[3]8.2019'!$D$29</f>
        <v>2.8792595863342285</v>
      </c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54" x14ac:dyDescent="0.35">
      <c r="A20" s="2"/>
      <c r="B20" s="2"/>
      <c r="C20" s="3"/>
      <c r="D20" s="4" t="s">
        <v>9</v>
      </c>
      <c r="E20" s="5" t="s">
        <v>10</v>
      </c>
      <c r="F20" s="5" t="s">
        <v>13</v>
      </c>
      <c r="G20" s="5" t="s">
        <v>50</v>
      </c>
      <c r="H20" s="5" t="s">
        <v>15</v>
      </c>
      <c r="I20" s="5" t="s">
        <v>104</v>
      </c>
      <c r="J20" s="5" t="s">
        <v>23</v>
      </c>
      <c r="K20" s="5" t="s">
        <v>49</v>
      </c>
      <c r="L20" s="5" t="s">
        <v>29</v>
      </c>
      <c r="M20" s="5" t="s">
        <v>44</v>
      </c>
      <c r="N20" s="5" t="s">
        <v>32</v>
      </c>
      <c r="O20" s="5" t="s">
        <v>34</v>
      </c>
      <c r="Q20" s="5"/>
      <c r="R20" s="5"/>
      <c r="S20" s="5"/>
      <c r="T20" s="5"/>
      <c r="U20" s="5"/>
      <c r="V20" s="5"/>
      <c r="W20" s="5"/>
    </row>
    <row r="21" spans="1:54" x14ac:dyDescent="0.35">
      <c r="A21" s="2"/>
      <c r="B21" s="2"/>
      <c r="C21" s="3"/>
      <c r="D21" s="6" t="s">
        <v>2</v>
      </c>
      <c r="E21" s="7">
        <f>'[4]Time and stress'!B$30</f>
        <v>0.153</v>
      </c>
      <c r="F21" s="7">
        <f>'[4]Time and stress'!G$30</f>
        <v>0.252</v>
      </c>
      <c r="G21" s="7">
        <f>'[4]Time and stress'!H$30</f>
        <v>0.24599999999999997</v>
      </c>
      <c r="H21" s="7">
        <f>'[4]Time and stress'!K$30</f>
        <v>0.34200000000000003</v>
      </c>
      <c r="I21" s="7">
        <f>'[4]Time and stress'!L$30</f>
        <v>0.153</v>
      </c>
      <c r="J21" s="7">
        <f>'[4]Time and stress'!Q$30</f>
        <v>0.27599999999999997</v>
      </c>
      <c r="K21" s="7">
        <f>'[4]Time and stress'!R$30</f>
        <v>0.27</v>
      </c>
      <c r="L21" s="7">
        <f>'[4]Time and stress'!U$30</f>
        <v>0.35400000000000004</v>
      </c>
      <c r="M21" s="7">
        <f>'[4]Time and stress'!V$30</f>
        <v>0.15</v>
      </c>
      <c r="N21" s="7">
        <f>'[4]Time and stress'!AA$30</f>
        <v>0.219</v>
      </c>
      <c r="O21" s="7">
        <f>'[4]Time and stress'!AE$30</f>
        <v>0.28049999999999997</v>
      </c>
      <c r="P21" s="7"/>
      <c r="Q21" s="7"/>
      <c r="R21" s="7"/>
      <c r="S21" s="7"/>
      <c r="V21" s="7"/>
      <c r="W21" s="7"/>
      <c r="Z21" s="7"/>
      <c r="AA21" s="7"/>
      <c r="AB21" s="7"/>
      <c r="AC21" s="7"/>
      <c r="AE21" s="7"/>
      <c r="AF21" s="7"/>
      <c r="AG21" s="7"/>
      <c r="AI21" s="7"/>
      <c r="AJ21" s="7"/>
      <c r="AK21" s="7"/>
      <c r="AL21" s="7"/>
      <c r="AM21" s="7"/>
      <c r="AN21" s="7"/>
    </row>
    <row r="22" spans="1:54" x14ac:dyDescent="0.35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54" ht="24" x14ac:dyDescent="0.35">
      <c r="A23" s="2" t="s">
        <v>5</v>
      </c>
      <c r="B23" s="2" t="s">
        <v>4</v>
      </c>
      <c r="C23" s="3">
        <v>4</v>
      </c>
      <c r="D23" s="4" t="s">
        <v>9</v>
      </c>
      <c r="E23" s="5" t="s">
        <v>10</v>
      </c>
      <c r="F23" s="5" t="s">
        <v>13</v>
      </c>
      <c r="G23" s="5" t="s">
        <v>20</v>
      </c>
      <c r="H23" s="5" t="s">
        <v>90</v>
      </c>
      <c r="I23" s="5" t="s">
        <v>22</v>
      </c>
      <c r="J23" s="5" t="s">
        <v>39</v>
      </c>
      <c r="K23" s="5" t="s">
        <v>27</v>
      </c>
      <c r="L23" s="5" t="s">
        <v>28</v>
      </c>
      <c r="M23" s="5" t="s">
        <v>29</v>
      </c>
      <c r="N23" s="5" t="s">
        <v>36</v>
      </c>
      <c r="O23" s="5" t="s">
        <v>37</v>
      </c>
      <c r="P23" s="5" t="s">
        <v>38</v>
      </c>
      <c r="Q23" s="5" t="s">
        <v>34</v>
      </c>
      <c r="R23" s="5"/>
      <c r="S23" s="5"/>
      <c r="T23" s="5"/>
    </row>
    <row r="24" spans="1:54" x14ac:dyDescent="0.35">
      <c r="A24" s="2"/>
      <c r="B24" s="2"/>
      <c r="C24" s="3"/>
      <c r="D24" s="4" t="s">
        <v>0</v>
      </c>
      <c r="E24" s="8">
        <v>500</v>
      </c>
      <c r="F24" s="8"/>
      <c r="G24" s="8"/>
      <c r="H24" s="8">
        <f>'[2]9.2019'!$Z$32</f>
        <v>394.48329793045485</v>
      </c>
      <c r="I24" s="8">
        <f>'[1]8.2019'!$Z$54</f>
        <v>234.07875066551665</v>
      </c>
      <c r="J24" s="8">
        <f>'[1]8.2019'!$Z$55</f>
        <v>142.58326715844808</v>
      </c>
      <c r="K24" s="8">
        <f>'[1]8.2019'!$Z$56</f>
        <v>165.20230767891908</v>
      </c>
      <c r="L24" s="8">
        <f>'[1]8.2019'!$Z$57</f>
        <v>176.73104703653974</v>
      </c>
      <c r="M24" s="8">
        <f>AVERAGE('[1]8.2019'!$Z$58:$Z$59)</f>
        <v>500.42351618254077</v>
      </c>
      <c r="N24" s="8">
        <f>'[1]8.2019'!$Z$51</f>
        <v>152.48039027582681</v>
      </c>
      <c r="O24" s="8">
        <f>'[1]8.2019'!$Z$52</f>
        <v>531.30965816743969</v>
      </c>
      <c r="P24" s="8">
        <f>'[1]8.2019'!$Z$53</f>
        <v>210.18780918809034</v>
      </c>
      <c r="Q24" s="8">
        <f>'[2]9.2019'!$Z$39</f>
        <v>22.583014766318634</v>
      </c>
      <c r="R24" s="4"/>
      <c r="S24" s="4"/>
      <c r="T24" s="4"/>
    </row>
    <row r="25" spans="1:54" x14ac:dyDescent="0.35">
      <c r="A25" s="2"/>
      <c r="B25" s="2"/>
      <c r="C25" s="3"/>
      <c r="D25" s="4" t="s">
        <v>9</v>
      </c>
      <c r="E25" s="5" t="s">
        <v>10</v>
      </c>
      <c r="F25" s="5" t="s">
        <v>14</v>
      </c>
      <c r="G25" s="5" t="s">
        <v>15</v>
      </c>
      <c r="H25" s="5" t="s">
        <v>25</v>
      </c>
      <c r="I25" s="5" t="s">
        <v>31</v>
      </c>
      <c r="J25" s="5" t="s">
        <v>34</v>
      </c>
      <c r="L25" s="5"/>
      <c r="R25" s="5"/>
      <c r="S25" s="5"/>
    </row>
    <row r="26" spans="1:54" x14ac:dyDescent="0.35">
      <c r="A26" s="2"/>
      <c r="B26" s="2"/>
      <c r="C26" s="3"/>
      <c r="D26" s="4" t="s">
        <v>1</v>
      </c>
      <c r="E26" s="7">
        <f>'[3]8.2019'!$D$2</f>
        <v>1.5701969861984253</v>
      </c>
      <c r="F26" s="7">
        <f>'[3]8.2019'!$D$10</f>
        <v>2.4065139293670654</v>
      </c>
      <c r="G26" s="7">
        <f>'[3]8.2019'!$D$9</f>
        <v>2.2660930156707764</v>
      </c>
      <c r="H26" s="7">
        <f>'[3]8.2019'!$D$19</f>
        <v>2.5719387531280518</v>
      </c>
      <c r="I26" s="7">
        <f>'[3]8.2019'!$D$31</f>
        <v>2.4149696826934814</v>
      </c>
      <c r="J26" s="7">
        <f>'[3]8.2019'!$D$30</f>
        <v>2.4563384056091309</v>
      </c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54" x14ac:dyDescent="0.35">
      <c r="A27" s="2"/>
      <c r="B27" s="2"/>
      <c r="C27" s="3"/>
      <c r="D27" s="4" t="s">
        <v>9</v>
      </c>
      <c r="E27" s="5" t="s">
        <v>10</v>
      </c>
      <c r="F27" s="5" t="s">
        <v>14</v>
      </c>
      <c r="G27" s="5" t="s">
        <v>41</v>
      </c>
      <c r="H27" s="5" t="s">
        <v>15</v>
      </c>
      <c r="I27" s="5" t="s">
        <v>104</v>
      </c>
      <c r="J27" s="5" t="s">
        <v>23</v>
      </c>
      <c r="K27" s="5" t="s">
        <v>25</v>
      </c>
      <c r="L27" s="5" t="s">
        <v>105</v>
      </c>
      <c r="M27" s="5" t="s">
        <v>31</v>
      </c>
      <c r="N27" s="5" t="s">
        <v>47</v>
      </c>
      <c r="O27" s="5" t="s">
        <v>34</v>
      </c>
      <c r="P27" s="5"/>
      <c r="Q27" s="5"/>
      <c r="R27" s="5"/>
      <c r="S27" s="5"/>
      <c r="T27" s="5"/>
    </row>
    <row r="28" spans="1:54" x14ac:dyDescent="0.35">
      <c r="A28" s="2"/>
      <c r="B28" s="2"/>
      <c r="C28" s="3"/>
      <c r="D28" s="6" t="s">
        <v>2</v>
      </c>
      <c r="E28" s="7">
        <f>'[4]Time and stress'!B$31</f>
        <v>0.15</v>
      </c>
      <c r="F28" s="7">
        <f>'[4]Time and stress'!I$31</f>
        <v>0.33</v>
      </c>
      <c r="G28" s="7">
        <f>'[4]Time and stress'!J$31</f>
        <v>0.32400000000000001</v>
      </c>
      <c r="H28" s="7">
        <f>'[4]Time and stress'!K$31</f>
        <v>0.41400000000000003</v>
      </c>
      <c r="I28" s="7">
        <f>'[4]Time and stress'!L$31</f>
        <v>0.15</v>
      </c>
      <c r="J28" s="7">
        <f>'[4]Time and stress'!Q$31</f>
        <v>0.25800000000000001</v>
      </c>
      <c r="K28" s="7">
        <f>'[4]Time and stress'!U$31</f>
        <v>0.34499999999999997</v>
      </c>
      <c r="L28" s="7">
        <f>'[4]Time and stress'!V$31</f>
        <v>0.14700000000000002</v>
      </c>
      <c r="M28" s="7">
        <f>'[4]Time and stress'!Y$31</f>
        <v>0.20399999999999999</v>
      </c>
      <c r="N28" s="7">
        <f>'[4]Time and stress'!Z$31</f>
        <v>0.19799999999999998</v>
      </c>
      <c r="O28" s="7">
        <f>'[4]Time and stress'!AE$31</f>
        <v>0.318</v>
      </c>
      <c r="U28" s="7"/>
      <c r="V28" s="7"/>
      <c r="W28" s="7"/>
      <c r="AE28" s="7"/>
      <c r="AF28" s="7"/>
      <c r="AG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x14ac:dyDescent="0.35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54" ht="24" x14ac:dyDescent="0.35">
      <c r="A30" s="2" t="s">
        <v>5</v>
      </c>
      <c r="B30" s="2" t="s">
        <v>4</v>
      </c>
      <c r="C30" s="3">
        <v>5</v>
      </c>
      <c r="D30" s="4" t="s">
        <v>9</v>
      </c>
      <c r="E30" s="5" t="s">
        <v>10</v>
      </c>
      <c r="F30" s="5" t="s">
        <v>13</v>
      </c>
      <c r="G30" s="5" t="s">
        <v>20</v>
      </c>
      <c r="H30" s="5" t="s">
        <v>90</v>
      </c>
      <c r="I30" s="5" t="s">
        <v>22</v>
      </c>
      <c r="J30" s="5" t="s">
        <v>39</v>
      </c>
      <c r="K30" s="5" t="s">
        <v>89</v>
      </c>
      <c r="L30" s="5" t="s">
        <v>28</v>
      </c>
      <c r="M30" s="5" t="s">
        <v>29</v>
      </c>
      <c r="N30" s="5" t="s">
        <v>36</v>
      </c>
      <c r="O30" s="5" t="s">
        <v>37</v>
      </c>
      <c r="P30" s="5" t="s">
        <v>38</v>
      </c>
      <c r="Q30" s="5" t="s">
        <v>34</v>
      </c>
    </row>
    <row r="31" spans="1:54" x14ac:dyDescent="0.35">
      <c r="A31" s="2"/>
      <c r="B31" s="2"/>
      <c r="C31" s="3"/>
      <c r="D31" s="4" t="s">
        <v>0</v>
      </c>
      <c r="E31" s="8">
        <v>500</v>
      </c>
      <c r="F31" s="4"/>
      <c r="G31" s="4"/>
      <c r="H31" s="8">
        <f>'[2]9.2019'!$Z$48</f>
        <v>332.62935018015628</v>
      </c>
      <c r="I31" s="8">
        <f>'[2]9.2019'!$Z$33</f>
        <v>242.66668382478514</v>
      </c>
      <c r="J31" s="8">
        <f>'[2]9.2019'!$Z$23</f>
        <v>25.321840301441831</v>
      </c>
      <c r="K31" s="8">
        <f>'[2]9.2019'!$Z$24</f>
        <v>34.093557817548955</v>
      </c>
      <c r="L31" s="8">
        <f>'[2]9.2019'!$Z$25</f>
        <v>33.861491314722748</v>
      </c>
      <c r="M31" s="8">
        <f>'[2]9.2019'!$Z$26</f>
        <v>21.188485475430014</v>
      </c>
      <c r="N31" s="4"/>
      <c r="O31" s="4"/>
      <c r="P31" s="4"/>
      <c r="Q31" s="8">
        <f>'[2]9.2019'!$Z$40</f>
        <v>43.120333155180973</v>
      </c>
      <c r="R31" s="4"/>
      <c r="S31" s="4"/>
      <c r="T31" s="4"/>
    </row>
    <row r="32" spans="1:54" x14ac:dyDescent="0.35">
      <c r="A32" s="2"/>
      <c r="B32" s="2"/>
      <c r="C32" s="3"/>
      <c r="D32" s="4" t="s">
        <v>9</v>
      </c>
      <c r="E32" s="5" t="s">
        <v>10</v>
      </c>
      <c r="F32" s="5" t="s">
        <v>15</v>
      </c>
      <c r="G32" s="5" t="s">
        <v>26</v>
      </c>
      <c r="H32" s="5" t="s">
        <v>25</v>
      </c>
      <c r="I32" s="5" t="s">
        <v>34</v>
      </c>
      <c r="J32" s="5"/>
      <c r="K32" s="5"/>
      <c r="L32" s="5"/>
    </row>
    <row r="33" spans="1:45" x14ac:dyDescent="0.35">
      <c r="A33" s="2"/>
      <c r="B33" s="2"/>
      <c r="C33" s="3"/>
      <c r="D33" s="4" t="s">
        <v>1</v>
      </c>
      <c r="E33" s="7">
        <f>'[3]8.2019'!$D$2</f>
        <v>1.5701969861984253</v>
      </c>
      <c r="F33" s="7">
        <f>'[3]8.2019'!$D$11</f>
        <v>2.4213900566101074</v>
      </c>
      <c r="G33" s="7">
        <f>'[3]8.2019'!$D$21</f>
        <v>3.3273608684539795</v>
      </c>
      <c r="H33" s="7">
        <f>'[3]8.2019'!$D$20</f>
        <v>2.9472558498382568</v>
      </c>
      <c r="I33" s="7">
        <f>'[3]8.2019'!$D$32</f>
        <v>2.7545862197875977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45" x14ac:dyDescent="0.35">
      <c r="A34" s="2"/>
      <c r="B34" s="2"/>
      <c r="C34" s="3"/>
      <c r="D34" s="4" t="s">
        <v>9</v>
      </c>
      <c r="E34" s="5" t="s">
        <v>10</v>
      </c>
      <c r="F34" s="5" t="s">
        <v>15</v>
      </c>
      <c r="G34" s="5" t="s">
        <v>104</v>
      </c>
      <c r="H34" s="5" t="s">
        <v>26</v>
      </c>
      <c r="I34" s="5" t="s">
        <v>51</v>
      </c>
      <c r="J34" s="5" t="s">
        <v>22</v>
      </c>
      <c r="K34" s="5" t="s">
        <v>23</v>
      </c>
      <c r="L34" s="5" t="s">
        <v>27</v>
      </c>
      <c r="M34" s="5" t="s">
        <v>25</v>
      </c>
      <c r="N34" s="5" t="s">
        <v>105</v>
      </c>
      <c r="O34" s="5" t="s">
        <v>32</v>
      </c>
      <c r="P34" s="5" t="s">
        <v>34</v>
      </c>
      <c r="R34" s="5"/>
      <c r="S34" s="5"/>
      <c r="T34" s="5"/>
    </row>
    <row r="35" spans="1:45" x14ac:dyDescent="0.35">
      <c r="A35" s="2"/>
      <c r="B35" s="2"/>
      <c r="C35" s="3"/>
      <c r="D35" s="6" t="s">
        <v>2</v>
      </c>
      <c r="E35" s="7">
        <f>'[4]Time and stress'!B$32</f>
        <v>0.153</v>
      </c>
      <c r="F35" s="7">
        <f>'[4]Time and stress'!K$32</f>
        <v>0.32700000000000001</v>
      </c>
      <c r="G35" s="7">
        <f>'[4]Time and stress'!L$32</f>
        <v>0.15</v>
      </c>
      <c r="H35" s="7">
        <f>'[4]Time and stress'!M$32</f>
        <v>0.18</v>
      </c>
      <c r="I35" s="7">
        <f>'[4]Time and stress'!N$32</f>
        <v>0.17399999999999999</v>
      </c>
      <c r="J35" s="7">
        <f>'[4]Time and stress'!O$32</f>
        <v>0.19799999999999998</v>
      </c>
      <c r="K35" s="7">
        <f>'[4]Time and stress'!Q$32</f>
        <v>0.26099999999999995</v>
      </c>
      <c r="L35" s="7">
        <f>'[4]Time and stress'!S$32</f>
        <v>0.318</v>
      </c>
      <c r="M35" s="7">
        <f>'[4]Time and stress'!U$32</f>
        <v>0.32099999999999995</v>
      </c>
      <c r="N35" s="7">
        <f>'[4]Time and stress'!V$32</f>
        <v>0.15</v>
      </c>
      <c r="O35" s="7">
        <f>'[4]Time and stress'!AA$32</f>
        <v>0.23549999999999996</v>
      </c>
      <c r="P35" s="7">
        <f>'[4]Time and stress'!AE$32</f>
        <v>0.30299999999999999</v>
      </c>
      <c r="AB35" s="7"/>
      <c r="AC35" s="7"/>
      <c r="AF35" s="7"/>
      <c r="AG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35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45" x14ac:dyDescent="0.35">
      <c r="A37" s="2" t="s">
        <v>5</v>
      </c>
      <c r="B37" s="2" t="s">
        <v>4</v>
      </c>
      <c r="C37" s="3">
        <v>6</v>
      </c>
      <c r="D37" s="4" t="s">
        <v>9</v>
      </c>
      <c r="E37" s="5" t="s">
        <v>10</v>
      </c>
      <c r="F37" s="5" t="s">
        <v>13</v>
      </c>
      <c r="G37" s="5" t="s">
        <v>20</v>
      </c>
      <c r="H37" s="5" t="s">
        <v>90</v>
      </c>
      <c r="I37" s="5" t="s">
        <v>22</v>
      </c>
      <c r="J37" s="5" t="s">
        <v>39</v>
      </c>
      <c r="K37" s="5" t="s">
        <v>27</v>
      </c>
      <c r="L37" s="5" t="s">
        <v>28</v>
      </c>
      <c r="M37" s="5" t="s">
        <v>29</v>
      </c>
      <c r="N37" s="5" t="s">
        <v>36</v>
      </c>
      <c r="O37" s="5" t="s">
        <v>34</v>
      </c>
      <c r="P37" s="5"/>
      <c r="Q37" s="5"/>
      <c r="R37" s="5"/>
      <c r="S37" s="5"/>
      <c r="T37" s="5"/>
    </row>
    <row r="38" spans="1:45" x14ac:dyDescent="0.35">
      <c r="A38" s="2"/>
      <c r="B38" s="2"/>
      <c r="C38" s="3"/>
      <c r="D38" s="4" t="s">
        <v>0</v>
      </c>
      <c r="E38" s="8">
        <v>500</v>
      </c>
      <c r="F38" s="4"/>
      <c r="G38" s="4"/>
      <c r="H38" s="8">
        <f>'[2]9.2019'!$Z$49</f>
        <v>393.31783258086404</v>
      </c>
      <c r="I38" s="8">
        <f>'[2]9.2019'!$Y$50</f>
        <v>262.11660001187363</v>
      </c>
      <c r="J38" s="8">
        <f>'[2]9.2019'!$Z$27</f>
        <v>13.817808332956533</v>
      </c>
      <c r="K38" s="4"/>
      <c r="L38" s="8">
        <f>'[2]9.2019'!$Z$28</f>
        <v>9.4004312061412509</v>
      </c>
      <c r="M38" s="8">
        <f>'[2]9.2019'!$Z$29</f>
        <v>10.097939057115232</v>
      </c>
      <c r="N38" s="4"/>
      <c r="O38" s="8">
        <f>AVERAGE('[2]9.2019'!$Z$41:$Z$42)</f>
        <v>21.023759276651113</v>
      </c>
      <c r="P38" s="4"/>
      <c r="Q38" s="4"/>
      <c r="R38" s="4"/>
      <c r="S38" s="4"/>
      <c r="T38" s="4"/>
    </row>
    <row r="39" spans="1:45" x14ac:dyDescent="0.35">
      <c r="A39" s="2"/>
      <c r="B39" s="2"/>
      <c r="C39" s="3"/>
      <c r="D39" s="4" t="s">
        <v>9</v>
      </c>
      <c r="E39" s="5" t="s">
        <v>10</v>
      </c>
      <c r="F39" s="5" t="s">
        <v>15</v>
      </c>
      <c r="G39" s="5" t="s">
        <v>25</v>
      </c>
      <c r="H39" s="5" t="s">
        <v>30</v>
      </c>
      <c r="I39" s="5" t="s">
        <v>34</v>
      </c>
      <c r="J39" s="5"/>
      <c r="K39" s="5"/>
      <c r="L39" s="5"/>
      <c r="N39" s="5"/>
    </row>
    <row r="40" spans="1:45" x14ac:dyDescent="0.35">
      <c r="A40" s="2"/>
      <c r="B40" s="2"/>
      <c r="C40" s="3"/>
      <c r="D40" s="4" t="s">
        <v>1</v>
      </c>
      <c r="E40" s="7">
        <f>'[3]8.2019'!$D$2</f>
        <v>1.5701969861984253</v>
      </c>
      <c r="F40" s="7">
        <f>'[3]8.2019'!$D$12</f>
        <v>2.251107931137085</v>
      </c>
      <c r="G40" s="7">
        <f>'[3]8.2019'!$D$22</f>
        <v>2.0306706428527832</v>
      </c>
      <c r="H40" s="7">
        <f>'[3]8.2019'!$D$34</f>
        <v>2.9012823104858398</v>
      </c>
      <c r="I40" s="7">
        <f>'[3]8.2019'!$D$33</f>
        <v>2.2373847961425781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45" x14ac:dyDescent="0.35">
      <c r="A41" s="2"/>
      <c r="B41" s="2"/>
      <c r="C41" s="3"/>
      <c r="D41" s="4" t="s">
        <v>9</v>
      </c>
      <c r="E41" s="5" t="s">
        <v>10</v>
      </c>
      <c r="F41" s="5" t="s">
        <v>15</v>
      </c>
      <c r="G41" s="5" t="s">
        <v>104</v>
      </c>
      <c r="H41" s="5" t="s">
        <v>23</v>
      </c>
      <c r="I41" s="5" t="s">
        <v>25</v>
      </c>
      <c r="J41" s="5" t="s">
        <v>105</v>
      </c>
      <c r="K41" s="5" t="s">
        <v>30</v>
      </c>
      <c r="L41" s="5" t="s">
        <v>32</v>
      </c>
      <c r="M41" s="5" t="s">
        <v>33</v>
      </c>
      <c r="N41" s="5" t="s">
        <v>34</v>
      </c>
      <c r="P41" s="5"/>
      <c r="Q41" s="5"/>
      <c r="R41" s="5"/>
      <c r="S41" s="5"/>
      <c r="T41" s="5"/>
      <c r="U41" s="5"/>
      <c r="V41" s="5"/>
    </row>
    <row r="42" spans="1:45" x14ac:dyDescent="0.35">
      <c r="A42" s="2"/>
      <c r="B42" s="2"/>
      <c r="C42" s="3"/>
      <c r="D42" s="6" t="s">
        <v>2</v>
      </c>
      <c r="E42" s="7">
        <f>'[4]Time and stress'!B$33</f>
        <v>0.15</v>
      </c>
      <c r="F42" s="7">
        <f>'[4]Time and stress'!K$33</f>
        <v>0.40200000000000002</v>
      </c>
      <c r="G42" s="7">
        <f>'[4]Time and stress'!L$33</f>
        <v>0.153</v>
      </c>
      <c r="H42" s="7">
        <f>'[4]Time and stress'!Q$33</f>
        <v>0.27</v>
      </c>
      <c r="I42" s="7">
        <f>'[4]Time and stress'!U$33</f>
        <v>0.44400000000000001</v>
      </c>
      <c r="J42" s="7">
        <f>'[4]Time and stress'!V$33</f>
        <v>0.14700000000000002</v>
      </c>
      <c r="K42" s="7">
        <f>'[4]Time and stress'!X$33</f>
        <v>0.17700000000000002</v>
      </c>
      <c r="L42" s="7">
        <f>'[4]Time and stress'!AA$33</f>
        <v>0.219</v>
      </c>
      <c r="M42" s="7">
        <f>'[4]Time and stress'!AC$33</f>
        <v>0.32099999999999995</v>
      </c>
      <c r="N42" s="7">
        <f>'[4]Time and stress'!AE$33</f>
        <v>0.35699999999999998</v>
      </c>
      <c r="Q42" s="7"/>
      <c r="R42" s="7"/>
      <c r="S42" s="7"/>
      <c r="U42" s="7"/>
      <c r="V42" s="7"/>
      <c r="AI42" s="7"/>
      <c r="AJ42" s="7"/>
      <c r="AK42" s="7"/>
      <c r="AL42" s="7"/>
      <c r="AM42" s="7"/>
      <c r="AN42" s="7"/>
      <c r="AO42" s="7"/>
    </row>
    <row r="43" spans="1:45" x14ac:dyDescent="0.35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45" x14ac:dyDescent="0.35">
      <c r="A44" s="2" t="s">
        <v>5</v>
      </c>
      <c r="B44" s="2" t="s">
        <v>4</v>
      </c>
      <c r="C44" s="3">
        <v>7</v>
      </c>
      <c r="D44" s="4" t="s">
        <v>9</v>
      </c>
      <c r="E44" s="5" t="s">
        <v>10</v>
      </c>
      <c r="F44" s="5" t="s">
        <v>16</v>
      </c>
      <c r="G44" s="5" t="s">
        <v>17</v>
      </c>
      <c r="H44" s="5" t="s">
        <v>18</v>
      </c>
      <c r="I44" s="5" t="s">
        <v>19</v>
      </c>
      <c r="J44" s="5" t="s">
        <v>40</v>
      </c>
      <c r="K44" s="5" t="s">
        <v>20</v>
      </c>
      <c r="L44" s="5"/>
      <c r="M44" s="5"/>
      <c r="N44" s="5"/>
      <c r="Q44" s="5"/>
      <c r="R44" s="5"/>
      <c r="S44" s="5"/>
    </row>
    <row r="45" spans="1:45" x14ac:dyDescent="0.35">
      <c r="A45" s="2"/>
      <c r="B45" s="2"/>
      <c r="C45" s="3"/>
      <c r="D45" s="4" t="s">
        <v>0</v>
      </c>
      <c r="E45" s="8">
        <v>500</v>
      </c>
      <c r="F45" s="8">
        <f>AVERAGE('[1]8.2019'!$Z$16:$Z$17)</f>
        <v>189.48044379249109</v>
      </c>
      <c r="G45" s="8">
        <f>AVERAGE('[1]8.2019'!$Z$18:$Z$19)</f>
        <v>153.26619127738081</v>
      </c>
      <c r="H45" s="8">
        <f>'[1]8.2019'!$Z$20</f>
        <v>365.10749346487353</v>
      </c>
      <c r="I45" s="8">
        <f>'[1]8.2019'!$Z$21</f>
        <v>7.7567401055627574</v>
      </c>
      <c r="J45" s="8">
        <f>'[1]8.2019'!$Z$22</f>
        <v>310.97575738982755</v>
      </c>
      <c r="K45" s="8">
        <f>'[1]8.2019'!$Z$23</f>
        <v>244.87226240188411</v>
      </c>
      <c r="L45" s="8"/>
      <c r="M45" s="4"/>
      <c r="N45" s="4"/>
      <c r="O45" s="4"/>
      <c r="P45" s="4"/>
      <c r="Q45" s="4"/>
      <c r="R45" s="4"/>
      <c r="S45" s="4"/>
      <c r="T45" s="4"/>
    </row>
    <row r="46" spans="1:45" x14ac:dyDescent="0.35">
      <c r="A46" s="2"/>
      <c r="B46" s="2"/>
      <c r="C46" s="3"/>
      <c r="D46" s="4" t="s">
        <v>9</v>
      </c>
      <c r="E46" s="5" t="s">
        <v>10</v>
      </c>
      <c r="F46" s="5" t="s">
        <v>15</v>
      </c>
      <c r="G46" s="5"/>
      <c r="H46" s="5"/>
      <c r="I46" s="5"/>
      <c r="M46" s="5"/>
      <c r="N46" s="5"/>
      <c r="Q46" s="5"/>
      <c r="R46" s="5"/>
      <c r="S46" s="5"/>
    </row>
    <row r="47" spans="1:45" x14ac:dyDescent="0.35">
      <c r="A47" s="2"/>
      <c r="B47" s="2"/>
      <c r="C47" s="3"/>
      <c r="D47" s="4" t="s">
        <v>1</v>
      </c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45" x14ac:dyDescent="0.35">
      <c r="A48" s="2"/>
      <c r="B48" s="2"/>
      <c r="C48" s="3"/>
      <c r="D48" s="4" t="s">
        <v>9</v>
      </c>
      <c r="E48" s="5" t="s">
        <v>10</v>
      </c>
      <c r="F48" s="5" t="s">
        <v>15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44" x14ac:dyDescent="0.35">
      <c r="A49" s="2"/>
      <c r="B49" s="2"/>
      <c r="C49" s="3"/>
      <c r="D49" s="6" t="s">
        <v>2</v>
      </c>
      <c r="E49" s="7">
        <f>'[4]Time and stress'!B$34</f>
        <v>0.153</v>
      </c>
      <c r="F49" s="7">
        <f>'[4]Time and stress'!K$34</f>
        <v>0.40200000000000002</v>
      </c>
      <c r="G49" s="7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35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44" x14ac:dyDescent="0.35">
      <c r="A51" s="2" t="s">
        <v>5</v>
      </c>
      <c r="B51" s="2" t="s">
        <v>4</v>
      </c>
      <c r="C51" s="3">
        <v>8</v>
      </c>
      <c r="D51" s="4" t="s">
        <v>9</v>
      </c>
      <c r="E51" s="5" t="s">
        <v>10</v>
      </c>
      <c r="F51" s="5" t="s">
        <v>16</v>
      </c>
      <c r="G51" s="5" t="s">
        <v>17</v>
      </c>
      <c r="H51" s="5" t="s">
        <v>18</v>
      </c>
      <c r="I51" s="5" t="s">
        <v>19</v>
      </c>
      <c r="J51" s="5" t="s">
        <v>40</v>
      </c>
      <c r="K51" s="5" t="s">
        <v>20</v>
      </c>
      <c r="L51" s="5"/>
      <c r="M51" s="5"/>
      <c r="O51" s="5"/>
      <c r="P51" s="5"/>
      <c r="Q51" s="5"/>
      <c r="R51" s="5"/>
      <c r="S51" s="5"/>
      <c r="T51" s="5"/>
    </row>
    <row r="52" spans="1:44" x14ac:dyDescent="0.35">
      <c r="A52" s="2"/>
      <c r="B52" s="2"/>
      <c r="C52" s="3"/>
      <c r="D52" s="4" t="s">
        <v>0</v>
      </c>
      <c r="E52" s="8">
        <v>500</v>
      </c>
      <c r="F52" s="8">
        <f>'[1]8.2019'!$Z$24</f>
        <v>326.44781208236913</v>
      </c>
      <c r="G52" s="8">
        <f>'[1]8.2019'!$Z$25</f>
        <v>219.82711172142086</v>
      </c>
      <c r="H52" s="8">
        <f>'[1]8.2019'!$Z$26</f>
        <v>232.13365680633646</v>
      </c>
      <c r="I52" s="8">
        <f>'[1]8.2019'!$Z$27</f>
        <v>182.806759053901</v>
      </c>
      <c r="J52" s="8">
        <f>'[1]8.2019'!$Z$28</f>
        <v>197.57003475008335</v>
      </c>
      <c r="K52" s="8">
        <f>'[1]8.2019'!$Z$29</f>
        <v>131.62243286773784</v>
      </c>
      <c r="L52" s="8"/>
      <c r="M52" s="4"/>
      <c r="N52" s="4"/>
      <c r="O52" s="4"/>
      <c r="P52" s="4"/>
      <c r="Q52" s="4"/>
      <c r="R52" s="4"/>
      <c r="S52" s="4"/>
      <c r="T52" s="4"/>
    </row>
    <row r="53" spans="1:44" x14ac:dyDescent="0.35">
      <c r="A53" s="2"/>
      <c r="B53" s="2"/>
      <c r="C53" s="3"/>
      <c r="D53" s="4" t="s">
        <v>9</v>
      </c>
      <c r="E53" s="5" t="s">
        <v>10</v>
      </c>
      <c r="F53" s="5" t="s">
        <v>15</v>
      </c>
      <c r="G53" s="5"/>
      <c r="H53" s="5"/>
      <c r="I53" s="5"/>
      <c r="M53" s="5"/>
      <c r="N53" s="5"/>
      <c r="O53" s="5"/>
      <c r="P53" s="5"/>
      <c r="Q53" s="5"/>
      <c r="R53" s="5"/>
      <c r="S53" s="5"/>
      <c r="T53" s="5"/>
    </row>
    <row r="54" spans="1:44" x14ac:dyDescent="0.35">
      <c r="A54" s="2"/>
      <c r="B54" s="2"/>
      <c r="C54" s="3"/>
      <c r="D54" s="4" t="s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44" x14ac:dyDescent="0.35">
      <c r="A55" s="2"/>
      <c r="B55" s="2"/>
      <c r="C55" s="3"/>
      <c r="D55" s="4" t="s">
        <v>9</v>
      </c>
      <c r="E55" s="5" t="s">
        <v>10</v>
      </c>
      <c r="F55" s="5" t="s">
        <v>15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44" x14ac:dyDescent="0.35">
      <c r="A56" s="2"/>
      <c r="B56" s="2"/>
      <c r="C56" s="3"/>
      <c r="D56" s="6" t="s">
        <v>2</v>
      </c>
      <c r="E56" s="7">
        <f>'[4]Time and stress'!B$35</f>
        <v>0.153</v>
      </c>
      <c r="F56" s="7">
        <f>'[4]Time and stress'!K$35</f>
        <v>0.47699999999999998</v>
      </c>
      <c r="G56" s="7"/>
      <c r="H56" s="7"/>
      <c r="I56" s="7"/>
      <c r="J56" s="7"/>
      <c r="K56" s="7"/>
      <c r="L56" s="7"/>
      <c r="M56" s="7"/>
      <c r="O56" s="7"/>
      <c r="P56" s="7"/>
      <c r="Q56" s="4"/>
      <c r="R56" s="4"/>
      <c r="S56" s="4"/>
      <c r="T56" s="4"/>
    </row>
    <row r="57" spans="1:44" x14ac:dyDescent="0.35">
      <c r="A57" s="2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44" x14ac:dyDescent="0.35">
      <c r="A58" s="2" t="s">
        <v>5</v>
      </c>
      <c r="B58" s="2" t="s">
        <v>4</v>
      </c>
      <c r="C58" s="3">
        <v>9</v>
      </c>
      <c r="D58" s="4" t="s">
        <v>9</v>
      </c>
      <c r="E58" s="5" t="s">
        <v>10</v>
      </c>
      <c r="F58" s="5" t="s">
        <v>16</v>
      </c>
      <c r="G58" s="5" t="s">
        <v>17</v>
      </c>
      <c r="H58" s="5" t="s">
        <v>18</v>
      </c>
      <c r="I58" s="5" t="s">
        <v>19</v>
      </c>
      <c r="J58" s="5" t="s">
        <v>40</v>
      </c>
      <c r="K58" s="5" t="s">
        <v>20</v>
      </c>
      <c r="L58" s="5"/>
      <c r="M58" s="5"/>
      <c r="O58" s="5"/>
      <c r="P58" s="5"/>
      <c r="Q58" s="5"/>
      <c r="R58" s="5"/>
      <c r="S58" s="5"/>
      <c r="T58" s="5"/>
    </row>
    <row r="59" spans="1:44" x14ac:dyDescent="0.35">
      <c r="A59" s="2"/>
      <c r="B59" s="2"/>
      <c r="C59" s="3"/>
      <c r="D59" s="4" t="s">
        <v>0</v>
      </c>
      <c r="E59" s="8">
        <v>500</v>
      </c>
      <c r="F59" s="8">
        <f>'[1]8.2019'!$Z$30</f>
        <v>371.26424782336619</v>
      </c>
      <c r="G59" s="8">
        <f>'[1]8.2019'!$Z$31</f>
        <v>155.06616572311933</v>
      </c>
      <c r="H59" s="8">
        <f>'[1]8.2019'!$Z$32</f>
        <v>116.1643939375263</v>
      </c>
      <c r="I59" s="8">
        <f>'[1]8.2019'!$Z$33</f>
        <v>76.054340315919063</v>
      </c>
      <c r="J59" s="8">
        <f>'[1]8.2019'!$Z$34</f>
        <v>105.20008189767262</v>
      </c>
      <c r="K59" s="8">
        <f>'[1]8.2019'!$Z$35</f>
        <v>108.42420323380402</v>
      </c>
      <c r="L59" s="8"/>
      <c r="M59" s="4"/>
      <c r="N59" s="4"/>
      <c r="O59" s="4"/>
      <c r="P59" s="4"/>
      <c r="Q59" s="4"/>
      <c r="R59" s="4"/>
      <c r="S59" s="4"/>
      <c r="T59" s="4"/>
    </row>
    <row r="60" spans="1:44" x14ac:dyDescent="0.35">
      <c r="A60" s="2"/>
      <c r="B60" s="2"/>
      <c r="C60" s="3"/>
      <c r="D60" s="4" t="s">
        <v>9</v>
      </c>
      <c r="E60" s="5" t="s">
        <v>10</v>
      </c>
      <c r="F60" s="5" t="s">
        <v>15</v>
      </c>
      <c r="G60" s="5"/>
      <c r="H60" s="5"/>
      <c r="I60" s="5"/>
      <c r="M60" s="5"/>
      <c r="N60" s="5"/>
      <c r="O60" s="5"/>
      <c r="P60" s="5"/>
      <c r="Q60" s="5"/>
      <c r="R60" s="5"/>
      <c r="S60" s="5"/>
      <c r="T60" s="5"/>
    </row>
    <row r="61" spans="1:44" x14ac:dyDescent="0.35">
      <c r="A61" s="2"/>
      <c r="B61" s="2"/>
      <c r="C61" s="3"/>
      <c r="D61" s="4" t="s">
        <v>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44" x14ac:dyDescent="0.35">
      <c r="A62" s="2"/>
      <c r="B62" s="2"/>
      <c r="C62" s="3"/>
      <c r="D62" s="4" t="s">
        <v>9</v>
      </c>
      <c r="E62" s="5" t="s">
        <v>10</v>
      </c>
      <c r="F62" s="5" t="s">
        <v>15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44" x14ac:dyDescent="0.35">
      <c r="A63" s="2"/>
      <c r="B63" s="2"/>
      <c r="C63" s="3"/>
      <c r="D63" s="6" t="s">
        <v>2</v>
      </c>
      <c r="E63" s="7">
        <f>'[4]Time and stress'!B$36</f>
        <v>0.15</v>
      </c>
      <c r="F63" s="7">
        <f>'[4]Time and stress'!K$36</f>
        <v>0.30599999999999999</v>
      </c>
      <c r="G63" s="7"/>
      <c r="H63" s="7"/>
      <c r="I63" s="7"/>
      <c r="J63" s="7"/>
      <c r="K63" s="7"/>
      <c r="L63" s="7"/>
      <c r="M63" s="7"/>
      <c r="O63" s="7"/>
      <c r="P63" s="4"/>
      <c r="Q63" s="4"/>
      <c r="R63" s="4"/>
      <c r="S63" s="4"/>
      <c r="T63" s="4"/>
    </row>
    <row r="64" spans="1:44" x14ac:dyDescent="0.35">
      <c r="A64" s="2"/>
      <c r="B64" s="2"/>
      <c r="C64" s="3"/>
      <c r="D64" s="6"/>
      <c r="E64" s="7"/>
      <c r="F64" s="7"/>
      <c r="G64" s="7"/>
      <c r="H64" s="7"/>
      <c r="I64" s="7"/>
      <c r="J64" s="7"/>
      <c r="K64" s="7"/>
      <c r="L64" s="7"/>
      <c r="M64" s="7"/>
      <c r="O64" s="7"/>
      <c r="P64" s="4"/>
      <c r="Q64" s="4"/>
      <c r="R64" s="4"/>
      <c r="S64" s="4"/>
      <c r="T64" s="4"/>
    </row>
    <row r="65" spans="1:12" x14ac:dyDescent="0.35">
      <c r="A65" s="2" t="s">
        <v>52</v>
      </c>
      <c r="B65" s="2" t="s">
        <v>53</v>
      </c>
      <c r="C65" s="3">
        <v>7</v>
      </c>
      <c r="D65" s="4" t="s">
        <v>9</v>
      </c>
      <c r="E65" s="5" t="s">
        <v>108</v>
      </c>
      <c r="F65" s="5" t="s">
        <v>109</v>
      </c>
      <c r="G65" s="5" t="s">
        <v>110</v>
      </c>
      <c r="H65" s="5" t="s">
        <v>111</v>
      </c>
      <c r="I65" s="5"/>
      <c r="J65" s="5"/>
      <c r="K65" s="5"/>
      <c r="L65" s="5"/>
    </row>
    <row r="66" spans="1:12" x14ac:dyDescent="0.35">
      <c r="A66" s="2"/>
      <c r="B66" s="2"/>
      <c r="C66" s="3"/>
      <c r="D66" s="4" t="s">
        <v>0</v>
      </c>
      <c r="E66" s="8">
        <f>AVERAGE('[2]9.2019'!$Z$88:$Z$89)</f>
        <v>19.878055015272288</v>
      </c>
      <c r="F66" s="8">
        <f>'[2]9.2019'!$Z$90</f>
        <v>11.263975617356898</v>
      </c>
      <c r="G66" s="8">
        <f>'[2]9.2019'!$Z$95</f>
        <v>10.096267252678835</v>
      </c>
      <c r="H66" s="8">
        <f>'[2]9.2019'!$Z$96</f>
        <v>23.36804684128612</v>
      </c>
      <c r="I66" s="8"/>
      <c r="J66" s="8"/>
      <c r="K66" s="8"/>
      <c r="L66" s="8"/>
    </row>
    <row r="67" spans="1:12" x14ac:dyDescent="0.35">
      <c r="A67" s="2"/>
      <c r="B67" s="2"/>
      <c r="C67" s="3"/>
      <c r="D67" s="4" t="s">
        <v>9</v>
      </c>
      <c r="E67" s="5" t="s">
        <v>54</v>
      </c>
      <c r="F67" s="5" t="s">
        <v>55</v>
      </c>
      <c r="G67" s="5" t="s">
        <v>56</v>
      </c>
      <c r="H67" s="5" t="s">
        <v>57</v>
      </c>
    </row>
    <row r="68" spans="1:12" x14ac:dyDescent="0.35">
      <c r="A68" s="2"/>
      <c r="B68" s="2"/>
      <c r="C68" s="3"/>
      <c r="D68" s="4" t="s">
        <v>1</v>
      </c>
      <c r="E68" s="7">
        <f>[5]Ulva!$X$32</f>
        <v>2.0547604560852051</v>
      </c>
      <c r="F68" s="7">
        <f>[5]Ulva!$X$39</f>
        <v>1.946946382522583</v>
      </c>
      <c r="G68" s="7">
        <f>[5]Ulva!$X$49</f>
        <v>2.7444558143615723</v>
      </c>
      <c r="H68" s="7">
        <f>[5]Ulva!$X$59</f>
        <v>2.8425350189208984</v>
      </c>
      <c r="K68" s="4"/>
      <c r="L68" s="4"/>
    </row>
    <row r="69" spans="1:12" x14ac:dyDescent="0.35">
      <c r="A69" s="2"/>
      <c r="B69" s="2"/>
      <c r="C69" s="3"/>
      <c r="D69" s="4" t="s">
        <v>9</v>
      </c>
      <c r="E69" s="5" t="s">
        <v>54</v>
      </c>
      <c r="F69" s="5" t="s">
        <v>55</v>
      </c>
      <c r="G69" s="5" t="s">
        <v>106</v>
      </c>
      <c r="H69" s="5" t="s">
        <v>56</v>
      </c>
      <c r="I69" s="5" t="s">
        <v>107</v>
      </c>
      <c r="J69" s="5" t="s">
        <v>57</v>
      </c>
      <c r="K69" s="5"/>
      <c r="L69" s="5"/>
    </row>
    <row r="70" spans="1:12" x14ac:dyDescent="0.35">
      <c r="A70" s="2"/>
      <c r="B70" s="2"/>
      <c r="C70" s="3"/>
      <c r="D70" s="6" t="s">
        <v>2</v>
      </c>
      <c r="E70" s="7">
        <f>[5]Ulva!$R$39/5*0.15</f>
        <v>0.153</v>
      </c>
      <c r="F70" s="7">
        <f>[5]Ulva!$S$39/5*0.15</f>
        <v>0.40500000000000003</v>
      </c>
      <c r="G70" s="7">
        <f>[5]Ulva!$R$49/5*0.15</f>
        <v>0.15</v>
      </c>
      <c r="H70" s="7">
        <f>[5]Ulva!$S$49/5*0.15</f>
        <v>0.249</v>
      </c>
      <c r="I70" s="7">
        <f>[5]Ulva!$R$59/5*0.15</f>
        <v>0.15</v>
      </c>
      <c r="J70" s="7">
        <f>[5]Ulva!$S$59/5*0.15</f>
        <v>0.28799999999999998</v>
      </c>
      <c r="K70" s="7"/>
      <c r="L70" s="7"/>
    </row>
    <row r="71" spans="1:12" x14ac:dyDescent="0.35">
      <c r="A71" s="2"/>
      <c r="B71" s="2"/>
      <c r="C71" s="3"/>
      <c r="D71" s="6"/>
      <c r="E71" s="7"/>
      <c r="F71" s="7"/>
      <c r="G71" s="7"/>
      <c r="H71" s="7"/>
      <c r="I71" s="7"/>
      <c r="J71" s="7"/>
      <c r="K71" s="7"/>
      <c r="L71" s="7"/>
    </row>
    <row r="72" spans="1:12" x14ac:dyDescent="0.35">
      <c r="A72" s="2" t="s">
        <v>52</v>
      </c>
      <c r="B72" s="2" t="s">
        <v>53</v>
      </c>
      <c r="C72" s="3">
        <v>8</v>
      </c>
      <c r="D72" s="4" t="s">
        <v>9</v>
      </c>
      <c r="E72" s="5" t="s">
        <v>108</v>
      </c>
      <c r="F72" s="5" t="s">
        <v>110</v>
      </c>
      <c r="G72" s="5"/>
      <c r="H72" s="5"/>
      <c r="I72" s="5"/>
      <c r="J72" s="5"/>
    </row>
    <row r="73" spans="1:12" x14ac:dyDescent="0.35">
      <c r="A73" s="2"/>
      <c r="B73" s="2"/>
      <c r="C73" s="3"/>
      <c r="D73" s="4" t="s">
        <v>0</v>
      </c>
      <c r="E73" s="8">
        <f>'[2]9.2019'!$Z$91</f>
        <v>17.876524995254609</v>
      </c>
      <c r="F73" s="8">
        <f>'[2]9.2019'!$Z$97</f>
        <v>22.915134674256564</v>
      </c>
      <c r="G73" s="8"/>
      <c r="H73" s="8"/>
      <c r="I73" s="8"/>
      <c r="J73" s="8"/>
    </row>
    <row r="74" spans="1:12" x14ac:dyDescent="0.35">
      <c r="A74" s="2"/>
      <c r="B74" s="2"/>
      <c r="C74" s="3"/>
      <c r="D74" s="4" t="s">
        <v>9</v>
      </c>
      <c r="E74" s="5" t="s">
        <v>54</v>
      </c>
      <c r="F74" s="5" t="s">
        <v>55</v>
      </c>
      <c r="G74" s="5" t="s">
        <v>56</v>
      </c>
      <c r="H74" s="5" t="s">
        <v>57</v>
      </c>
    </row>
    <row r="75" spans="1:12" x14ac:dyDescent="0.35">
      <c r="A75" s="2"/>
      <c r="B75" s="2"/>
      <c r="C75" s="3"/>
      <c r="D75" s="4" t="s">
        <v>1</v>
      </c>
      <c r="E75" s="7">
        <f>[5]Ulva!$X$32</f>
        <v>2.0547604560852051</v>
      </c>
      <c r="F75" s="7">
        <f>[5]Ulva!$X$40</f>
        <v>1.7647321224212646</v>
      </c>
      <c r="G75" s="7">
        <f>[5]Ulva!$X$50</f>
        <v>3.3587477207183838</v>
      </c>
      <c r="H75" s="7">
        <f>[5]Ulva!$X$60</f>
        <v>3.0027306079864502</v>
      </c>
    </row>
    <row r="76" spans="1:12" x14ac:dyDescent="0.35">
      <c r="A76" s="2"/>
      <c r="B76" s="2"/>
      <c r="C76" s="3"/>
      <c r="D76" s="4" t="s">
        <v>9</v>
      </c>
      <c r="E76" s="5" t="s">
        <v>54</v>
      </c>
      <c r="F76" s="5" t="s">
        <v>55</v>
      </c>
      <c r="G76" s="5" t="s">
        <v>106</v>
      </c>
      <c r="H76" s="5" t="s">
        <v>56</v>
      </c>
      <c r="I76" s="5" t="s">
        <v>107</v>
      </c>
      <c r="J76" s="5" t="s">
        <v>57</v>
      </c>
    </row>
    <row r="77" spans="1:12" x14ac:dyDescent="0.35">
      <c r="A77" s="2"/>
      <c r="B77" s="2"/>
      <c r="C77" s="3"/>
      <c r="D77" s="6" t="s">
        <v>2</v>
      </c>
      <c r="E77" s="7">
        <f>[5]Ulva!$R$40/5*0.15</f>
        <v>0.153</v>
      </c>
      <c r="F77" s="7">
        <f>[5]Ulva!$S$40/5*0.15</f>
        <v>0.44400000000000001</v>
      </c>
      <c r="G77" s="7">
        <f>[5]Ulva!$R$50/5*0.15</f>
        <v>0.14700000000000002</v>
      </c>
      <c r="H77" s="7">
        <f>[5]Ulva!$S$50/5*0.15</f>
        <v>0.13799999999999998</v>
      </c>
      <c r="I77" s="7">
        <f>[5]Ulva!$R$60/5*0.15</f>
        <v>0.12</v>
      </c>
      <c r="J77" s="7">
        <f>[5]Ulva!$S$60/5*0.15</f>
        <v>0.27</v>
      </c>
    </row>
    <row r="78" spans="1:12" x14ac:dyDescent="0.35">
      <c r="A78" s="2"/>
      <c r="B78" s="2"/>
      <c r="C78" s="3"/>
      <c r="D78" s="6"/>
      <c r="E78" s="7"/>
      <c r="F78" s="7"/>
      <c r="G78" s="7"/>
      <c r="H78" s="7"/>
      <c r="I78" s="7"/>
      <c r="J78" s="7"/>
    </row>
    <row r="79" spans="1:12" x14ac:dyDescent="0.35">
      <c r="A79" s="2" t="s">
        <v>52</v>
      </c>
      <c r="B79" s="2" t="s">
        <v>53</v>
      </c>
      <c r="C79" s="3">
        <v>9</v>
      </c>
      <c r="D79" s="4" t="s">
        <v>9</v>
      </c>
      <c r="E79" s="5" t="s">
        <v>108</v>
      </c>
      <c r="F79" s="5" t="s">
        <v>109</v>
      </c>
      <c r="G79" s="5" t="s">
        <v>110</v>
      </c>
      <c r="H79" s="5" t="s">
        <v>111</v>
      </c>
      <c r="I79" s="5"/>
      <c r="J79" s="5"/>
    </row>
    <row r="80" spans="1:12" x14ac:dyDescent="0.35">
      <c r="A80" s="2"/>
      <c r="B80" s="2"/>
      <c r="C80" s="3"/>
      <c r="D80" s="4" t="s">
        <v>0</v>
      </c>
      <c r="E80" s="8">
        <f>'[2]9.2019'!$Z$93</f>
        <v>15.067237566874928</v>
      </c>
      <c r="F80" s="8">
        <f>'[2]9.2019'!$Z$94</f>
        <v>2.3796457937906945</v>
      </c>
      <c r="G80" s="8">
        <f>'[2]9.2019'!$Z$98</f>
        <v>17.758344012258007</v>
      </c>
      <c r="H80" s="8">
        <f>AVERAGE('[2]9.2019'!$Z$99:$Z$100)</f>
        <v>17.710648139886377</v>
      </c>
      <c r="I80" s="8"/>
      <c r="J80" s="8"/>
    </row>
    <row r="81" spans="1:16" x14ac:dyDescent="0.35">
      <c r="A81" s="2"/>
      <c r="B81" s="2"/>
      <c r="C81" s="3"/>
      <c r="D81" s="4" t="s">
        <v>9</v>
      </c>
      <c r="E81" s="5" t="s">
        <v>54</v>
      </c>
      <c r="F81" s="5" t="s">
        <v>55</v>
      </c>
      <c r="G81" s="5" t="s">
        <v>56</v>
      </c>
      <c r="H81" s="5" t="s">
        <v>57</v>
      </c>
    </row>
    <row r="82" spans="1:16" x14ac:dyDescent="0.35">
      <c r="A82" s="2"/>
      <c r="B82" s="2"/>
      <c r="C82" s="3"/>
      <c r="D82" s="4" t="s">
        <v>1</v>
      </c>
      <c r="E82" s="7">
        <f>[5]Ulva!$X$32</f>
        <v>2.0547604560852051</v>
      </c>
      <c r="F82" s="7">
        <f>[5]Ulva!$X$41</f>
        <v>1.5189878940582275</v>
      </c>
      <c r="G82" s="7">
        <f>[5]Ulva!$X$51</f>
        <v>2.4074211120605469</v>
      </c>
      <c r="H82" s="7">
        <f>[5]Ulva!$X$61</f>
        <v>3.112060546875</v>
      </c>
    </row>
    <row r="83" spans="1:16" x14ac:dyDescent="0.35">
      <c r="A83" s="2"/>
      <c r="B83" s="2"/>
      <c r="C83" s="3"/>
      <c r="D83" s="4" t="s">
        <v>9</v>
      </c>
      <c r="E83" s="5" t="s">
        <v>54</v>
      </c>
      <c r="F83" s="5" t="s">
        <v>55</v>
      </c>
      <c r="G83" s="5" t="s">
        <v>106</v>
      </c>
      <c r="H83" s="5" t="s">
        <v>56</v>
      </c>
      <c r="I83" s="5" t="s">
        <v>107</v>
      </c>
      <c r="J83" s="5" t="s">
        <v>57</v>
      </c>
    </row>
    <row r="84" spans="1:16" x14ac:dyDescent="0.35">
      <c r="A84" s="2"/>
      <c r="B84" s="2"/>
      <c r="C84" s="3"/>
      <c r="D84" s="6" t="s">
        <v>2</v>
      </c>
      <c r="E84" s="7">
        <f>[5]Ulva!$R$41/5*0.15</f>
        <v>0.14700000000000002</v>
      </c>
      <c r="F84" s="7">
        <f>[5]Ulva!$S$41/5*0.15</f>
        <v>0.49199999999999994</v>
      </c>
      <c r="G84" s="7">
        <f>[5]Ulva!$R$51/5*0.15</f>
        <v>0.153</v>
      </c>
      <c r="H84" s="7">
        <f>[5]Ulva!$S$51/5*0.15</f>
        <v>0.32400000000000001</v>
      </c>
      <c r="I84" s="7">
        <f>[5]Ulva!$R$61/5*0.15</f>
        <v>0.15</v>
      </c>
      <c r="J84" s="7">
        <f>[5]Ulva!$S$61/5*0.15</f>
        <v>0.24299999999999997</v>
      </c>
    </row>
    <row r="85" spans="1:16" x14ac:dyDescent="0.35">
      <c r="A85" s="2"/>
      <c r="B85" s="2"/>
      <c r="C85" s="3"/>
      <c r="D85" s="6"/>
      <c r="E85" s="7"/>
      <c r="F85" s="7"/>
      <c r="G85" s="7"/>
      <c r="H85" s="7"/>
      <c r="I85" s="7"/>
      <c r="J85" s="7"/>
    </row>
    <row r="86" spans="1:16" x14ac:dyDescent="0.35">
      <c r="A86" s="2" t="s">
        <v>112</v>
      </c>
      <c r="B86" s="2" t="s">
        <v>113</v>
      </c>
      <c r="C86" s="3">
        <v>4</v>
      </c>
      <c r="D86" s="4" t="s">
        <v>9</v>
      </c>
      <c r="E86" s="5" t="str">
        <f>'[2]11.2019'!$E$50</f>
        <v>17.10.2019  08:45</v>
      </c>
      <c r="F86" s="5" t="str">
        <f>'[2]11.2019'!$E$59</f>
        <v>20.10.2019  09:30</v>
      </c>
    </row>
    <row r="87" spans="1:16" x14ac:dyDescent="0.35">
      <c r="A87" s="2"/>
      <c r="B87" s="2"/>
      <c r="C87" s="3"/>
      <c r="D87" s="4" t="s">
        <v>0</v>
      </c>
      <c r="E87" s="8">
        <f>'[2]11.2019'!$Z$50</f>
        <v>18.48256212881121</v>
      </c>
      <c r="F87" s="8">
        <f>'[2]11.2019'!$Z$59</f>
        <v>21.213241656160221</v>
      </c>
    </row>
    <row r="88" spans="1:16" x14ac:dyDescent="0.35">
      <c r="A88" s="2"/>
      <c r="B88" s="2"/>
      <c r="C88" s="3"/>
      <c r="D88" s="4" t="s">
        <v>9</v>
      </c>
    </row>
    <row r="89" spans="1:16" x14ac:dyDescent="0.35">
      <c r="A89" s="2"/>
      <c r="B89" s="2"/>
      <c r="C89" s="3"/>
      <c r="D89" s="4" t="s">
        <v>1</v>
      </c>
    </row>
    <row r="90" spans="1:16" x14ac:dyDescent="0.35">
      <c r="A90" s="2"/>
      <c r="B90" s="2"/>
      <c r="C90" s="3"/>
      <c r="D90" s="4" t="s">
        <v>9</v>
      </c>
      <c r="E90" s="5" t="str">
        <f>'[5]3 per week'!$C$1</f>
        <v>03.10.19 11:30</v>
      </c>
      <c r="F90" s="5" t="str">
        <f>'[5]3 per week'!$F$1</f>
        <v>06.10.19 10:00</v>
      </c>
      <c r="G90" s="5" t="str">
        <f>'[5]3 per week'!$I$1</f>
        <v>08.10.19 12:00</v>
      </c>
      <c r="H90" s="5" t="str">
        <f>'[5]3 per week'!$L$1</f>
        <v>10.10.19 11:30</v>
      </c>
      <c r="I90" s="5" t="s">
        <v>114</v>
      </c>
      <c r="J90" s="5" t="str">
        <f>'[5]3 per week'!$P$1</f>
        <v>13.10.19 08:00</v>
      </c>
      <c r="K90" s="5" t="str">
        <f>'[5]3 per week'!$S$1</f>
        <v>15.10.19 10:45</v>
      </c>
      <c r="L90" s="5" t="str">
        <f>'[5]3 per week'!$V$1</f>
        <v>17.10.19 10:00</v>
      </c>
      <c r="M90" s="5" t="s">
        <v>115</v>
      </c>
      <c r="N90" s="5" t="str">
        <f>'[5]3 per week'!$Z$1</f>
        <v>20.10.19 10:00</v>
      </c>
      <c r="O90" s="5" t="str">
        <f>'[5]3 per week'!$AC$1</f>
        <v>22.10.19 08:00</v>
      </c>
      <c r="P90" s="5" t="str">
        <f>'[5]3 per week'!$AF$1</f>
        <v>24.10.19 12:00</v>
      </c>
    </row>
    <row r="91" spans="1:16" x14ac:dyDescent="0.35">
      <c r="A91" s="2"/>
      <c r="B91" s="2"/>
      <c r="C91" s="3"/>
      <c r="D91" s="6" t="s">
        <v>2</v>
      </c>
      <c r="E91" s="7">
        <f>'[5]3 per week'!$C$6/5*0.15</f>
        <v>0.15</v>
      </c>
      <c r="F91" s="7">
        <f>'[5]3 per week'!$F$6/5*0.15</f>
        <v>0.159</v>
      </c>
      <c r="G91" s="7">
        <f>'[5]3 per week'!$I$6/5*0.15</f>
        <v>0.13799999999999998</v>
      </c>
      <c r="H91" s="7">
        <f>'[5]3 per week'!$L$6/5*0.15</f>
        <v>0.20399999999999999</v>
      </c>
      <c r="I91" s="7">
        <f>'[5]3 per week'!$M$6/5*0.15</f>
        <v>0.15</v>
      </c>
      <c r="J91" s="7">
        <f>'[5]3 per week'!$P$6/5*0.15</f>
        <v>0.222</v>
      </c>
      <c r="K91" s="7">
        <f>'[5]3 per week'!$S$6/5*0.15</f>
        <v>0.312</v>
      </c>
      <c r="L91" s="7">
        <f>'[5]3 per week'!$V$6/5*0.15</f>
        <v>0.36599999999999999</v>
      </c>
      <c r="M91" s="7">
        <f>'[5]3 per week'!$W$6/5*0.15</f>
        <v>0.15</v>
      </c>
      <c r="N91" s="7">
        <f>'[5]3 per week'!$Z$15</f>
        <v>0.28799999999999998</v>
      </c>
      <c r="O91" s="7">
        <f>'[5]3 per week'!$AC$15</f>
        <v>0.35699999999999998</v>
      </c>
      <c r="P91" s="7">
        <f>'[5]3 per week'!$AF$15</f>
        <v>0.44700000000000001</v>
      </c>
    </row>
    <row r="92" spans="1:16" x14ac:dyDescent="0.35">
      <c r="A92" s="2"/>
      <c r="B92" s="2"/>
      <c r="C92" s="3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5">
      <c r="A93" s="2" t="s">
        <v>112</v>
      </c>
      <c r="B93" s="2" t="s">
        <v>113</v>
      </c>
      <c r="C93" s="3">
        <v>5</v>
      </c>
      <c r="D93" s="4" t="s">
        <v>9</v>
      </c>
      <c r="E93" s="5" t="str">
        <f>'[2]11.2019'!$E$60</f>
        <v>20.10.2019  09:30</v>
      </c>
    </row>
    <row r="94" spans="1:16" x14ac:dyDescent="0.35">
      <c r="A94" s="2"/>
      <c r="B94" s="2"/>
      <c r="C94" s="3"/>
      <c r="D94" s="4" t="s">
        <v>0</v>
      </c>
      <c r="E94" s="8">
        <f>'[2]11.2019'!$Z$60</f>
        <v>14.566043001358947</v>
      </c>
    </row>
    <row r="95" spans="1:16" x14ac:dyDescent="0.35">
      <c r="A95" s="2"/>
      <c r="B95" s="2"/>
      <c r="C95" s="3"/>
      <c r="D95" s="4" t="s">
        <v>9</v>
      </c>
      <c r="E95" s="5" t="str">
        <f>'[5]3 per week'!$C$1</f>
        <v>03.10.19 11:30</v>
      </c>
      <c r="F95" s="5" t="s">
        <v>118</v>
      </c>
      <c r="G95" s="5" t="s">
        <v>119</v>
      </c>
      <c r="H95" s="5" t="s">
        <v>120</v>
      </c>
      <c r="I95" s="5" t="s">
        <v>121</v>
      </c>
      <c r="J95" s="5" t="s">
        <v>122</v>
      </c>
      <c r="K95" s="5" t="s">
        <v>123</v>
      </c>
      <c r="L95" s="5" t="s">
        <v>124</v>
      </c>
      <c r="M95" s="5" t="s">
        <v>125</v>
      </c>
    </row>
    <row r="96" spans="1:16" x14ac:dyDescent="0.35">
      <c r="A96" s="2"/>
      <c r="B96" s="2"/>
      <c r="C96" s="3"/>
      <c r="D96" s="4" t="s">
        <v>1</v>
      </c>
      <c r="E96" s="37">
        <v>3</v>
      </c>
      <c r="F96" s="34">
        <v>2.6454043388366699</v>
      </c>
      <c r="G96" s="34">
        <v>2.1821053028106689</v>
      </c>
      <c r="H96" s="34">
        <v>3.2863132953643799</v>
      </c>
      <c r="I96" s="34">
        <v>2.5316259860992432</v>
      </c>
      <c r="J96" s="34">
        <v>2.35</v>
      </c>
      <c r="K96" s="34">
        <v>2.37</v>
      </c>
      <c r="L96" s="34">
        <v>2.5995304584503174</v>
      </c>
      <c r="M96" s="34">
        <v>3.0648369789123535</v>
      </c>
    </row>
    <row r="97" spans="1:16" ht="17" customHeight="1" x14ac:dyDescent="0.35">
      <c r="A97" s="2"/>
      <c r="B97" s="2"/>
      <c r="C97" s="3"/>
      <c r="D97" s="4" t="s">
        <v>9</v>
      </c>
      <c r="E97" s="5" t="str">
        <f>'[5]3 per week'!$C$1</f>
        <v>03.10.19 11:30</v>
      </c>
      <c r="F97" s="5" t="str">
        <f>'[5]3 per week'!$F$1</f>
        <v>06.10.19 10:00</v>
      </c>
      <c r="G97" s="5" t="str">
        <f>'[5]3 per week'!$I$1</f>
        <v>08.10.19 12:00</v>
      </c>
      <c r="H97" s="5" t="str">
        <f>'[5]3 per week'!$L$1</f>
        <v>10.10.19 11:30</v>
      </c>
      <c r="I97" s="5" t="s">
        <v>114</v>
      </c>
      <c r="J97" s="5" t="str">
        <f>'[5]3 per week'!$P$1</f>
        <v>13.10.19 08:00</v>
      </c>
      <c r="K97" s="5" t="str">
        <f>'[5]3 per week'!$S$1</f>
        <v>15.10.19 10:45</v>
      </c>
      <c r="L97" s="5" t="str">
        <f>'[5]3 per week'!$V$1</f>
        <v>17.10.19 10:00</v>
      </c>
      <c r="M97" s="5" t="s">
        <v>115</v>
      </c>
      <c r="N97" s="5" t="str">
        <f>'[5]3 per week'!$Z$1</f>
        <v>20.10.19 10:00</v>
      </c>
      <c r="O97" s="5" t="str">
        <f>'[5]3 per week'!$AC$1</f>
        <v>22.10.19 08:00</v>
      </c>
      <c r="P97" s="5" t="str">
        <f>'[5]3 per week'!$AF$1</f>
        <v>24.10.19 12:00</v>
      </c>
    </row>
    <row r="98" spans="1:16" x14ac:dyDescent="0.35">
      <c r="A98" s="2"/>
      <c r="B98" s="2"/>
      <c r="C98" s="3"/>
      <c r="D98" s="6" t="s">
        <v>2</v>
      </c>
      <c r="E98" s="7">
        <f>'[5]3 per week'!$C$19</f>
        <v>0.15</v>
      </c>
      <c r="F98" s="7">
        <f>'[5]3 per week'!$F$19</f>
        <v>0.13200000000000001</v>
      </c>
      <c r="G98" s="7">
        <f>'[5]3 per week'!$I$19</f>
        <v>0.14399999999999999</v>
      </c>
      <c r="H98" s="7">
        <f>'[5]3 per week'!$L$19</f>
        <v>0.20399999999999999</v>
      </c>
      <c r="I98" s="7">
        <f>'[5]3 per week'!$M$19</f>
        <v>0.15</v>
      </c>
      <c r="J98" s="7">
        <f>'[5]3 per week'!$P$19</f>
        <v>0.219</v>
      </c>
      <c r="K98" s="7">
        <f>'[5]3 per week'!$S$19</f>
        <v>0.32099999999999995</v>
      </c>
      <c r="L98" s="7">
        <f>'[5]3 per week'!$V$19</f>
        <v>0.378</v>
      </c>
      <c r="M98" s="7">
        <f>'[5]3 per week'!$W$19</f>
        <v>0.15</v>
      </c>
      <c r="N98" s="7">
        <f>'[5]3 per week'!$Z$19</f>
        <v>0.29400000000000004</v>
      </c>
      <c r="O98" s="7">
        <f>'[5]3 per week'!$AC$19</f>
        <v>0.38400000000000001</v>
      </c>
      <c r="P98" s="7">
        <f>'[5]3 per week'!$AF$19</f>
        <v>0.44700000000000001</v>
      </c>
    </row>
    <row r="99" spans="1:16" x14ac:dyDescent="0.35">
      <c r="A99" s="2"/>
      <c r="B99" s="2"/>
      <c r="C99" s="3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35">
      <c r="A100" s="2" t="s">
        <v>112</v>
      </c>
      <c r="B100" s="2" t="s">
        <v>113</v>
      </c>
      <c r="C100" s="3">
        <v>6</v>
      </c>
      <c r="D100" s="4" t="s">
        <v>9</v>
      </c>
      <c r="E100" s="5" t="str">
        <f>'[2]11.2019'!$E$61</f>
        <v>22.10.2019  07:00</v>
      </c>
      <c r="F100" s="5" t="str">
        <f>'[2]11.2019'!$E$62</f>
        <v>24.10.2019  09:30</v>
      </c>
      <c r="G100" s="5"/>
      <c r="H100" s="5"/>
      <c r="I100" s="5"/>
      <c r="J100" s="5"/>
      <c r="K100" s="5"/>
      <c r="L100" s="5"/>
      <c r="M100" s="5"/>
    </row>
    <row r="101" spans="1:16" x14ac:dyDescent="0.35">
      <c r="A101" s="2"/>
      <c r="B101" s="2"/>
      <c r="C101" s="3"/>
      <c r="D101" s="4" t="s">
        <v>0</v>
      </c>
      <c r="E101" s="8">
        <f>'[2]11.2019'!$Z$61</f>
        <v>12.47789095592705</v>
      </c>
      <c r="F101" s="8">
        <f>'[2]11.2019'!$Z$62</f>
        <v>17.827552923804227</v>
      </c>
      <c r="G101" s="8"/>
      <c r="H101" s="8"/>
      <c r="I101" s="8"/>
      <c r="J101" s="8"/>
      <c r="K101" s="8"/>
      <c r="L101" s="8"/>
      <c r="M101" s="8"/>
      <c r="N101" s="8"/>
      <c r="O101" s="8"/>
    </row>
    <row r="102" spans="1:16" x14ac:dyDescent="0.35">
      <c r="A102" s="2"/>
      <c r="B102" s="2"/>
      <c r="C102" s="3"/>
      <c r="D102" s="4" t="s">
        <v>9</v>
      </c>
    </row>
    <row r="103" spans="1:16" x14ac:dyDescent="0.35">
      <c r="A103" s="2"/>
      <c r="B103" s="2"/>
      <c r="C103" s="3"/>
      <c r="D103" s="4" t="s">
        <v>1</v>
      </c>
    </row>
    <row r="104" spans="1:16" x14ac:dyDescent="0.35">
      <c r="A104" s="2"/>
      <c r="B104" s="2"/>
      <c r="C104" s="3"/>
      <c r="D104" s="4" t="s">
        <v>9</v>
      </c>
      <c r="E104" s="5" t="str">
        <f>'[5]3 per week'!$C$1</f>
        <v>03.10.19 11:30</v>
      </c>
      <c r="F104" s="5" t="str">
        <f>'[5]3 per week'!$F$1</f>
        <v>06.10.19 10:00</v>
      </c>
      <c r="G104" s="5" t="str">
        <f>'[5]3 per week'!$I$1</f>
        <v>08.10.19 12:00</v>
      </c>
      <c r="H104" s="5" t="str">
        <f>'[5]3 per week'!$L$1</f>
        <v>10.10.19 11:30</v>
      </c>
      <c r="I104" s="5" t="s">
        <v>114</v>
      </c>
      <c r="J104" s="5" t="str">
        <f>'[5]3 per week'!$P$1</f>
        <v>13.10.19 08:00</v>
      </c>
      <c r="K104" s="5" t="str">
        <f>'[5]3 per week'!$S$1</f>
        <v>15.10.19 10:45</v>
      </c>
      <c r="L104" s="5" t="str">
        <f>'[5]3 per week'!$V$1</f>
        <v>17.10.19 10:00</v>
      </c>
      <c r="M104" s="5" t="s">
        <v>115</v>
      </c>
      <c r="N104" s="5" t="str">
        <f>'[5]3 per week'!$Z$1</f>
        <v>20.10.19 10:00</v>
      </c>
      <c r="O104" s="5" t="str">
        <f>'[5]3 per week'!$AC$1</f>
        <v>22.10.19 08:00</v>
      </c>
      <c r="P104" s="5" t="str">
        <f>'[5]3 per week'!$AF$1</f>
        <v>24.10.19 12:00</v>
      </c>
    </row>
    <row r="105" spans="1:16" x14ac:dyDescent="0.35">
      <c r="A105" s="2"/>
      <c r="B105" s="2"/>
      <c r="C105" s="3"/>
      <c r="D105" s="6" t="s">
        <v>2</v>
      </c>
      <c r="E105" s="7">
        <f>'[5]3 per week'!$C$20</f>
        <v>0.15</v>
      </c>
      <c r="F105" s="7">
        <f>'[5]3 per week'!$F$20</f>
        <v>0.126</v>
      </c>
      <c r="G105" s="7">
        <f>'[5]3 per week'!$I$20</f>
        <v>0.15</v>
      </c>
      <c r="H105" s="7">
        <f>'[5]3 per week'!$L$20</f>
        <v>0.192</v>
      </c>
      <c r="I105" s="7">
        <f>'[5]3 per week'!$M$20</f>
        <v>0.15</v>
      </c>
      <c r="J105" s="7">
        <f>'[5]3 per week'!$P$20</f>
        <v>0.222</v>
      </c>
      <c r="K105" s="7">
        <f>'[5]3 per week'!$S$20</f>
        <v>0.315</v>
      </c>
      <c r="L105" s="7">
        <f>'[5]3 per week'!$V$20</f>
        <v>0.35699999999999998</v>
      </c>
      <c r="M105" s="7">
        <f>'[5]3 per week'!$W$20</f>
        <v>0.15</v>
      </c>
      <c r="N105" s="7">
        <f>'[5]3 per week'!$Z$20</f>
        <v>0.255</v>
      </c>
      <c r="O105" s="7">
        <f>'[5]3 per week'!$AC$20</f>
        <v>0.34799999999999998</v>
      </c>
      <c r="P105" s="7">
        <f>'[5]3 per week'!$AF$20</f>
        <v>0.42299999999999999</v>
      </c>
    </row>
    <row r="106" spans="1:16" x14ac:dyDescent="0.35">
      <c r="A106" s="2"/>
      <c r="B106" s="2"/>
      <c r="C106" s="3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35">
      <c r="A107" s="2" t="s">
        <v>116</v>
      </c>
      <c r="B107" s="2" t="s">
        <v>117</v>
      </c>
      <c r="C107" s="2">
        <v>3</v>
      </c>
      <c r="D107" s="4" t="s">
        <v>9</v>
      </c>
    </row>
    <row r="108" spans="1:16" x14ac:dyDescent="0.35">
      <c r="A108" s="2"/>
      <c r="B108" s="2"/>
      <c r="C108" s="2"/>
      <c r="D108" s="4" t="s">
        <v>0</v>
      </c>
    </row>
    <row r="109" spans="1:16" x14ac:dyDescent="0.35">
      <c r="A109" s="2"/>
      <c r="B109" s="2"/>
      <c r="C109" s="2"/>
      <c r="D109" s="4" t="s">
        <v>9</v>
      </c>
    </row>
    <row r="110" spans="1:16" x14ac:dyDescent="0.35">
      <c r="A110" s="2"/>
      <c r="B110" s="2"/>
      <c r="C110" s="2"/>
      <c r="D110" s="4" t="s">
        <v>1</v>
      </c>
    </row>
    <row r="111" spans="1:16" x14ac:dyDescent="0.35">
      <c r="A111" s="2"/>
      <c r="B111" s="2"/>
      <c r="C111" s="2"/>
      <c r="D111" s="4" t="s">
        <v>9</v>
      </c>
      <c r="E111" s="5" t="str">
        <f>'[5]5 per week'!$C$13</f>
        <v>28.11.19 12:30</v>
      </c>
      <c r="F111" s="5" t="str">
        <f>'[5]5 per week'!$L$13</f>
        <v>05.12.19 13:00</v>
      </c>
      <c r="G111" s="5" t="str">
        <f>'[5]5 per week'!$M$13</f>
        <v>05.12.19 13:01</v>
      </c>
      <c r="H111" s="5" t="str">
        <f>'[5]5 per week'!$V$13</f>
        <v>12.12.19 12:00</v>
      </c>
      <c r="I111" s="5" t="str">
        <f>'[5]5 per week'!$W$13</f>
        <v>12.12.19 12:01</v>
      </c>
      <c r="J111" s="5" t="str">
        <f>'[5]5 per week'!$AF$13</f>
        <v>19.12.19 09:00</v>
      </c>
    </row>
    <row r="112" spans="1:16" x14ac:dyDescent="0.35">
      <c r="A112" s="2"/>
      <c r="B112" s="2"/>
      <c r="C112" s="2"/>
      <c r="D112" s="6" t="s">
        <v>2</v>
      </c>
      <c r="E112" s="7">
        <f>'[5]5 per week'!$C$17</f>
        <v>0.15</v>
      </c>
      <c r="F112" s="7">
        <f>'[5]5 per week'!$L$17</f>
        <v>0.28799999999999998</v>
      </c>
      <c r="G112" s="7">
        <f>'[5]5 per week'!$M$17</f>
        <v>0.15</v>
      </c>
      <c r="H112" s="7">
        <f>'[5]5 per week'!$V$17</f>
        <v>0.438</v>
      </c>
      <c r="I112" s="7">
        <f>'[5]5 per week'!$W$17</f>
        <v>0.15</v>
      </c>
      <c r="J112" s="7">
        <f>'[5]5 per week'!$AF$17</f>
        <v>0.32400000000000001</v>
      </c>
      <c r="K112" s="7"/>
      <c r="L112" s="7"/>
      <c r="M112" s="7"/>
    </row>
    <row r="113" spans="1:13" x14ac:dyDescent="0.35">
      <c r="A113" s="2"/>
      <c r="B113" s="2"/>
      <c r="C113" s="2"/>
      <c r="D113" s="6"/>
      <c r="E113" s="7"/>
      <c r="F113" s="7"/>
      <c r="G113" s="7"/>
      <c r="H113" s="7"/>
      <c r="I113" s="7"/>
      <c r="J113" s="7"/>
      <c r="K113" s="7"/>
      <c r="L113" s="7"/>
      <c r="M113" s="7"/>
    </row>
    <row r="114" spans="1:13" x14ac:dyDescent="0.35">
      <c r="A114" s="2" t="s">
        <v>116</v>
      </c>
      <c r="B114" s="2" t="s">
        <v>117</v>
      </c>
      <c r="C114" s="2">
        <v>4</v>
      </c>
      <c r="D114" s="4" t="s">
        <v>9</v>
      </c>
    </row>
    <row r="115" spans="1:13" x14ac:dyDescent="0.35">
      <c r="A115" s="2"/>
      <c r="B115" s="2"/>
      <c r="C115" s="2"/>
      <c r="D115" s="4" t="s">
        <v>0</v>
      </c>
    </row>
    <row r="116" spans="1:13" x14ac:dyDescent="0.35">
      <c r="A116" s="2"/>
      <c r="B116" s="2"/>
      <c r="C116" s="2"/>
      <c r="D116" s="4" t="s">
        <v>9</v>
      </c>
    </row>
    <row r="117" spans="1:13" x14ac:dyDescent="0.35">
      <c r="A117" s="2"/>
      <c r="B117" s="2"/>
      <c r="C117" s="2"/>
      <c r="D117" s="4" t="s">
        <v>1</v>
      </c>
    </row>
    <row r="118" spans="1:13" x14ac:dyDescent="0.35">
      <c r="A118" s="2"/>
      <c r="B118" s="2"/>
      <c r="C118" s="2"/>
      <c r="D118" s="4" t="s">
        <v>9</v>
      </c>
      <c r="E118" s="5" t="str">
        <f>'[5]5 per week'!$C$13</f>
        <v>28.11.19 12:30</v>
      </c>
      <c r="F118" s="5" t="str">
        <f>'[5]5 per week'!$L$13</f>
        <v>05.12.19 13:00</v>
      </c>
      <c r="G118" s="5" t="str">
        <f>'[5]5 per week'!$M$13</f>
        <v>05.12.19 13:01</v>
      </c>
      <c r="H118" s="5" t="str">
        <f>'[5]5 per week'!$V$13</f>
        <v>12.12.19 12:00</v>
      </c>
      <c r="I118" s="5" t="str">
        <f>'[5]5 per week'!$W$13</f>
        <v>12.12.19 12:01</v>
      </c>
      <c r="J118" s="5" t="str">
        <f>'[5]5 per week'!$AF$13</f>
        <v>19.12.19 09:00</v>
      </c>
    </row>
    <row r="119" spans="1:13" x14ac:dyDescent="0.35">
      <c r="A119" s="2"/>
      <c r="B119" s="2"/>
      <c r="C119" s="2"/>
      <c r="D119" s="6" t="s">
        <v>2</v>
      </c>
      <c r="E119" s="7">
        <f>'[5]5 per week'!$C$18</f>
        <v>0.15</v>
      </c>
      <c r="F119" s="7">
        <f>'[5]5 per week'!$L$18</f>
        <v>0.22799999999999998</v>
      </c>
      <c r="G119" s="7">
        <f>'[5]5 per week'!$M$18</f>
        <v>0.15</v>
      </c>
      <c r="H119" s="7">
        <f>'[5]5 per week'!$V$18</f>
        <v>0.39599999999999996</v>
      </c>
      <c r="I119" s="7">
        <f>'[5]5 per week'!$W$18</f>
        <v>0.15</v>
      </c>
      <c r="J119" s="7">
        <f>'[5]5 per week'!$AF$18</f>
        <v>0.42599999999999999</v>
      </c>
      <c r="K119" s="7"/>
      <c r="L119" s="7"/>
      <c r="M119" s="7"/>
    </row>
    <row r="120" spans="1:13" x14ac:dyDescent="0.35">
      <c r="A120" s="2"/>
      <c r="B120" s="2"/>
      <c r="C120" s="2"/>
    </row>
    <row r="121" spans="1:13" x14ac:dyDescent="0.35">
      <c r="A121" s="2"/>
      <c r="B121" s="2"/>
      <c r="C121" s="2"/>
    </row>
    <row r="122" spans="1:13" x14ac:dyDescent="0.35">
      <c r="A122" s="2"/>
      <c r="B122" s="2"/>
      <c r="C122" s="2"/>
    </row>
    <row r="123" spans="1:13" x14ac:dyDescent="0.35">
      <c r="A123" s="2"/>
      <c r="B123" s="2"/>
      <c r="C123" s="2"/>
    </row>
    <row r="124" spans="1:13" x14ac:dyDescent="0.35">
      <c r="A124" s="2"/>
      <c r="B124" s="2"/>
      <c r="C124" s="2"/>
    </row>
    <row r="125" spans="1:13" x14ac:dyDescent="0.35">
      <c r="A125" s="2"/>
      <c r="B125" s="2"/>
      <c r="C125" s="2"/>
    </row>
    <row r="126" spans="1:13" x14ac:dyDescent="0.35">
      <c r="A126" s="2"/>
      <c r="B126" s="2"/>
      <c r="C126" s="2"/>
    </row>
    <row r="127" spans="1:13" x14ac:dyDescent="0.35">
      <c r="A127" s="2"/>
      <c r="B127" s="2"/>
      <c r="C127" s="2"/>
    </row>
    <row r="128" spans="1:13" x14ac:dyDescent="0.35">
      <c r="A128" s="2"/>
      <c r="B128" s="2"/>
      <c r="C128" s="2"/>
    </row>
  </sheetData>
  <protectedRanges>
    <protectedRange sqref="E65 E72 E79" name="User input_1"/>
    <protectedRange sqref="F65 F79" name="User input_2"/>
    <protectedRange sqref="G65 F72 G79" name="User input_3"/>
    <protectedRange sqref="H65" name="User input_4"/>
    <protectedRange sqref="H79" name="User input_5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962D-26ED-4138-B728-BF9EE5C3FBBA}">
  <dimension ref="A1:AM49"/>
  <sheetViews>
    <sheetView topLeftCell="A31" workbookViewId="0">
      <selection activeCell="E40" sqref="E40"/>
    </sheetView>
  </sheetViews>
  <sheetFormatPr defaultColWidth="8.81640625" defaultRowHeight="14.5" x14ac:dyDescent="0.35"/>
  <cols>
    <col min="1" max="2" width="6.6328125" bestFit="1" customWidth="1"/>
    <col min="3" max="3" width="5" style="1" bestFit="1" customWidth="1"/>
    <col min="4" max="4" width="7.81640625" bestFit="1" customWidth="1"/>
    <col min="5" max="5" width="12.7265625" bestFit="1" customWidth="1"/>
    <col min="6" max="10" width="13" bestFit="1" customWidth="1"/>
    <col min="11" max="12" width="10.7265625" bestFit="1" customWidth="1"/>
    <col min="13" max="13" width="13" bestFit="1" customWidth="1"/>
    <col min="14" max="16" width="10.7265625" bestFit="1" customWidth="1"/>
  </cols>
  <sheetData>
    <row r="1" spans="1:39" x14ac:dyDescent="0.35">
      <c r="A1" s="2" t="s">
        <v>7</v>
      </c>
      <c r="B1" s="2" t="s">
        <v>8</v>
      </c>
      <c r="C1" s="3" t="s">
        <v>3</v>
      </c>
      <c r="D1" s="4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39" x14ac:dyDescent="0.35">
      <c r="A2" s="2" t="s">
        <v>5</v>
      </c>
      <c r="B2" s="2" t="s">
        <v>4</v>
      </c>
      <c r="C2" s="3">
        <v>1</v>
      </c>
      <c r="D2" s="4" t="s">
        <v>9</v>
      </c>
      <c r="E2" s="5" t="s">
        <v>10</v>
      </c>
      <c r="F2" s="5" t="s">
        <v>13</v>
      </c>
      <c r="G2" s="5" t="s">
        <v>20</v>
      </c>
      <c r="H2" s="5" t="s">
        <v>39</v>
      </c>
      <c r="I2" s="5" t="s">
        <v>29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34</v>
      </c>
    </row>
    <row r="3" spans="1:39" x14ac:dyDescent="0.35">
      <c r="A3" s="2"/>
      <c r="B3" s="2"/>
      <c r="C3" s="3"/>
      <c r="D3" s="4" t="s">
        <v>0</v>
      </c>
      <c r="E3" s="8"/>
      <c r="F3" s="4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</row>
    <row r="4" spans="1:39" x14ac:dyDescent="0.35">
      <c r="A4" s="2"/>
      <c r="B4" s="2"/>
      <c r="C4" s="3"/>
      <c r="D4" s="4" t="s">
        <v>9</v>
      </c>
      <c r="E4" s="5" t="s">
        <v>10</v>
      </c>
      <c r="F4" s="5" t="s">
        <v>11</v>
      </c>
      <c r="G4" s="5" t="s">
        <v>15</v>
      </c>
      <c r="H4" s="5" t="s">
        <v>24</v>
      </c>
      <c r="I4" s="5" t="s">
        <v>25</v>
      </c>
      <c r="J4" s="5" t="s">
        <v>32</v>
      </c>
      <c r="K4" s="5" t="s">
        <v>34</v>
      </c>
    </row>
    <row r="5" spans="1:39" x14ac:dyDescent="0.35">
      <c r="A5" s="2"/>
      <c r="B5" s="2"/>
      <c r="C5" s="3"/>
      <c r="D5" s="4" t="s">
        <v>1</v>
      </c>
      <c r="E5" s="7"/>
      <c r="F5" s="7"/>
      <c r="G5" s="7"/>
      <c r="H5" s="7"/>
      <c r="I5" s="7"/>
      <c r="J5" s="4"/>
      <c r="K5" s="7"/>
      <c r="L5" s="4"/>
      <c r="M5" s="4"/>
      <c r="N5" s="4"/>
      <c r="O5" s="4"/>
      <c r="P5" s="4"/>
      <c r="Q5" s="4"/>
      <c r="R5" s="4"/>
      <c r="S5" s="4"/>
      <c r="T5" s="4"/>
    </row>
    <row r="6" spans="1:39" ht="24" x14ac:dyDescent="0.35">
      <c r="A6" s="2"/>
      <c r="B6" s="2"/>
      <c r="C6" s="3"/>
      <c r="D6" s="4" t="s">
        <v>9</v>
      </c>
      <c r="E6" s="5" t="s">
        <v>10</v>
      </c>
      <c r="F6" s="5" t="s">
        <v>11</v>
      </c>
      <c r="G6" s="5" t="s">
        <v>42</v>
      </c>
      <c r="H6" s="5" t="s">
        <v>12</v>
      </c>
      <c r="I6" s="5" t="s">
        <v>13</v>
      </c>
      <c r="J6" s="5" t="s">
        <v>14</v>
      </c>
      <c r="K6" s="5" t="s">
        <v>15</v>
      </c>
      <c r="L6" s="5" t="s">
        <v>104</v>
      </c>
      <c r="M6" s="5" t="s">
        <v>21</v>
      </c>
      <c r="N6" s="5" t="s">
        <v>22</v>
      </c>
      <c r="O6" s="5" t="s">
        <v>23</v>
      </c>
      <c r="P6" s="5" t="s">
        <v>24</v>
      </c>
      <c r="Q6" s="5" t="s">
        <v>43</v>
      </c>
      <c r="R6" s="5" t="s">
        <v>25</v>
      </c>
      <c r="S6" s="5" t="s">
        <v>105</v>
      </c>
      <c r="T6" s="5" t="s">
        <v>30</v>
      </c>
      <c r="U6" s="5" t="s">
        <v>31</v>
      </c>
      <c r="V6" s="5" t="s">
        <v>32</v>
      </c>
      <c r="W6" s="5" t="s">
        <v>45</v>
      </c>
      <c r="X6" s="5" t="s">
        <v>33</v>
      </c>
      <c r="Y6" s="5" t="s">
        <v>34</v>
      </c>
    </row>
    <row r="7" spans="1:39" x14ac:dyDescent="0.35">
      <c r="A7" s="2"/>
      <c r="B7" s="2"/>
      <c r="C7" s="3"/>
      <c r="D7" s="6" t="s">
        <v>2</v>
      </c>
      <c r="E7" s="33">
        <v>0.14699999999999999</v>
      </c>
      <c r="F7" s="33">
        <f>5.5/5*0.15</f>
        <v>0.16500000000000001</v>
      </c>
      <c r="G7" s="33">
        <f>5.3/5*0.15</f>
        <v>0.159</v>
      </c>
      <c r="H7" s="33"/>
      <c r="I7" s="3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AG7" s="7"/>
      <c r="AI7" s="7"/>
      <c r="AJ7" s="7"/>
      <c r="AK7" s="7"/>
      <c r="AL7" s="7"/>
      <c r="AM7" s="7"/>
    </row>
    <row r="8" spans="1:39" x14ac:dyDescent="0.35">
      <c r="A8" s="2"/>
      <c r="B8" s="2"/>
      <c r="C8" s="3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AG8" s="7"/>
      <c r="AI8" s="7"/>
      <c r="AJ8" s="7"/>
      <c r="AK8" s="7"/>
      <c r="AL8" s="7"/>
      <c r="AM8" s="7"/>
    </row>
    <row r="9" spans="1:39" x14ac:dyDescent="0.35">
      <c r="A9" s="2" t="s">
        <v>52</v>
      </c>
      <c r="B9" s="2" t="s">
        <v>53</v>
      </c>
      <c r="C9" s="3">
        <v>1</v>
      </c>
      <c r="D9" s="4" t="s">
        <v>9</v>
      </c>
      <c r="E9" s="5" t="s">
        <v>108</v>
      </c>
      <c r="F9" s="5" t="s">
        <v>109</v>
      </c>
      <c r="G9" s="5" t="s">
        <v>110</v>
      </c>
      <c r="H9" s="5" t="s">
        <v>111</v>
      </c>
      <c r="I9" s="5"/>
      <c r="J9" s="5"/>
      <c r="K9" s="5"/>
      <c r="L9" s="5"/>
    </row>
    <row r="10" spans="1:39" x14ac:dyDescent="0.35">
      <c r="A10" s="2"/>
      <c r="B10" s="2"/>
      <c r="C10" s="3"/>
      <c r="D10" s="4" t="s">
        <v>0</v>
      </c>
      <c r="E10" s="8"/>
      <c r="F10" s="8"/>
      <c r="G10" s="8"/>
      <c r="H10" s="8"/>
      <c r="I10" s="8"/>
      <c r="J10" s="8"/>
      <c r="K10" s="8"/>
      <c r="L10" s="8"/>
    </row>
    <row r="11" spans="1:39" x14ac:dyDescent="0.35">
      <c r="A11" s="2"/>
      <c r="B11" s="2"/>
      <c r="C11" s="3"/>
      <c r="D11" s="4" t="s">
        <v>9</v>
      </c>
      <c r="E11" s="5" t="s">
        <v>54</v>
      </c>
      <c r="F11" s="5" t="s">
        <v>55</v>
      </c>
      <c r="G11" s="5" t="s">
        <v>56</v>
      </c>
      <c r="H11" s="5" t="s">
        <v>57</v>
      </c>
    </row>
    <row r="12" spans="1:39" x14ac:dyDescent="0.35">
      <c r="A12" s="2"/>
      <c r="B12" s="2"/>
      <c r="C12" s="3"/>
      <c r="D12" s="4" t="s">
        <v>1</v>
      </c>
      <c r="E12" s="7"/>
      <c r="F12" s="7"/>
      <c r="G12" s="7"/>
      <c r="H12" s="7"/>
      <c r="K12" s="4"/>
      <c r="L12" s="4"/>
    </row>
    <row r="13" spans="1:39" x14ac:dyDescent="0.35">
      <c r="A13" s="2"/>
      <c r="B13" s="2"/>
      <c r="C13" s="3"/>
      <c r="D13" s="4" t="s">
        <v>9</v>
      </c>
      <c r="E13" s="5" t="s">
        <v>54</v>
      </c>
      <c r="F13" s="5" t="s">
        <v>55</v>
      </c>
      <c r="G13" s="5" t="s">
        <v>106</v>
      </c>
      <c r="H13" s="5" t="s">
        <v>56</v>
      </c>
      <c r="I13" s="5" t="s">
        <v>107</v>
      </c>
      <c r="J13" s="5" t="s">
        <v>57</v>
      </c>
      <c r="K13" s="5"/>
      <c r="L13" s="5"/>
    </row>
    <row r="14" spans="1:39" x14ac:dyDescent="0.35">
      <c r="A14" s="2"/>
      <c r="B14" s="2"/>
      <c r="C14" s="3"/>
      <c r="D14" s="6" t="s">
        <v>2</v>
      </c>
      <c r="E14" s="7">
        <f>[5]Ulva!$R$33/5*0.15</f>
        <v>0.156</v>
      </c>
      <c r="F14" s="7">
        <f>[5]Ulva!$S$33/5*0.15</f>
        <v>0.42299999999999999</v>
      </c>
      <c r="G14" s="7">
        <f>[5]Ulva!$R$43/5*0.15</f>
        <v>0.15</v>
      </c>
      <c r="H14" s="7">
        <f>[5]Ulva!$S$43/5*0.15</f>
        <v>0.23099999999999998</v>
      </c>
      <c r="I14" s="7">
        <f>[5]Ulva!$R$53/5*0.15</f>
        <v>0.153</v>
      </c>
      <c r="J14" s="7">
        <f>[5]Ulva!$S$53/5*0.15</f>
        <v>0.27</v>
      </c>
      <c r="K14" s="7"/>
      <c r="L14" s="7"/>
    </row>
    <row r="15" spans="1:39" x14ac:dyDescent="0.35">
      <c r="A15" s="2"/>
      <c r="B15" s="2"/>
      <c r="C15" s="3"/>
      <c r="D15" s="6"/>
      <c r="E15" s="7"/>
      <c r="F15" s="7"/>
      <c r="G15" s="7"/>
      <c r="H15" s="7"/>
      <c r="I15" s="7"/>
      <c r="J15" s="7"/>
      <c r="K15" s="7"/>
      <c r="L15" s="7"/>
    </row>
    <row r="16" spans="1:39" x14ac:dyDescent="0.35">
      <c r="A16" s="2" t="s">
        <v>52</v>
      </c>
      <c r="B16" s="2" t="s">
        <v>53</v>
      </c>
      <c r="C16" s="3">
        <v>2</v>
      </c>
      <c r="D16" s="4" t="s">
        <v>9</v>
      </c>
      <c r="E16" s="5" t="s">
        <v>108</v>
      </c>
      <c r="F16" s="5" t="s">
        <v>109</v>
      </c>
      <c r="G16" s="5" t="s">
        <v>110</v>
      </c>
      <c r="H16" s="5" t="s">
        <v>111</v>
      </c>
      <c r="I16" s="5"/>
      <c r="J16" s="5"/>
      <c r="K16" s="7"/>
      <c r="L16" s="7"/>
    </row>
    <row r="17" spans="1:12" x14ac:dyDescent="0.35">
      <c r="A17" s="2"/>
      <c r="B17" s="2"/>
      <c r="C17" s="3"/>
      <c r="D17" s="4" t="s">
        <v>0</v>
      </c>
      <c r="E17" s="8"/>
      <c r="F17" s="8"/>
      <c r="G17" s="8"/>
      <c r="H17" s="8"/>
      <c r="I17" s="8"/>
      <c r="J17" s="8"/>
      <c r="K17" s="7"/>
      <c r="L17" s="7"/>
    </row>
    <row r="18" spans="1:12" x14ac:dyDescent="0.35">
      <c r="A18" s="2"/>
      <c r="B18" s="2"/>
      <c r="C18" s="3"/>
      <c r="D18" s="4" t="s">
        <v>9</v>
      </c>
      <c r="E18" s="5" t="s">
        <v>54</v>
      </c>
      <c r="F18" s="5" t="s">
        <v>55</v>
      </c>
      <c r="G18" s="5" t="s">
        <v>56</v>
      </c>
      <c r="H18" s="5" t="s">
        <v>57</v>
      </c>
      <c r="K18" s="7"/>
      <c r="L18" s="7"/>
    </row>
    <row r="19" spans="1:12" x14ac:dyDescent="0.35">
      <c r="A19" s="2"/>
      <c r="B19" s="2"/>
      <c r="C19" s="3"/>
      <c r="D19" s="4" t="s">
        <v>1</v>
      </c>
      <c r="E19" s="7"/>
      <c r="F19" s="7"/>
      <c r="G19" s="7"/>
      <c r="H19" s="7"/>
      <c r="K19" s="7"/>
      <c r="L19" s="7"/>
    </row>
    <row r="20" spans="1:12" x14ac:dyDescent="0.35">
      <c r="A20" s="2"/>
      <c r="B20" s="2"/>
      <c r="C20" s="3"/>
      <c r="D20" s="4" t="s">
        <v>9</v>
      </c>
      <c r="E20" s="5" t="s">
        <v>54</v>
      </c>
      <c r="F20" s="5" t="s">
        <v>55</v>
      </c>
      <c r="G20" s="5" t="s">
        <v>106</v>
      </c>
      <c r="H20" s="5" t="s">
        <v>56</v>
      </c>
      <c r="I20" s="5" t="s">
        <v>107</v>
      </c>
      <c r="J20" s="5" t="s">
        <v>57</v>
      </c>
      <c r="K20" s="7"/>
      <c r="L20" s="7"/>
    </row>
    <row r="21" spans="1:12" x14ac:dyDescent="0.35">
      <c r="A21" s="2"/>
      <c r="B21" s="2"/>
      <c r="C21" s="3"/>
      <c r="D21" s="6" t="s">
        <v>2</v>
      </c>
      <c r="E21" s="7">
        <f>[5]Ulva!$R$34/5*0.15</f>
        <v>0.153</v>
      </c>
      <c r="F21" s="7">
        <f>[5]Ulva!$S$34/5*0.15</f>
        <v>0.38700000000000001</v>
      </c>
      <c r="G21" s="7">
        <f>[5]Ulva!$R$44/5*0.15</f>
        <v>0.153</v>
      </c>
      <c r="H21" s="7">
        <f>[5]Ulva!$S$44/5*0.15</f>
        <v>0.22799999999999998</v>
      </c>
      <c r="I21" s="7">
        <f>[5]Ulva!$R$54/5*0.15</f>
        <v>0.153</v>
      </c>
      <c r="J21" s="7">
        <f>[5]Ulva!$S$54/5*0.15</f>
        <v>0.23099999999999998</v>
      </c>
      <c r="K21" s="7"/>
      <c r="L21" s="7"/>
    </row>
    <row r="22" spans="1:12" x14ac:dyDescent="0.35">
      <c r="A22" s="2"/>
      <c r="B22" s="2"/>
      <c r="C22" s="3"/>
      <c r="D22" s="6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2" t="s">
        <v>52</v>
      </c>
      <c r="B23" s="2" t="s">
        <v>53</v>
      </c>
      <c r="C23" s="3">
        <v>3</v>
      </c>
      <c r="D23" s="4" t="s">
        <v>9</v>
      </c>
      <c r="E23" s="5" t="s">
        <v>108</v>
      </c>
      <c r="F23" s="5" t="s">
        <v>109</v>
      </c>
      <c r="G23" s="5" t="s">
        <v>110</v>
      </c>
      <c r="H23" s="5" t="s">
        <v>111</v>
      </c>
      <c r="I23" s="5"/>
      <c r="J23" s="5"/>
      <c r="K23" s="7"/>
      <c r="L23" s="7"/>
    </row>
    <row r="24" spans="1:12" x14ac:dyDescent="0.35">
      <c r="A24" s="2"/>
      <c r="B24" s="2"/>
      <c r="C24" s="3"/>
      <c r="D24" s="4" t="s">
        <v>0</v>
      </c>
      <c r="E24" s="8"/>
      <c r="F24" s="8"/>
      <c r="G24" s="8"/>
      <c r="H24" s="8"/>
      <c r="I24" s="8"/>
      <c r="J24" s="8"/>
      <c r="K24" s="7"/>
      <c r="L24" s="7"/>
    </row>
    <row r="25" spans="1:12" x14ac:dyDescent="0.35">
      <c r="A25" s="2"/>
      <c r="B25" s="2"/>
      <c r="C25" s="3"/>
      <c r="D25" s="4" t="s">
        <v>9</v>
      </c>
      <c r="E25" s="5" t="s">
        <v>54</v>
      </c>
      <c r="F25" s="5" t="s">
        <v>55</v>
      </c>
      <c r="G25" s="5" t="s">
        <v>56</v>
      </c>
      <c r="H25" s="5" t="s">
        <v>57</v>
      </c>
      <c r="K25" s="7"/>
      <c r="L25" s="7"/>
    </row>
    <row r="26" spans="1:12" x14ac:dyDescent="0.35">
      <c r="A26" s="2"/>
      <c r="B26" s="2"/>
      <c r="C26" s="3"/>
      <c r="D26" s="4" t="s">
        <v>1</v>
      </c>
      <c r="E26" s="7"/>
      <c r="F26" s="7"/>
      <c r="G26" s="7"/>
      <c r="H26" s="7"/>
      <c r="K26" s="7"/>
      <c r="L26" s="7"/>
    </row>
    <row r="27" spans="1:12" x14ac:dyDescent="0.35">
      <c r="A27" s="2"/>
      <c r="B27" s="2"/>
      <c r="C27" s="3"/>
      <c r="D27" s="4" t="s">
        <v>9</v>
      </c>
      <c r="E27" s="5" t="s">
        <v>54</v>
      </c>
      <c r="F27" s="5" t="s">
        <v>55</v>
      </c>
      <c r="G27" s="5" t="s">
        <v>106</v>
      </c>
      <c r="H27" s="5" t="s">
        <v>56</v>
      </c>
      <c r="I27" s="5" t="s">
        <v>107</v>
      </c>
      <c r="J27" s="5" t="s">
        <v>57</v>
      </c>
      <c r="K27" s="7"/>
      <c r="L27" s="7"/>
    </row>
    <row r="28" spans="1:12" x14ac:dyDescent="0.35">
      <c r="A28" s="2"/>
      <c r="B28" s="2"/>
      <c r="C28" s="3"/>
      <c r="D28" s="6" t="s">
        <v>2</v>
      </c>
      <c r="E28" s="7">
        <f>[5]Ulva!$R$35/5*0.15</f>
        <v>0.15</v>
      </c>
      <c r="F28" s="7">
        <f>[5]Ulva!$S$35/5*0.15</f>
        <v>0.45599999999999996</v>
      </c>
      <c r="G28" s="7">
        <f>[5]Ulva!$R$45/5*0.15</f>
        <v>0.153</v>
      </c>
      <c r="H28" s="7">
        <f>[5]Ulva!$S$45/5*0.15</f>
        <v>0.14700000000000002</v>
      </c>
      <c r="I28" s="7">
        <f>[5]Ulva!$R$55/5*0.15</f>
        <v>0.12</v>
      </c>
      <c r="J28" s="7">
        <f>[5]Ulva!$S$55/5*0.15</f>
        <v>0.19500000000000001</v>
      </c>
      <c r="K28" s="7"/>
      <c r="L28" s="7"/>
    </row>
    <row r="29" spans="1:12" x14ac:dyDescent="0.35">
      <c r="A29" s="2"/>
      <c r="B29" s="2"/>
      <c r="C29" s="3"/>
      <c r="D29" s="6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2" t="s">
        <v>112</v>
      </c>
      <c r="B30" s="2" t="s">
        <v>113</v>
      </c>
      <c r="C30" s="3">
        <v>1</v>
      </c>
      <c r="D30" s="4" t="s">
        <v>9</v>
      </c>
      <c r="E30" s="5" t="str">
        <f>'[2]11.2019'!$E$52</f>
        <v>22.10.2019  07:00</v>
      </c>
      <c r="F30" s="5" t="str">
        <f>'[2]11.2019'!$E$53</f>
        <v>24.10.2019  09:30</v>
      </c>
    </row>
    <row r="31" spans="1:12" x14ac:dyDescent="0.35">
      <c r="A31" s="2"/>
      <c r="B31" s="2"/>
      <c r="C31" s="3"/>
      <c r="D31" s="4" t="s">
        <v>0</v>
      </c>
      <c r="E31" s="8">
        <f>'[2]11.2019'!$Z$52</f>
        <v>91.644301166362339</v>
      </c>
      <c r="F31" s="8">
        <f>'[2]11.2019'!$Z$53</f>
        <v>42.558987118108234</v>
      </c>
    </row>
    <row r="32" spans="1:12" x14ac:dyDescent="0.35">
      <c r="A32" s="2"/>
      <c r="B32" s="2"/>
      <c r="C32" s="3"/>
      <c r="D32" s="4" t="s">
        <v>9</v>
      </c>
    </row>
    <row r="33" spans="1:16" x14ac:dyDescent="0.35">
      <c r="A33" s="2"/>
      <c r="B33" s="2"/>
      <c r="C33" s="3"/>
      <c r="D33" s="4" t="s">
        <v>1</v>
      </c>
    </row>
    <row r="34" spans="1:16" x14ac:dyDescent="0.35">
      <c r="A34" s="2"/>
      <c r="B34" s="2"/>
      <c r="C34" s="3"/>
      <c r="D34" s="4" t="s">
        <v>9</v>
      </c>
      <c r="E34" s="5" t="str">
        <f>'[5]3 per week'!$C$1</f>
        <v>03.10.19 11:30</v>
      </c>
      <c r="F34" s="5" t="str">
        <f>'[5]3 per week'!$F$1</f>
        <v>06.10.19 10:00</v>
      </c>
      <c r="G34" s="5" t="str">
        <f>'[5]3 per week'!$I$1</f>
        <v>08.10.19 12:00</v>
      </c>
      <c r="H34" s="5" t="str">
        <f>'[5]3 per week'!$L$1</f>
        <v>10.10.19 11:30</v>
      </c>
      <c r="I34" s="5" t="s">
        <v>114</v>
      </c>
      <c r="J34" s="5" t="str">
        <f>'[5]3 per week'!$P$1</f>
        <v>13.10.19 08:00</v>
      </c>
      <c r="K34" s="5" t="str">
        <f>'[5]3 per week'!$S$1</f>
        <v>15.10.19 10:45</v>
      </c>
      <c r="L34" s="5" t="str">
        <f>'[5]3 per week'!$V$1</f>
        <v>17.10.19 10:00</v>
      </c>
      <c r="M34" s="5" t="s">
        <v>115</v>
      </c>
      <c r="N34" s="5" t="str">
        <f>'[5]3 per week'!$Z$1</f>
        <v>20.10.19 10:00</v>
      </c>
      <c r="O34" s="5" t="str">
        <f>'[5]3 per week'!$AC$1</f>
        <v>22.10.19 08:00</v>
      </c>
      <c r="P34" s="5" t="str">
        <f>'[5]3 per week'!$AF$1</f>
        <v>24.10.19 12:00</v>
      </c>
    </row>
    <row r="35" spans="1:16" x14ac:dyDescent="0.35">
      <c r="A35" s="2"/>
      <c r="B35" s="2"/>
      <c r="C35" s="3"/>
      <c r="D35" s="6" t="s">
        <v>2</v>
      </c>
      <c r="E35" s="7">
        <f>'[5]3 per week'!$C$15</f>
        <v>0.15</v>
      </c>
      <c r="F35" s="7">
        <f>'[5]3 per week'!$F$15</f>
        <v>0.20100000000000001</v>
      </c>
      <c r="G35" s="7">
        <f>'[5]3 per week'!$I$15</f>
        <v>0.26099999999999995</v>
      </c>
      <c r="H35" s="7">
        <f>'[5]3 per week'!$L$15</f>
        <v>0.33599999999999997</v>
      </c>
      <c r="I35" s="7">
        <f>'[5]3 per week'!$M$15</f>
        <v>0.15</v>
      </c>
      <c r="J35" s="7">
        <f>'[5]3 per week'!$P$15</f>
        <v>0.24599999999999997</v>
      </c>
      <c r="K35" s="7">
        <f>'[5]3 per week'!$S$15</f>
        <v>0.32700000000000001</v>
      </c>
      <c r="L35" s="7">
        <f>'[5]3 per week'!$V$15</f>
        <v>0.42299999999999999</v>
      </c>
      <c r="M35" s="7">
        <f>'[5]3 per week'!$W$15</f>
        <v>0.15</v>
      </c>
      <c r="N35" s="7">
        <f>'[5]3 per week'!$Z$15</f>
        <v>0.28799999999999998</v>
      </c>
      <c r="O35" s="7">
        <f>'[5]3 per week'!$AC$15</f>
        <v>0.35699999999999998</v>
      </c>
      <c r="P35" s="7">
        <f>'[5]3 per week'!$AF$15</f>
        <v>0.44700000000000001</v>
      </c>
    </row>
    <row r="36" spans="1:16" x14ac:dyDescent="0.35">
      <c r="A36" s="2"/>
      <c r="B36" s="2"/>
      <c r="C36" s="3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35">
      <c r="A37" s="2" t="s">
        <v>112</v>
      </c>
      <c r="B37" s="2" t="s">
        <v>113</v>
      </c>
      <c r="C37" s="3">
        <v>2</v>
      </c>
      <c r="D37" s="4" t="s">
        <v>9</v>
      </c>
      <c r="E37" s="5"/>
      <c r="F37" s="5"/>
    </row>
    <row r="38" spans="1:16" x14ac:dyDescent="0.35">
      <c r="A38" s="2"/>
      <c r="B38" s="2"/>
      <c r="C38" s="3"/>
      <c r="D38" s="4" t="s">
        <v>0</v>
      </c>
      <c r="F38" s="8"/>
      <c r="I38" s="35"/>
      <c r="J38" s="36"/>
      <c r="K38" s="36"/>
      <c r="L38" s="36"/>
      <c r="M38" s="35"/>
    </row>
    <row r="39" spans="1:16" x14ac:dyDescent="0.35">
      <c r="A39" s="2"/>
      <c r="B39" s="2"/>
      <c r="C39" s="3"/>
      <c r="D39" s="4" t="s">
        <v>9</v>
      </c>
      <c r="E39" s="5" t="str">
        <f>'[5]3 per week'!$C$1</f>
        <v>03.10.19 11:30</v>
      </c>
      <c r="F39" s="5" t="s">
        <v>118</v>
      </c>
      <c r="G39" s="5" t="s">
        <v>119</v>
      </c>
      <c r="H39" s="5" t="s">
        <v>120</v>
      </c>
      <c r="I39" s="5" t="s">
        <v>121</v>
      </c>
      <c r="J39" s="5" t="s">
        <v>122</v>
      </c>
      <c r="K39" s="5" t="s">
        <v>123</v>
      </c>
      <c r="L39" s="5" t="s">
        <v>124</v>
      </c>
      <c r="M39" s="5" t="s">
        <v>125</v>
      </c>
    </row>
    <row r="40" spans="1:16" x14ac:dyDescent="0.35">
      <c r="A40" s="2"/>
      <c r="B40" s="2"/>
      <c r="C40" s="3"/>
      <c r="D40" s="4" t="s">
        <v>1</v>
      </c>
      <c r="E40" s="7">
        <v>3</v>
      </c>
      <c r="F40" s="7">
        <v>2.21</v>
      </c>
      <c r="G40" s="7">
        <v>3.02</v>
      </c>
      <c r="H40" s="7">
        <v>2.84</v>
      </c>
      <c r="I40" s="34">
        <v>3.1313672065734863</v>
      </c>
      <c r="J40" s="34">
        <v>1.9700577259063721</v>
      </c>
      <c r="K40" s="34">
        <v>2.7323510646820068</v>
      </c>
      <c r="L40" s="34">
        <v>1.9227057695388794</v>
      </c>
      <c r="M40" s="34">
        <v>3.9574778079986572</v>
      </c>
    </row>
    <row r="41" spans="1:16" x14ac:dyDescent="0.35">
      <c r="A41" s="2"/>
      <c r="B41" s="2"/>
      <c r="C41" s="3"/>
      <c r="D41" s="4" t="s">
        <v>9</v>
      </c>
      <c r="E41" s="5" t="str">
        <f>'[5]3 per week'!$C$1</f>
        <v>03.10.19 11:30</v>
      </c>
      <c r="F41" s="5" t="str">
        <f>'[5]3 per week'!$F$1</f>
        <v>06.10.19 10:00</v>
      </c>
      <c r="G41" s="5" t="str">
        <f>'[5]3 per week'!$I$1</f>
        <v>08.10.19 12:00</v>
      </c>
      <c r="H41" s="5" t="str">
        <f>'[5]3 per week'!$L$1</f>
        <v>10.10.19 11:30</v>
      </c>
      <c r="I41" s="5" t="s">
        <v>114</v>
      </c>
      <c r="J41" s="5" t="str">
        <f>'[5]3 per week'!$P$1</f>
        <v>13.10.19 08:00</v>
      </c>
      <c r="K41" s="5" t="str">
        <f>'[5]3 per week'!$S$1</f>
        <v>15.10.19 10:45</v>
      </c>
      <c r="L41" s="5" t="str">
        <f>'[5]3 per week'!$V$1</f>
        <v>17.10.19 10:00</v>
      </c>
      <c r="M41" s="5" t="s">
        <v>115</v>
      </c>
      <c r="N41" s="5" t="str">
        <f>'[5]3 per week'!$Z$1</f>
        <v>20.10.19 10:00</v>
      </c>
      <c r="O41" s="5" t="str">
        <f>'[5]3 per week'!$AC$1</f>
        <v>22.10.19 08:00</v>
      </c>
      <c r="P41" s="5" t="str">
        <f>'[5]3 per week'!$AF$1</f>
        <v>24.10.19 12:00</v>
      </c>
    </row>
    <row r="42" spans="1:16" x14ac:dyDescent="0.35">
      <c r="A42" s="2"/>
      <c r="B42" s="2"/>
      <c r="C42" s="3"/>
      <c r="D42" s="6" t="s">
        <v>2</v>
      </c>
      <c r="E42" s="7">
        <f>'[5]3 per week'!$C$16</f>
        <v>0.153</v>
      </c>
      <c r="F42" s="7">
        <f>'[5]3 per week'!$F$16</f>
        <v>0.22499999999999998</v>
      </c>
      <c r="G42" s="7">
        <f>'[5]3 per week'!$I$16</f>
        <v>0.27599999999999997</v>
      </c>
      <c r="H42" s="7">
        <f>'[5]3 per week'!$L$16</f>
        <v>0.34799999999999998</v>
      </c>
      <c r="I42" s="7">
        <f>'[5]3 per week'!$M$16</f>
        <v>0.15</v>
      </c>
      <c r="J42" s="7">
        <f>'[5]3 per week'!$P$16</f>
        <v>0.3</v>
      </c>
      <c r="K42" s="7">
        <f>'[5]3 per week'!$S$16</f>
        <v>0.42</v>
      </c>
      <c r="L42" s="7">
        <f>'[5]3 per week'!$V$16</f>
        <v>0.47399999999999998</v>
      </c>
      <c r="M42" s="7">
        <f>'[5]3 per week'!$W$16</f>
        <v>0.15</v>
      </c>
      <c r="N42" s="7">
        <f>'[5]3 per week'!$Z$16</f>
        <v>0.309</v>
      </c>
      <c r="O42" s="7">
        <f>'[5]3 per week'!$AC$16</f>
        <v>0.42299999999999999</v>
      </c>
      <c r="P42" s="7">
        <f>'[5]3 per week'!$AF$16</f>
        <v>0.504</v>
      </c>
    </row>
    <row r="43" spans="1:16" x14ac:dyDescent="0.35">
      <c r="A43" s="2"/>
      <c r="B43" s="2"/>
      <c r="C43" s="3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35">
      <c r="A44" s="2" t="s">
        <v>112</v>
      </c>
      <c r="B44" s="2" t="s">
        <v>113</v>
      </c>
      <c r="C44" s="3">
        <v>3</v>
      </c>
      <c r="D44" s="4" t="s">
        <v>9</v>
      </c>
      <c r="E44" s="5" t="str">
        <f>'[2]11.2019'!$E$56</f>
        <v>22.10.2019  07:00</v>
      </c>
      <c r="F44" s="5" t="str">
        <f>'[2]11.2019'!$E$57</f>
        <v>24.10.2019  09:30</v>
      </c>
    </row>
    <row r="45" spans="1:16" x14ac:dyDescent="0.35">
      <c r="A45" s="2"/>
      <c r="B45" s="2"/>
      <c r="C45" s="3"/>
      <c r="D45" s="4" t="s">
        <v>0</v>
      </c>
      <c r="E45" s="8">
        <f>'[2]11.2019'!$Z$56</f>
        <v>22.22073678683487</v>
      </c>
      <c r="F45" s="8">
        <f>'[2]11.2019'!$Z$57</f>
        <v>24.058439553671761</v>
      </c>
    </row>
    <row r="46" spans="1:16" x14ac:dyDescent="0.35">
      <c r="A46" s="2"/>
      <c r="B46" s="2"/>
      <c r="C46" s="3"/>
      <c r="D46" s="4" t="s">
        <v>9</v>
      </c>
    </row>
    <row r="47" spans="1:16" x14ac:dyDescent="0.35">
      <c r="A47" s="2"/>
      <c r="B47" s="2"/>
      <c r="C47" s="3"/>
      <c r="D47" s="4" t="s">
        <v>1</v>
      </c>
    </row>
    <row r="48" spans="1:16" x14ac:dyDescent="0.35">
      <c r="A48" s="2"/>
      <c r="B48" s="2"/>
      <c r="C48" s="3"/>
      <c r="D48" s="4" t="s">
        <v>9</v>
      </c>
      <c r="E48" s="5" t="str">
        <f>'[5]3 per week'!$C$1</f>
        <v>03.10.19 11:30</v>
      </c>
      <c r="F48" s="5" t="str">
        <f>'[5]3 per week'!$F$1</f>
        <v>06.10.19 10:00</v>
      </c>
      <c r="G48" s="5" t="str">
        <f>'[5]3 per week'!$I$1</f>
        <v>08.10.19 12:00</v>
      </c>
      <c r="H48" s="5" t="str">
        <f>'[5]3 per week'!$L$1</f>
        <v>10.10.19 11:30</v>
      </c>
      <c r="I48" s="5" t="s">
        <v>114</v>
      </c>
      <c r="J48" s="5" t="str">
        <f>'[5]3 per week'!$P$1</f>
        <v>13.10.19 08:00</v>
      </c>
      <c r="K48" s="5" t="str">
        <f>'[5]3 per week'!$S$1</f>
        <v>15.10.19 10:45</v>
      </c>
      <c r="L48" s="5" t="str">
        <f>'[5]3 per week'!$V$1</f>
        <v>17.10.19 10:00</v>
      </c>
      <c r="M48" s="5" t="s">
        <v>115</v>
      </c>
      <c r="N48" s="5" t="str">
        <f>'[5]3 per week'!$Z$1</f>
        <v>20.10.19 10:00</v>
      </c>
      <c r="O48" s="5" t="str">
        <f>'[5]3 per week'!$AC$1</f>
        <v>22.10.19 08:00</v>
      </c>
      <c r="P48" s="5" t="str">
        <f>'[5]3 per week'!$AF$1</f>
        <v>24.10.19 12:00</v>
      </c>
    </row>
    <row r="49" spans="1:16" x14ac:dyDescent="0.35">
      <c r="A49" s="2"/>
      <c r="B49" s="2"/>
      <c r="C49" s="3"/>
      <c r="D49" s="6" t="s">
        <v>2</v>
      </c>
      <c r="E49" s="7">
        <f>'[5]3 per week'!$C$17</f>
        <v>0.153</v>
      </c>
      <c r="F49" s="7">
        <f>'[5]3 per week'!$F$17</f>
        <v>0.19500000000000001</v>
      </c>
      <c r="G49" s="7">
        <f>'[5]3 per week'!$I$17</f>
        <v>0.20399999999999999</v>
      </c>
      <c r="H49" s="7">
        <f>'[5]3 per week'!$L$17</f>
        <v>0.23399999999999999</v>
      </c>
      <c r="I49" s="7">
        <f>'[5]3 per week'!$M$17</f>
        <v>0.15</v>
      </c>
      <c r="J49" s="7">
        <f>'[5]3 per week'!$P$17</f>
        <v>0.27299999999999996</v>
      </c>
      <c r="K49" s="7">
        <f>'[5]3 per week'!$S$17</f>
        <v>0.378</v>
      </c>
      <c r="L49" s="7">
        <f>'[5]3 per week'!$V$17</f>
        <v>0.441</v>
      </c>
      <c r="M49" s="7">
        <f>'[5]3 per week'!$W$17</f>
        <v>0.15</v>
      </c>
      <c r="N49" s="7">
        <f>'[5]3 per week'!$Z$17</f>
        <v>0.30599999999999999</v>
      </c>
      <c r="O49" s="7">
        <f>'[5]3 per week'!$AC$17</f>
        <v>0.432</v>
      </c>
      <c r="P49" s="7">
        <f>'[5]3 per week'!$AF$17</f>
        <v>0.54599999999999993</v>
      </c>
    </row>
  </sheetData>
  <protectedRanges>
    <protectedRange sqref="E9 E16 E23" name="User input_1"/>
    <protectedRange sqref="F9 F16 F23" name="User input_2"/>
    <protectedRange sqref="G9 G16 G23" name="User input_3"/>
    <protectedRange sqref="H9 H16 H23" name="User input_4"/>
  </protectedRanges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0595-DBAC-40C8-BB9B-D3169AC51BC4}">
  <dimension ref="A1:T19"/>
  <sheetViews>
    <sheetView workbookViewId="0">
      <selection activeCell="M12" sqref="M12"/>
    </sheetView>
  </sheetViews>
  <sheetFormatPr defaultColWidth="8.81640625" defaultRowHeight="14.5" x14ac:dyDescent="0.35"/>
  <cols>
    <col min="1" max="2" width="6.6328125" bestFit="1" customWidth="1"/>
    <col min="3" max="3" width="5" style="1" bestFit="1" customWidth="1"/>
    <col min="4" max="4" width="7.81640625" bestFit="1" customWidth="1"/>
    <col min="5" max="5" width="12.7265625" bestFit="1" customWidth="1"/>
    <col min="6" max="10" width="13" bestFit="1" customWidth="1"/>
    <col min="11" max="12" width="10.7265625" bestFit="1" customWidth="1"/>
    <col min="13" max="13" width="13" bestFit="1" customWidth="1"/>
    <col min="14" max="16" width="10.7265625" bestFit="1" customWidth="1"/>
  </cols>
  <sheetData>
    <row r="1" spans="1:20" x14ac:dyDescent="0.35">
      <c r="A1" s="2" t="s">
        <v>7</v>
      </c>
      <c r="B1" s="2" t="s">
        <v>8</v>
      </c>
      <c r="C1" s="3" t="s">
        <v>3</v>
      </c>
      <c r="D1" s="4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5">
      <c r="A2" s="2" t="s">
        <v>112</v>
      </c>
      <c r="B2" s="2" t="s">
        <v>113</v>
      </c>
      <c r="C2" s="3">
        <v>7</v>
      </c>
      <c r="D2" s="4" t="s">
        <v>9</v>
      </c>
      <c r="E2" s="5" t="str">
        <f>'[2]11.2019'!$E$63</f>
        <v>22.10.2019  07:00</v>
      </c>
      <c r="F2" s="5" t="str">
        <f>'[2]11.2019'!$E$64</f>
        <v>24.10.2019  09:30</v>
      </c>
    </row>
    <row r="3" spans="1:20" x14ac:dyDescent="0.35">
      <c r="A3" s="2"/>
      <c r="B3" s="2"/>
      <c r="C3" s="3"/>
      <c r="D3" s="4" t="s">
        <v>0</v>
      </c>
      <c r="E3" s="8">
        <f>'[2]11.2019'!$Z$63</f>
        <v>41.318218525469106</v>
      </c>
      <c r="F3" s="8">
        <f>'[2]11.2019'!$Z$64</f>
        <v>23.384835063358278</v>
      </c>
    </row>
    <row r="4" spans="1:20" x14ac:dyDescent="0.35">
      <c r="A4" s="2"/>
      <c r="B4" s="2"/>
      <c r="C4" s="3"/>
      <c r="D4" s="4" t="s">
        <v>9</v>
      </c>
    </row>
    <row r="5" spans="1:20" x14ac:dyDescent="0.35">
      <c r="A5" s="2"/>
      <c r="B5" s="2"/>
      <c r="C5" s="3"/>
      <c r="D5" s="4" t="s">
        <v>1</v>
      </c>
    </row>
    <row r="6" spans="1:20" x14ac:dyDescent="0.35">
      <c r="A6" s="2"/>
      <c r="B6" s="2"/>
      <c r="C6" s="3"/>
      <c r="D6" s="4" t="s">
        <v>9</v>
      </c>
      <c r="E6" s="5" t="str">
        <f>'[5]3 per week'!$C$1</f>
        <v>03.10.19 11:30</v>
      </c>
      <c r="F6" s="5" t="str">
        <f>'[5]3 per week'!$F$1</f>
        <v>06.10.19 10:00</v>
      </c>
      <c r="G6" s="5" t="str">
        <f>'[5]3 per week'!$I$1</f>
        <v>08.10.19 12:00</v>
      </c>
      <c r="H6" s="5" t="str">
        <f>'[5]3 per week'!$L$1</f>
        <v>10.10.19 11:30</v>
      </c>
      <c r="I6" s="5" t="s">
        <v>114</v>
      </c>
      <c r="J6" s="5" t="str">
        <f>'[5]3 per week'!$P$1</f>
        <v>13.10.19 08:00</v>
      </c>
      <c r="K6" s="5" t="str">
        <f>'[5]3 per week'!$S$1</f>
        <v>15.10.19 10:45</v>
      </c>
      <c r="L6" s="5" t="str">
        <f>'[5]3 per week'!$V$1</f>
        <v>17.10.19 10:00</v>
      </c>
      <c r="M6" s="5" t="s">
        <v>115</v>
      </c>
      <c r="N6" s="5" t="str">
        <f>'[5]3 per week'!$Z$1</f>
        <v>20.10.19 10:00</v>
      </c>
      <c r="O6" s="5" t="str">
        <f>'[5]3 per week'!$AC$1</f>
        <v>22.10.19 08:00</v>
      </c>
      <c r="P6" s="5" t="str">
        <f>'[5]3 per week'!$AF$1</f>
        <v>24.10.19 12:00</v>
      </c>
    </row>
    <row r="7" spans="1:20" x14ac:dyDescent="0.35">
      <c r="A7" s="2"/>
      <c r="B7" s="2"/>
      <c r="C7" s="3"/>
      <c r="D7" s="6" t="s">
        <v>2</v>
      </c>
      <c r="E7" s="7">
        <f>'[5]3 per week'!$C$21</f>
        <v>0.153</v>
      </c>
      <c r="F7" s="7">
        <f>'[5]3 per week'!$F$21</f>
        <v>0.16200000000000001</v>
      </c>
      <c r="G7" s="7">
        <f>'[5]3 per week'!$I$21</f>
        <v>0.16200000000000001</v>
      </c>
      <c r="H7" s="7">
        <f>'[5]3 per week'!$L$21</f>
        <v>0.20700000000000002</v>
      </c>
      <c r="I7" s="7">
        <f>'[5]3 per week'!$M$21</f>
        <v>0.15</v>
      </c>
      <c r="J7" s="7">
        <f>'[5]3 per week'!$P$21</f>
        <v>0.24</v>
      </c>
      <c r="K7" s="7">
        <f>'[5]3 per week'!$S$21</f>
        <v>0.34499999999999997</v>
      </c>
      <c r="L7" s="7">
        <f>'[5]3 per week'!$V$21</f>
        <v>0.41099999999999998</v>
      </c>
      <c r="M7" s="7">
        <f>'[5]3 per week'!$W$21</f>
        <v>0.15</v>
      </c>
      <c r="N7" s="7">
        <f>'[5]3 per week'!$Z$21</f>
        <v>0.29099999999999998</v>
      </c>
      <c r="O7" s="7">
        <f>'[5]3 per week'!$AC$21</f>
        <v>0.34499999999999997</v>
      </c>
      <c r="P7" s="7">
        <f>'[5]3 per week'!$AF$21</f>
        <v>0.41400000000000003</v>
      </c>
    </row>
    <row r="8" spans="1:20" x14ac:dyDescent="0.35">
      <c r="A8" s="2" t="s">
        <v>112</v>
      </c>
      <c r="B8" s="2" t="s">
        <v>113</v>
      </c>
      <c r="C8" s="3">
        <v>8</v>
      </c>
      <c r="D8" s="4" t="s">
        <v>9</v>
      </c>
      <c r="E8" s="5" t="str">
        <f>'[2]11.2019'!$E$65</f>
        <v>22.10.2019  07:00</v>
      </c>
      <c r="F8" s="5" t="str">
        <f>'[2]11.2019'!$E$66</f>
        <v>24.10.2019  09:30</v>
      </c>
      <c r="G8" s="5" t="str">
        <f>'[2]11.2019'!$E$68</f>
        <v>20.10.2019  09:30</v>
      </c>
      <c r="H8" s="5"/>
      <c r="I8" s="5"/>
      <c r="J8" s="5"/>
      <c r="K8" s="5"/>
      <c r="L8" s="5"/>
      <c r="M8" s="5"/>
      <c r="N8" s="5"/>
      <c r="O8" s="5"/>
    </row>
    <row r="9" spans="1:20" x14ac:dyDescent="0.35">
      <c r="A9" s="2"/>
      <c r="B9" s="2"/>
      <c r="C9" s="3"/>
      <c r="D9" s="4" t="s">
        <v>0</v>
      </c>
      <c r="E9" s="8">
        <f>'[2]11.2019'!$Z$65</f>
        <v>14.73399370660206</v>
      </c>
      <c r="F9" s="8">
        <f>AVERAGE('[2]11.2019'!$Z$66:$Z$67)</f>
        <v>20.544673477050431</v>
      </c>
      <c r="G9" s="8">
        <f>AVERAGE('[2]11.2019'!$Z$68:$Z$69)</f>
        <v>8.9859125609651223</v>
      </c>
      <c r="H9" s="8"/>
      <c r="I9" s="8"/>
      <c r="J9" s="8"/>
      <c r="K9" s="8"/>
      <c r="L9" s="8"/>
      <c r="M9" s="8"/>
      <c r="N9" s="8"/>
    </row>
    <row r="10" spans="1:20" x14ac:dyDescent="0.35">
      <c r="A10" s="2"/>
      <c r="B10" s="2"/>
      <c r="C10" s="3"/>
      <c r="D10" s="4" t="s">
        <v>9</v>
      </c>
      <c r="E10" s="5" t="str">
        <f>'[5]3 per week'!$C$1</f>
        <v>03.10.19 11:30</v>
      </c>
      <c r="F10" s="5" t="s">
        <v>118</v>
      </c>
      <c r="G10" s="5" t="s">
        <v>119</v>
      </c>
      <c r="H10" s="5" t="s">
        <v>120</v>
      </c>
      <c r="I10" s="5" t="s">
        <v>121</v>
      </c>
      <c r="J10" s="5" t="s">
        <v>122</v>
      </c>
      <c r="K10" s="5" t="s">
        <v>123</v>
      </c>
      <c r="L10" s="5" t="s">
        <v>124</v>
      </c>
      <c r="M10" s="5" t="s">
        <v>125</v>
      </c>
    </row>
    <row r="11" spans="1:20" x14ac:dyDescent="0.35">
      <c r="A11" s="2"/>
      <c r="B11" s="2"/>
      <c r="C11" s="3"/>
      <c r="D11" s="4" t="s">
        <v>1</v>
      </c>
      <c r="E11" s="37">
        <v>3</v>
      </c>
      <c r="F11" s="34">
        <v>2.27</v>
      </c>
      <c r="G11" s="34">
        <v>3.47</v>
      </c>
      <c r="H11" s="34"/>
      <c r="I11" s="34">
        <v>4.0199999999999996</v>
      </c>
      <c r="J11" s="34">
        <v>3.16</v>
      </c>
      <c r="K11" s="34">
        <v>1.92</v>
      </c>
      <c r="L11" s="34">
        <v>3.96</v>
      </c>
      <c r="M11" s="34">
        <v>3.78</v>
      </c>
    </row>
    <row r="12" spans="1:20" x14ac:dyDescent="0.35">
      <c r="A12" s="2"/>
      <c r="B12" s="2"/>
      <c r="C12" s="3"/>
      <c r="D12" s="4" t="s">
        <v>9</v>
      </c>
      <c r="E12" s="5" t="str">
        <f>'[5]3 per week'!$C$1</f>
        <v>03.10.19 11:30</v>
      </c>
      <c r="F12" s="5" t="str">
        <f>'[5]3 per week'!$F$1</f>
        <v>06.10.19 10:00</v>
      </c>
      <c r="G12" s="5" t="str">
        <f>'[5]3 per week'!$I$1</f>
        <v>08.10.19 12:00</v>
      </c>
      <c r="H12" s="5" t="str">
        <f>'[5]3 per week'!$L$1</f>
        <v>10.10.19 11:30</v>
      </c>
      <c r="I12" s="5" t="s">
        <v>114</v>
      </c>
      <c r="J12" s="5" t="str">
        <f>'[5]3 per week'!$P$1</f>
        <v>13.10.19 08:00</v>
      </c>
      <c r="K12" s="5" t="str">
        <f>'[5]3 per week'!$S$1</f>
        <v>15.10.19 10:45</v>
      </c>
      <c r="L12" s="5" t="str">
        <f>'[5]3 per week'!$V$1</f>
        <v>17.10.19 10:00</v>
      </c>
      <c r="M12" s="5" t="s">
        <v>115</v>
      </c>
      <c r="N12" s="5" t="str">
        <f>'[5]3 per week'!$Z$1</f>
        <v>20.10.19 10:00</v>
      </c>
      <c r="O12" s="5" t="str">
        <f>'[5]3 per week'!$AC$1</f>
        <v>22.10.19 08:00</v>
      </c>
      <c r="P12" s="5" t="str">
        <f>'[5]3 per week'!$AF$1</f>
        <v>24.10.19 12:00</v>
      </c>
    </row>
    <row r="13" spans="1:20" x14ac:dyDescent="0.35">
      <c r="A13" s="2"/>
      <c r="B13" s="2"/>
      <c r="C13" s="3"/>
      <c r="D13" s="6" t="s">
        <v>2</v>
      </c>
      <c r="E13" s="7">
        <f>'[5]3 per week'!$C$22</f>
        <v>0.15</v>
      </c>
      <c r="F13" s="7">
        <f>'[5]3 per week'!$F$22</f>
        <v>0.13200000000000001</v>
      </c>
      <c r="G13" s="7">
        <f>'[5]3 per week'!$I$22</f>
        <v>0.14700000000000002</v>
      </c>
      <c r="H13" s="7">
        <f>'[5]3 per week'!$L$22</f>
        <v>0.14700000000000002</v>
      </c>
      <c r="I13" s="7">
        <f>'[5]3 per week'!$M$22</f>
        <v>0.14100000000000001</v>
      </c>
      <c r="J13" s="7">
        <f>'[5]3 per week'!$P$22</f>
        <v>0.216</v>
      </c>
      <c r="K13" s="7">
        <f>'[5]3 per week'!$S$22</f>
        <v>0.34799999999999998</v>
      </c>
      <c r="L13" s="7">
        <f>'[5]3 per week'!$V$22</f>
        <v>0.378</v>
      </c>
      <c r="M13" s="7">
        <f>'[5]3 per week'!$W$22</f>
        <v>0.15</v>
      </c>
      <c r="N13" s="7">
        <f>'[5]3 per week'!$Z$22</f>
        <v>0.27599999999999997</v>
      </c>
      <c r="O13" s="7">
        <f>'[5]3 per week'!$AC$22</f>
        <v>0.33900000000000002</v>
      </c>
      <c r="P13" s="7">
        <f>'[5]3 per week'!$AF$22</f>
        <v>0.41099999999999998</v>
      </c>
    </row>
    <row r="14" spans="1:20" x14ac:dyDescent="0.35">
      <c r="A14" s="2" t="s">
        <v>112</v>
      </c>
      <c r="B14" s="2" t="s">
        <v>113</v>
      </c>
      <c r="C14" s="3">
        <v>9</v>
      </c>
      <c r="D14" s="4" t="s">
        <v>9</v>
      </c>
      <c r="E14" s="5" t="str">
        <f>'[2]11.2019'!$E$51</f>
        <v>17.10.2019  08:45</v>
      </c>
      <c r="F14" s="5"/>
    </row>
    <row r="15" spans="1:20" x14ac:dyDescent="0.35">
      <c r="A15" s="2"/>
      <c r="B15" s="2"/>
      <c r="C15" s="3"/>
      <c r="D15" s="4" t="s">
        <v>0</v>
      </c>
      <c r="E15" s="8">
        <f>'[2]11.2019'!$Z$51</f>
        <v>86.900224351282347</v>
      </c>
      <c r="F15" s="8"/>
    </row>
    <row r="16" spans="1:20" x14ac:dyDescent="0.35">
      <c r="A16" s="2"/>
      <c r="B16" s="2"/>
      <c r="C16" s="3"/>
      <c r="D16" s="4" t="s">
        <v>9</v>
      </c>
    </row>
    <row r="17" spans="1:16" x14ac:dyDescent="0.35">
      <c r="A17" s="2"/>
      <c r="B17" s="2"/>
      <c r="C17" s="3"/>
      <c r="D17" s="4" t="s">
        <v>1</v>
      </c>
    </row>
    <row r="18" spans="1:16" x14ac:dyDescent="0.35">
      <c r="A18" s="2"/>
      <c r="B18" s="2"/>
      <c r="C18" s="3"/>
      <c r="D18" s="4" t="s">
        <v>9</v>
      </c>
      <c r="E18" s="5" t="str">
        <f>'[5]3 per week'!$C$1</f>
        <v>03.10.19 11:30</v>
      </c>
      <c r="F18" s="5" t="str">
        <f>'[5]3 per week'!$F$1</f>
        <v>06.10.19 10:00</v>
      </c>
      <c r="G18" s="5" t="str">
        <f>'[5]3 per week'!$I$1</f>
        <v>08.10.19 12:00</v>
      </c>
      <c r="H18" s="5" t="str">
        <f>'[5]3 per week'!$L$1</f>
        <v>10.10.19 11:30</v>
      </c>
      <c r="I18" s="5" t="s">
        <v>114</v>
      </c>
      <c r="J18" s="5" t="str">
        <f>'[5]3 per week'!$P$1</f>
        <v>13.10.19 08:00</v>
      </c>
      <c r="K18" s="5" t="str">
        <f>'[5]3 per week'!$S$1</f>
        <v>15.10.19 10:45</v>
      </c>
      <c r="L18" s="5" t="str">
        <f>'[5]3 per week'!$V$1</f>
        <v>17.10.19 10:00</v>
      </c>
      <c r="M18" s="5" t="s">
        <v>115</v>
      </c>
      <c r="N18" s="5" t="str">
        <f>'[5]3 per week'!$Z$1</f>
        <v>20.10.19 10:00</v>
      </c>
      <c r="O18" s="5" t="str">
        <f>'[5]3 per week'!$AC$1</f>
        <v>22.10.19 08:00</v>
      </c>
      <c r="P18" s="5" t="str">
        <f>'[5]3 per week'!$AF$1</f>
        <v>24.10.19 12:00</v>
      </c>
    </row>
    <row r="19" spans="1:16" x14ac:dyDescent="0.35">
      <c r="A19" s="2"/>
      <c r="B19" s="2"/>
      <c r="C19" s="3"/>
      <c r="D19" s="6" t="s">
        <v>2</v>
      </c>
      <c r="E19" s="7">
        <f>'[5]3 per week'!$C$23</f>
        <v>0.15</v>
      </c>
      <c r="F19" s="7">
        <f>'[5]3 per week'!$F$23</f>
        <v>0.14100000000000001</v>
      </c>
      <c r="G19" s="7">
        <f>'[5]3 per week'!$I$23</f>
        <v>0.14700000000000002</v>
      </c>
      <c r="H19" s="7">
        <f>'[5]3 per week'!$L$23</f>
        <v>0.20700000000000002</v>
      </c>
      <c r="I19" s="7">
        <f>'[5]3 per week'!$M$23</f>
        <v>0.15</v>
      </c>
      <c r="J19" s="7">
        <f>'[5]3 per week'!$P$23</f>
        <v>0.24</v>
      </c>
      <c r="K19" s="7">
        <f>'[5]3 per week'!$S$23</f>
        <v>0.36599999999999999</v>
      </c>
      <c r="L19" s="7">
        <f>'[5]3 per week'!$V$23</f>
        <v>0.44999999999999996</v>
      </c>
      <c r="M19" s="7">
        <f>'[5]3 per week'!$W$23</f>
        <v>0.15</v>
      </c>
      <c r="N19" s="7">
        <f>'[5]3 per week'!$Z$23</f>
        <v>0.29099999999999998</v>
      </c>
      <c r="O19" s="7">
        <f>'[5]3 per week'!$AC$23</f>
        <v>0.38400000000000001</v>
      </c>
      <c r="P19" s="7">
        <f>'[5]3 per week'!$AF$23</f>
        <v>0.441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37A3-F88C-4698-AA67-F3230F63AFB9}">
  <dimension ref="A1:T19"/>
  <sheetViews>
    <sheetView workbookViewId="0">
      <selection activeCell="E2" sqref="E2"/>
    </sheetView>
  </sheetViews>
  <sheetFormatPr defaultColWidth="8.81640625" defaultRowHeight="14.5" x14ac:dyDescent="0.35"/>
  <cols>
    <col min="1" max="2" width="6.6328125" bestFit="1" customWidth="1"/>
    <col min="3" max="3" width="5" style="1" bestFit="1" customWidth="1"/>
    <col min="4" max="4" width="7.81640625" bestFit="1" customWidth="1"/>
    <col min="5" max="5" width="12.7265625" bestFit="1" customWidth="1"/>
    <col min="6" max="10" width="13" bestFit="1" customWidth="1"/>
    <col min="11" max="12" width="10.7265625" bestFit="1" customWidth="1"/>
    <col min="13" max="13" width="13" bestFit="1" customWidth="1"/>
    <col min="14" max="16" width="10.7265625" bestFit="1" customWidth="1"/>
  </cols>
  <sheetData>
    <row r="1" spans="1:20" x14ac:dyDescent="0.35">
      <c r="A1" s="2" t="s">
        <v>7</v>
      </c>
      <c r="B1" s="2" t="s">
        <v>8</v>
      </c>
      <c r="C1" s="3" t="s">
        <v>3</v>
      </c>
      <c r="D1" s="4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5">
      <c r="A2" s="2" t="s">
        <v>112</v>
      </c>
      <c r="B2" s="2" t="s">
        <v>113</v>
      </c>
      <c r="C2" s="3">
        <v>7</v>
      </c>
      <c r="D2" s="4" t="s">
        <v>9</v>
      </c>
      <c r="E2" s="5"/>
      <c r="F2" s="5"/>
    </row>
    <row r="3" spans="1:20" x14ac:dyDescent="0.35">
      <c r="A3" s="2"/>
      <c r="B3" s="2"/>
      <c r="C3" s="3"/>
      <c r="D3" s="4" t="s">
        <v>0</v>
      </c>
      <c r="E3" s="8"/>
      <c r="F3" s="8"/>
    </row>
    <row r="4" spans="1:20" x14ac:dyDescent="0.35">
      <c r="A4" s="2"/>
      <c r="B4" s="2"/>
      <c r="C4" s="3"/>
      <c r="D4" s="4" t="s">
        <v>9</v>
      </c>
    </row>
    <row r="5" spans="1:20" x14ac:dyDescent="0.35">
      <c r="A5" s="2"/>
      <c r="B5" s="2"/>
      <c r="C5" s="3"/>
      <c r="D5" s="4" t="s">
        <v>1</v>
      </c>
    </row>
    <row r="6" spans="1:20" x14ac:dyDescent="0.35">
      <c r="A6" s="2"/>
      <c r="B6" s="2"/>
      <c r="C6" s="3"/>
      <c r="D6" s="4" t="s">
        <v>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20" x14ac:dyDescent="0.35">
      <c r="A7" s="2"/>
      <c r="B7" s="2"/>
      <c r="C7" s="3"/>
      <c r="D7" s="6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0" x14ac:dyDescent="0.35">
      <c r="A8" s="2" t="s">
        <v>112</v>
      </c>
      <c r="B8" s="2" t="s">
        <v>113</v>
      </c>
      <c r="C8" s="3">
        <v>8</v>
      </c>
      <c r="D8" s="4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20" x14ac:dyDescent="0.35">
      <c r="A9" s="2"/>
      <c r="B9" s="2"/>
      <c r="C9" s="3"/>
      <c r="D9" s="4" t="s">
        <v>0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20" x14ac:dyDescent="0.35">
      <c r="A10" s="2"/>
      <c r="B10" s="2"/>
      <c r="C10" s="3"/>
      <c r="D10" s="4" t="s">
        <v>9</v>
      </c>
    </row>
    <row r="11" spans="1:20" x14ac:dyDescent="0.35">
      <c r="A11" s="2"/>
      <c r="B11" s="2"/>
      <c r="C11" s="3"/>
      <c r="D11" s="4" t="s">
        <v>1</v>
      </c>
    </row>
    <row r="12" spans="1:20" x14ac:dyDescent="0.35">
      <c r="A12" s="2"/>
      <c r="B12" s="2"/>
      <c r="C12" s="3"/>
      <c r="D12" s="4" t="s">
        <v>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0" x14ac:dyDescent="0.35">
      <c r="A13" s="2"/>
      <c r="B13" s="2"/>
      <c r="C13" s="3"/>
      <c r="D13" s="6" t="s">
        <v>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0" x14ac:dyDescent="0.35">
      <c r="A14" s="2" t="s">
        <v>112</v>
      </c>
      <c r="B14" s="2" t="s">
        <v>113</v>
      </c>
      <c r="C14" s="3">
        <v>9</v>
      </c>
      <c r="D14" s="4" t="s">
        <v>9</v>
      </c>
      <c r="E14" s="5"/>
      <c r="F14" s="5"/>
    </row>
    <row r="15" spans="1:20" x14ac:dyDescent="0.35">
      <c r="A15" s="2"/>
      <c r="B15" s="2"/>
      <c r="C15" s="3"/>
      <c r="D15" s="4" t="s">
        <v>0</v>
      </c>
      <c r="E15" s="8"/>
      <c r="F15" s="8"/>
    </row>
    <row r="16" spans="1:20" x14ac:dyDescent="0.35">
      <c r="A16" s="2"/>
      <c r="B16" s="2"/>
      <c r="C16" s="3"/>
      <c r="D16" s="4" t="s">
        <v>9</v>
      </c>
    </row>
    <row r="17" spans="1:16" x14ac:dyDescent="0.35">
      <c r="A17" s="2"/>
      <c r="B17" s="2"/>
      <c r="C17" s="3"/>
      <c r="D17" s="4" t="s">
        <v>1</v>
      </c>
    </row>
    <row r="18" spans="1:16" x14ac:dyDescent="0.35">
      <c r="A18" s="2"/>
      <c r="B18" s="2"/>
      <c r="C18" s="3"/>
      <c r="D18" s="4" t="s">
        <v>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5">
      <c r="A19" s="2"/>
      <c r="B19" s="2"/>
      <c r="C19" s="3"/>
      <c r="D19" s="6" t="s">
        <v>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Data_Liu_&amp;_Dong</vt:lpstr>
      <vt:lpstr>Parameters_Liu_&amp;_Dong</vt:lpstr>
      <vt:lpstr>Parameters_Runcie</vt:lpstr>
      <vt:lpstr>Parameters</vt:lpstr>
      <vt:lpstr>500.3.5.168</vt:lpstr>
      <vt:lpstr>1000.7.168</vt:lpstr>
      <vt:lpstr>500.2.3.168</vt:lpstr>
      <vt:lpstr>time_effect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2019-08-15T09:09:10Z</dcterms:created>
  <dcterms:modified xsi:type="dcterms:W3CDTF">2020-07-29T07:03:21Z</dcterms:modified>
</cp:coreProperties>
</file>