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data\"/>
    </mc:Choice>
  </mc:AlternateContent>
  <xr:revisionPtr revIDLastSave="0" documentId="13_ncr:1_{36BC15A9-0958-480A-B055-FF26F64BF457}" xr6:coauthVersionLast="41" xr6:coauthVersionMax="41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Parameters" sheetId="1" r:id="rId1"/>
    <sheet name="Sensitivity analysis" sheetId="2" r:id="rId2"/>
    <sheet name="Control 1" sheetId="3" r:id="rId3"/>
    <sheet name="Control 2" sheetId="4" r:id="rId4"/>
    <sheet name="2000.7.168" sheetId="5" r:id="rId5"/>
    <sheet name="500.3.5.168_1" sheetId="6" r:id="rId6"/>
    <sheet name="500.3.5.168_2" sheetId="7" r:id="rId7"/>
    <sheet name="500.3.5.168_test" sheetId="8" r:id="rId8"/>
    <sheet name="Draf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gpPJUoFzuVJyzg/xClb5LhFVn6JQ=="/>
    </ext>
  </extLst>
</workbook>
</file>

<file path=xl/calcChain.xml><?xml version="1.0" encoding="utf-8"?>
<calcChain xmlns="http://schemas.openxmlformats.org/spreadsheetml/2006/main">
  <c r="D1" i="7" l="1"/>
  <c r="BX1" i="7" l="1"/>
  <c r="BV1" i="7"/>
  <c r="BT1" i="7"/>
  <c r="BR1" i="7"/>
  <c r="BP1" i="7"/>
  <c r="BD1" i="7"/>
  <c r="BF1" i="7" s="1"/>
  <c r="BH1" i="7" s="1"/>
  <c r="BB1" i="7"/>
  <c r="AZ1" i="7"/>
  <c r="AX1" i="7"/>
  <c r="AV1" i="7"/>
  <c r="AT1" i="7"/>
  <c r="AR1" i="7"/>
  <c r="AP1" i="7"/>
  <c r="AN1" i="7"/>
  <c r="AL1" i="7"/>
  <c r="F9" i="9" l="1"/>
  <c r="C14" i="9" s="1"/>
  <c r="D5" i="9"/>
  <c r="F5" i="9" s="1"/>
  <c r="AD1" i="8"/>
  <c r="AF1" i="8" s="1"/>
  <c r="AH1" i="8" s="1"/>
  <c r="AJ1" i="8" s="1"/>
  <c r="AB1" i="8"/>
  <c r="Z1" i="8"/>
  <c r="N1" i="8"/>
  <c r="P1" i="8" s="1"/>
  <c r="R1" i="8" s="1"/>
  <c r="T1" i="8" s="1"/>
  <c r="V1" i="8" s="1"/>
  <c r="X1" i="8" s="1"/>
  <c r="B1" i="8"/>
  <c r="D1" i="8" s="1"/>
  <c r="F1" i="8" s="1"/>
  <c r="H1" i="8" s="1"/>
  <c r="J1" i="8" s="1"/>
  <c r="L1" i="8" s="1"/>
  <c r="Z1" i="7"/>
  <c r="AB1" i="7" s="1"/>
  <c r="AD1" i="7" s="1"/>
  <c r="AF1" i="7" s="1"/>
  <c r="AH1" i="7" s="1"/>
  <c r="AJ1" i="7" s="1"/>
  <c r="N1" i="7"/>
  <c r="P1" i="7" s="1"/>
  <c r="R1" i="7" s="1"/>
  <c r="T1" i="7" s="1"/>
  <c r="V1" i="7" s="1"/>
  <c r="X1" i="7" s="1"/>
  <c r="B1" i="7"/>
  <c r="J1" i="7" s="1"/>
  <c r="L1" i="7" s="1"/>
  <c r="AK3" i="6"/>
  <c r="AI3" i="6"/>
  <c r="AG3" i="6"/>
  <c r="AE3" i="6"/>
  <c r="AC3" i="6"/>
  <c r="AA3" i="6"/>
  <c r="Y3" i="6"/>
  <c r="W3" i="6"/>
  <c r="U3" i="6"/>
  <c r="S3" i="6"/>
  <c r="Q3" i="6"/>
  <c r="O3" i="6"/>
  <c r="M3" i="6"/>
  <c r="K3" i="6"/>
  <c r="I3" i="6"/>
  <c r="G3" i="6"/>
  <c r="E3" i="6"/>
  <c r="C3" i="6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AK3" i="4"/>
  <c r="AI3" i="4"/>
  <c r="AG3" i="4"/>
  <c r="AE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AK3" i="3"/>
  <c r="AI3" i="3"/>
  <c r="AG3" i="3"/>
  <c r="AE3" i="3"/>
  <c r="AC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B12" i="1"/>
  <c r="B4" i="1"/>
</calcChain>
</file>

<file path=xl/sharedStrings.xml><?xml version="1.0" encoding="utf-8"?>
<sst xmlns="http://schemas.openxmlformats.org/spreadsheetml/2006/main" count="66" uniqueCount="38">
  <si>
    <t>dNextoutdt</t>
  </si>
  <si>
    <t>#[umol N/l/h]</t>
  </si>
  <si>
    <t>dNextindt</t>
  </si>
  <si>
    <t>dmoutdt</t>
  </si>
  <si>
    <t>#[g DW/l/h]</t>
  </si>
  <si>
    <t>Next</t>
  </si>
  <si>
    <t>miu</t>
  </si>
  <si>
    <t>#[1/h]</t>
  </si>
  <si>
    <t>Nint</t>
  </si>
  <si>
    <t>Nintmax</t>
  </si>
  <si>
    <t>#[%g N/g DW]</t>
  </si>
  <si>
    <t>Nintmin</t>
  </si>
  <si>
    <t>Ks</t>
  </si>
  <si>
    <t>KN</t>
  </si>
  <si>
    <t>#[umol N/l]</t>
  </si>
  <si>
    <t>Vmax</t>
  </si>
  <si>
    <t>#[umol N/g DW/h]</t>
  </si>
  <si>
    <t># [% g N/g DW]</t>
  </si>
  <si>
    <t>m</t>
  </si>
  <si>
    <t># [g DW/l]</t>
  </si>
  <si>
    <t>Amplitude</t>
  </si>
  <si>
    <t>Duration</t>
  </si>
  <si>
    <t># [days]</t>
  </si>
  <si>
    <t>Period</t>
  </si>
  <si>
    <t># [1/days]</t>
  </si>
  <si>
    <t>Kd</t>
  </si>
  <si>
    <t>Nintcrit</t>
  </si>
  <si>
    <t>Added N per week</t>
  </si>
  <si>
    <t>umol/l</t>
  </si>
  <si>
    <t>l</t>
  </si>
  <si>
    <t>ug N/umol</t>
  </si>
  <si>
    <t>g N/ug N</t>
  </si>
  <si>
    <t>g N</t>
  </si>
  <si>
    <t>g DW/ g FW</t>
  </si>
  <si>
    <t>g N / g DW</t>
  </si>
  <si>
    <t>g N / g FW</t>
  </si>
  <si>
    <t>g FW</t>
  </si>
  <si>
    <t>g N / 10 g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</si>
</sst>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0"/>
      <name val="Arial"/>
    </font>
    <font>
      <sz val="10"/>
      <color rgb="FF1155CC"/>
      <name val="Arial"/>
    </font>
    <font>
      <sz val="12"/>
      <color rgb="FFFF0000"/>
      <name val="Calibri"/>
    </font>
    <font>
      <sz val="12"/>
      <name val="Calibri"/>
    </font>
    <font>
      <sz val="12"/>
      <name val="Calibri"/>
    </font>
    <font>
      <sz val="10"/>
      <color rgb="FF000000"/>
      <name val="Arial"/>
    </font>
    <font>
      <sz val="10"/>
      <name val="Calibri"/>
    </font>
    <font>
      <sz val="12"/>
      <color rgb="FFFF0000"/>
      <name val="Calibri"/>
    </font>
    <font>
      <sz val="10"/>
      <color rgb="FF000000"/>
      <name val="Calibri"/>
    </font>
    <font>
      <sz val="10"/>
      <name val="Calibri"/>
    </font>
    <font>
      <sz val="8"/>
      <name val="Arial"/>
    </font>
    <font>
      <sz val="8"/>
      <color rgb="FFFF0000"/>
      <name val="Arial"/>
    </font>
    <font>
      <sz val="8"/>
      <name val="Calibri"/>
    </font>
    <font>
      <sz val="8"/>
      <color rgb="FF000000"/>
      <name val="Calibri"/>
    </font>
    <font>
      <sz val="8"/>
      <color rgb="FFFF0000"/>
      <name val="Calibri"/>
    </font>
    <font>
      <sz val="11"/>
      <color rgb="FF000000"/>
      <name val="Calibri"/>
    </font>
    <font>
      <sz val="8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9" fontId="0" fillId="0" borderId="0" xfId="0" applyNumberFormat="1" applyFont="1"/>
    <xf numFmtId="0" fontId="1" fillId="0" borderId="0" xfId="0" applyFont="1"/>
    <xf numFmtId="0" fontId="1" fillId="0" borderId="0" xfId="0" applyFont="1" applyAlignment="1"/>
    <xf numFmtId="1" fontId="2" fillId="2" borderId="0" xfId="0" applyNumberFormat="1" applyFont="1" applyFill="1" applyAlignment="1"/>
    <xf numFmtId="0" fontId="3" fillId="0" borderId="0" xfId="0" applyFont="1"/>
    <xf numFmtId="0" fontId="4" fillId="0" borderId="0" xfId="0" applyFont="1" applyAlignment="1"/>
    <xf numFmtId="2" fontId="1" fillId="0" borderId="0" xfId="0" applyNumberFormat="1" applyFont="1" applyAlignment="1"/>
    <xf numFmtId="1" fontId="1" fillId="0" borderId="0" xfId="0" applyNumberFormat="1" applyFont="1" applyAlignment="1"/>
    <xf numFmtId="2" fontId="2" fillId="2" borderId="0" xfId="0" applyNumberFormat="1" applyFont="1" applyFill="1"/>
    <xf numFmtId="0" fontId="2" fillId="2" borderId="0" xfId="0" applyFont="1" applyFill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3" fillId="0" borderId="0" xfId="0" applyFont="1" applyAlignment="1"/>
    <xf numFmtId="0" fontId="7" fillId="0" borderId="0" xfId="0" applyFont="1"/>
    <xf numFmtId="0" fontId="8" fillId="0" borderId="0" xfId="0" applyFont="1" applyAlignment="1"/>
    <xf numFmtId="2" fontId="7" fillId="0" borderId="0" xfId="0" applyNumberFormat="1" applyFont="1" applyAlignment="1"/>
    <xf numFmtId="0" fontId="5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2" borderId="0" xfId="0" applyFont="1" applyFill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/>
    </xf>
    <xf numFmtId="1" fontId="7" fillId="0" borderId="0" xfId="0" applyNumberFormat="1" applyFont="1" applyAlignment="1"/>
    <xf numFmtId="0" fontId="9" fillId="0" borderId="0" xfId="0" applyFont="1" applyAlignment="1"/>
    <xf numFmtId="0" fontId="11" fillId="0" borderId="0" xfId="0" applyFont="1"/>
    <xf numFmtId="0" fontId="11" fillId="0" borderId="0" xfId="0" applyFont="1" applyAlignment="1"/>
    <xf numFmtId="1" fontId="12" fillId="2" borderId="0" xfId="0" applyNumberFormat="1" applyFont="1" applyFill="1" applyAlignment="1"/>
    <xf numFmtId="2" fontId="11" fillId="0" borderId="0" xfId="0" applyNumberFormat="1" applyFont="1" applyAlignment="1"/>
    <xf numFmtId="0" fontId="13" fillId="0" borderId="0" xfId="0" applyFont="1"/>
    <xf numFmtId="0" fontId="14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0" borderId="0" xfId="0" applyFont="1" applyAlignment="1"/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14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7" sqref="B17"/>
    </sheetView>
  </sheetViews>
  <sheetFormatPr defaultColWidth="11.25" defaultRowHeight="15" customHeight="1" x14ac:dyDescent="0.35"/>
  <cols>
    <col min="1" max="1" width="14.6640625" customWidth="1"/>
    <col min="2" max="2" width="10.6640625" customWidth="1"/>
    <col min="3" max="3" width="17.4140625" customWidth="1"/>
    <col min="4" max="4" width="45.4140625" customWidth="1"/>
    <col min="5" max="26" width="10.6640625" customWidth="1"/>
  </cols>
  <sheetData>
    <row r="1" spans="1:6" x14ac:dyDescent="0.35">
      <c r="A1" t="s">
        <v>0</v>
      </c>
      <c r="B1">
        <v>0</v>
      </c>
      <c r="C1" t="s">
        <v>1</v>
      </c>
    </row>
    <row r="2" spans="1:6" x14ac:dyDescent="0.35">
      <c r="A2" t="s">
        <v>2</v>
      </c>
      <c r="B2">
        <v>0</v>
      </c>
      <c r="C2" t="s">
        <v>1</v>
      </c>
    </row>
    <row r="3" spans="1:6" x14ac:dyDescent="0.35">
      <c r="A3" t="s">
        <v>3</v>
      </c>
      <c r="B3">
        <v>0</v>
      </c>
      <c r="C3" t="s">
        <v>4</v>
      </c>
      <c r="F3" s="1"/>
    </row>
    <row r="4" spans="1:6" x14ac:dyDescent="0.35">
      <c r="A4" t="s">
        <v>6</v>
      </c>
      <c r="B4" s="5">
        <f>0.4/24</f>
        <v>1.6666666666666666E-2</v>
      </c>
      <c r="C4" t="s">
        <v>7</v>
      </c>
    </row>
    <row r="5" spans="1:6" x14ac:dyDescent="0.35">
      <c r="A5" t="s">
        <v>9</v>
      </c>
      <c r="B5" s="6">
        <v>4.2300000000000004</v>
      </c>
      <c r="C5" t="s">
        <v>10</v>
      </c>
    </row>
    <row r="6" spans="1:6" x14ac:dyDescent="0.35">
      <c r="A6" t="s">
        <v>11</v>
      </c>
      <c r="B6" s="6">
        <v>0.51</v>
      </c>
      <c r="C6" t="s">
        <v>10</v>
      </c>
    </row>
    <row r="7" spans="1:6" x14ac:dyDescent="0.35">
      <c r="A7" t="s">
        <v>12</v>
      </c>
      <c r="B7" s="5">
        <v>3</v>
      </c>
      <c r="C7" t="s">
        <v>10</v>
      </c>
    </row>
    <row r="8" spans="1:6" x14ac:dyDescent="0.35">
      <c r="A8" t="s">
        <v>13</v>
      </c>
      <c r="B8" s="5">
        <v>34</v>
      </c>
      <c r="C8" t="s">
        <v>14</v>
      </c>
    </row>
    <row r="9" spans="1:6" x14ac:dyDescent="0.35">
      <c r="A9" t="s">
        <v>15</v>
      </c>
      <c r="B9" s="5">
        <v>116</v>
      </c>
      <c r="C9" t="s">
        <v>16</v>
      </c>
    </row>
    <row r="10" spans="1:6" x14ac:dyDescent="0.35">
      <c r="A10" t="s">
        <v>5</v>
      </c>
      <c r="B10">
        <v>0</v>
      </c>
      <c r="C10" t="s">
        <v>14</v>
      </c>
    </row>
    <row r="11" spans="1:6" x14ac:dyDescent="0.35">
      <c r="A11" t="s">
        <v>8</v>
      </c>
      <c r="B11" s="6">
        <v>1.85</v>
      </c>
      <c r="C11" t="s">
        <v>17</v>
      </c>
    </row>
    <row r="12" spans="1:6" x14ac:dyDescent="0.35">
      <c r="A12" t="s">
        <v>18</v>
      </c>
      <c r="B12">
        <f>1*0.15</f>
        <v>0.15</v>
      </c>
      <c r="C12" t="s">
        <v>19</v>
      </c>
    </row>
    <row r="13" spans="1:6" x14ac:dyDescent="0.35">
      <c r="A13" t="s">
        <v>20</v>
      </c>
      <c r="B13" s="11">
        <v>500</v>
      </c>
      <c r="C13" t="s">
        <v>14</v>
      </c>
    </row>
    <row r="14" spans="1:6" x14ac:dyDescent="0.35">
      <c r="A14" t="s">
        <v>21</v>
      </c>
      <c r="B14">
        <v>7</v>
      </c>
      <c r="C14" t="s">
        <v>22</v>
      </c>
    </row>
    <row r="15" spans="1:6" x14ac:dyDescent="0.35">
      <c r="A15" t="s">
        <v>23</v>
      </c>
      <c r="B15" s="6">
        <v>3.5</v>
      </c>
      <c r="C15" t="s">
        <v>24</v>
      </c>
    </row>
    <row r="16" spans="1:6" x14ac:dyDescent="0.35">
      <c r="A16" s="6" t="s">
        <v>25</v>
      </c>
      <c r="B16" s="13">
        <v>0.4</v>
      </c>
      <c r="C16" t="s">
        <v>19</v>
      </c>
    </row>
    <row r="17" spans="1:5" x14ac:dyDescent="0.35">
      <c r="A17" s="6" t="s">
        <v>26</v>
      </c>
      <c r="B17" s="15">
        <v>3</v>
      </c>
      <c r="C17" t="s">
        <v>10</v>
      </c>
      <c r="D17" s="17"/>
      <c r="E17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00"/>
  <sheetViews>
    <sheetView workbookViewId="0"/>
  </sheetViews>
  <sheetFormatPr defaultColWidth="11.25" defaultRowHeight="15" customHeight="1" x14ac:dyDescent="0.35"/>
  <cols>
    <col min="1" max="1" width="3.9140625" customWidth="1"/>
    <col min="2" max="2" width="1.6640625" customWidth="1"/>
    <col min="3" max="3" width="3.6640625" customWidth="1"/>
    <col min="4" max="4" width="3.33203125" customWidth="1"/>
    <col min="5" max="5" width="3.6640625" customWidth="1"/>
    <col min="6" max="6" width="3.33203125" customWidth="1"/>
    <col min="7" max="7" width="4.58203125" customWidth="1"/>
    <col min="8" max="8" width="3.33203125" customWidth="1"/>
    <col min="9" max="9" width="3.6640625" customWidth="1"/>
    <col min="10" max="10" width="3.33203125" customWidth="1"/>
    <col min="11" max="11" width="3.6640625" customWidth="1"/>
    <col min="12" max="12" width="3.332031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3.33203125" customWidth="1"/>
    <col min="23" max="23" width="3.6640625" customWidth="1"/>
    <col min="24" max="24" width="3.3320312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1.6640625" customWidth="1"/>
    <col min="39" max="39" width="4.58203125" customWidth="1"/>
    <col min="40" max="40" width="1.6640625" customWidth="1"/>
    <col min="41" max="41" width="4.58203125" customWidth="1"/>
    <col min="42" max="42" width="1.66406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49" width="3.6640625" customWidth="1"/>
  </cols>
  <sheetData>
    <row r="1" spans="1:49" ht="15.5" x14ac:dyDescent="0.35">
      <c r="A1" s="2" t="s">
        <v>5</v>
      </c>
      <c r="B1" s="3"/>
      <c r="C1" s="3"/>
      <c r="D1" s="3"/>
      <c r="E1" s="3"/>
      <c r="F1" s="3"/>
      <c r="G1" s="4"/>
      <c r="H1" s="3"/>
      <c r="I1" s="3"/>
      <c r="J1" s="3"/>
      <c r="K1" s="4"/>
      <c r="L1" s="3"/>
      <c r="M1" s="3"/>
      <c r="N1" s="3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35">
      <c r="A2" s="2" t="s">
        <v>8</v>
      </c>
      <c r="B2" s="3"/>
      <c r="C2" s="3"/>
      <c r="D2" s="3"/>
      <c r="E2" s="3"/>
      <c r="F2" s="3"/>
      <c r="G2" s="3"/>
      <c r="H2" s="3"/>
      <c r="I2" s="3"/>
      <c r="J2" s="3"/>
      <c r="K2" s="7"/>
      <c r="L2" s="3"/>
      <c r="M2" s="7"/>
      <c r="N2" s="3"/>
      <c r="O2" s="7"/>
      <c r="P2" s="3"/>
      <c r="Q2" s="7"/>
      <c r="R2" s="3"/>
      <c r="S2" s="7"/>
      <c r="T2" s="3"/>
      <c r="U2" s="7"/>
      <c r="V2" s="3"/>
      <c r="W2" s="7"/>
      <c r="X2" s="3"/>
      <c r="Y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5" x14ac:dyDescent="0.35">
      <c r="A3" s="3" t="s">
        <v>18</v>
      </c>
      <c r="B3" s="8"/>
      <c r="C3" s="9"/>
      <c r="D3" s="3"/>
      <c r="E3" s="7"/>
      <c r="F3" s="3"/>
      <c r="G3" s="10"/>
      <c r="H3" s="3"/>
      <c r="I3" s="9"/>
      <c r="J3" s="3"/>
      <c r="K3" s="9"/>
      <c r="L3" s="3"/>
      <c r="M3" s="10"/>
      <c r="N3" s="8"/>
      <c r="O3" s="10"/>
      <c r="P3" s="3"/>
      <c r="Q3" s="10"/>
      <c r="R3" s="3"/>
      <c r="S3" s="10"/>
      <c r="T3" s="3"/>
      <c r="U3" s="10"/>
      <c r="V3" s="3"/>
      <c r="W3" s="10"/>
      <c r="X3" s="3"/>
      <c r="Y3" s="10"/>
      <c r="Z3" s="8"/>
      <c r="AA3" s="10"/>
      <c r="AB3" s="3"/>
      <c r="AC3" s="10"/>
      <c r="AD3" s="3"/>
      <c r="AE3" s="10"/>
      <c r="AF3" s="3"/>
      <c r="AG3" s="10"/>
      <c r="AH3" s="3"/>
      <c r="AI3" s="10"/>
      <c r="AJ3" s="3"/>
      <c r="AK3" s="10"/>
      <c r="AL3" s="3"/>
      <c r="AM3" s="10"/>
      <c r="AN3" s="3"/>
      <c r="AO3" s="10"/>
      <c r="AP3" s="12"/>
      <c r="AQ3" s="10"/>
      <c r="AR3" s="12"/>
      <c r="AS3" s="10"/>
      <c r="AT3" s="12"/>
      <c r="AU3" s="10"/>
      <c r="AV3" s="12"/>
      <c r="AW3" s="10"/>
    </row>
    <row r="4" spans="1:49" ht="15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5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8"/>
      <c r="AA5" s="19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20"/>
      <c r="AM5" s="20"/>
      <c r="AN5" s="20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5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8"/>
      <c r="S6" s="18"/>
      <c r="T6" s="14"/>
      <c r="U6" s="14"/>
      <c r="V6" s="14"/>
      <c r="W6" s="14"/>
      <c r="X6" s="14"/>
      <c r="Y6" s="14"/>
      <c r="Z6" s="18"/>
      <c r="AA6" s="18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20"/>
      <c r="AM6" s="20"/>
      <c r="AN6" s="20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5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8"/>
      <c r="S7" s="18"/>
      <c r="T7" s="14"/>
      <c r="U7" s="14"/>
      <c r="V7" s="14"/>
      <c r="W7" s="14"/>
      <c r="X7" s="14"/>
      <c r="Y7" s="14"/>
      <c r="Z7" s="18"/>
      <c r="AA7" s="18"/>
      <c r="AB7" s="14"/>
      <c r="AC7" s="14"/>
      <c r="AD7" s="14"/>
      <c r="AE7" s="14"/>
      <c r="AF7" s="14"/>
      <c r="AG7" s="14"/>
      <c r="AH7" s="14"/>
      <c r="AI7" s="14"/>
      <c r="AJ7" s="14"/>
      <c r="AK7" s="20"/>
      <c r="AL7" s="20"/>
      <c r="AM7" s="20"/>
      <c r="AN7" s="20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.5" x14ac:dyDescent="0.35">
      <c r="A8" s="14"/>
      <c r="B8" s="18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8"/>
      <c r="S8" s="18"/>
      <c r="T8" s="14"/>
      <c r="U8" s="14"/>
      <c r="V8" s="14"/>
      <c r="W8" s="14"/>
      <c r="X8" s="14"/>
      <c r="Y8" s="14"/>
      <c r="Z8" s="18"/>
      <c r="AA8" s="18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5.5" x14ac:dyDescent="0.35">
      <c r="A9" s="14"/>
      <c r="B9" s="18"/>
      <c r="C9" s="1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8"/>
      <c r="S9" s="18"/>
      <c r="T9" s="14"/>
      <c r="U9" s="14"/>
      <c r="V9" s="14"/>
      <c r="W9" s="14"/>
      <c r="X9" s="14"/>
      <c r="Y9" s="14"/>
      <c r="Z9" s="18"/>
      <c r="AA9" s="18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5.5" x14ac:dyDescent="0.35">
      <c r="A10" s="14"/>
      <c r="B10" s="18"/>
      <c r="C10" s="18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8"/>
      <c r="S10" s="18"/>
      <c r="T10" s="14"/>
      <c r="U10" s="14"/>
      <c r="V10" s="14"/>
      <c r="W10" s="14"/>
      <c r="X10" s="14"/>
      <c r="Y10" s="14"/>
      <c r="Z10" s="18"/>
      <c r="AA10" s="18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5.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8"/>
      <c r="S11" s="18"/>
      <c r="T11" s="14"/>
      <c r="U11" s="14"/>
      <c r="V11" s="14"/>
      <c r="W11" s="14"/>
      <c r="X11" s="14"/>
      <c r="Y11" s="14"/>
      <c r="Z11" s="18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5.5" x14ac:dyDescent="0.35">
      <c r="A12" s="14"/>
      <c r="B12" s="21"/>
      <c r="C12" s="21"/>
      <c r="D12" s="21"/>
      <c r="E12" s="2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/>
      <c r="S12" s="18"/>
      <c r="T12" s="14"/>
      <c r="U12" s="14"/>
      <c r="V12" s="14"/>
      <c r="W12" s="14"/>
      <c r="X12" s="14"/>
      <c r="Y12" s="14"/>
      <c r="Z12" s="18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5.5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8"/>
      <c r="S13" s="18"/>
      <c r="T13" s="14"/>
      <c r="U13" s="14"/>
      <c r="V13" s="14"/>
      <c r="W13" s="14"/>
      <c r="X13" s="14"/>
      <c r="Y13" s="14"/>
      <c r="Z13" s="22"/>
      <c r="AA13" s="22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5.5" x14ac:dyDescent="0.35">
      <c r="A14" s="14"/>
      <c r="B14" s="16"/>
      <c r="C14" s="23"/>
      <c r="D14" s="14"/>
      <c r="E14" s="2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8"/>
      <c r="S14" s="18"/>
      <c r="T14" s="14"/>
      <c r="U14" s="14"/>
      <c r="V14" s="14"/>
      <c r="W14" s="14"/>
      <c r="X14" s="14"/>
      <c r="Y14" s="14"/>
      <c r="Z14" s="18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5.5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24"/>
      <c r="S15" s="2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5.5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8"/>
      <c r="S16" s="18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5.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8"/>
      <c r="AA17" s="18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5.5" x14ac:dyDescent="0.35">
      <c r="A18" s="14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8"/>
      <c r="AA18" s="18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5.5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8"/>
      <c r="AA19" s="18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5.5" x14ac:dyDescent="0.35">
      <c r="A20" s="14"/>
      <c r="B20" s="16"/>
      <c r="C20" s="23"/>
      <c r="D20" s="14"/>
      <c r="E20" s="2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8"/>
      <c r="AA20" s="18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5.5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8"/>
      <c r="AA21" s="18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5.5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8"/>
      <c r="AA22" s="18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5.5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24"/>
      <c r="AA23" s="2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5.5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8"/>
      <c r="AA24" s="18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5.5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5.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5.5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5.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5.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5.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5.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5.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5.5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5.5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5.5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5.5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5.5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5.5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5.5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.5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5.5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5.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5.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5.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5.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5.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5.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.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5.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.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5.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5.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5.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5.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5.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.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ht="15.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.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ht="15.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ht="15.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ht="15.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ht="15.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ht="15.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.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ht="15.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.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ht="15.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ht="15.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ht="15.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ht="15.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ht="15.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.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ht="15.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.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ht="15.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ht="15.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ht="15.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ht="15.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ht="15.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ht="15.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ht="15.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ht="15.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ht="15.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ht="15.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ht="15.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ht="15.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ht="15.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ht="15.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ht="15.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ht="15.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ht="15.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ht="15.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ht="15.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ht="15.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ht="15.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ht="15.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ht="15.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ht="15.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ht="15.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ht="15.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ht="15.5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ht="15.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ht="15.5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ht="15.5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ht="15.5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ht="15.5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ht="15.5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ht="15.5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ht="15.5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ht="15.5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ht="15.5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ht="15.5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ht="15.5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ht="15.5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ht="15.5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ht="15.5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ht="15.5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ht="15.5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ht="15.5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ht="15.5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ht="15.5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ht="15.5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ht="15.5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ht="15.5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ht="15.5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ht="15.5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ht="15.5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ht="15.5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ht="15.5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ht="15.5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ht="15.5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ht="15.5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ht="15.5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ht="15.5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ht="15.5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ht="15.5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ht="15.5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ht="15.5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ht="15.5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ht="15.5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ht="15.5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ht="15.5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ht="15.5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ht="15.5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ht="15.5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ht="15.5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ht="15.5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ht="15.5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ht="15.5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ht="15.5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ht="15.5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ht="15.5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ht="15.5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ht="15.5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ht="15.5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ht="15.5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ht="15.5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ht="15.5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ht="15.5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ht="15.5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ht="15.5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ht="15.5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ht="15.5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ht="15.5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ht="15.5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ht="15.5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ht="15.5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ht="15.5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ht="15.5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ht="15.5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ht="15.5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ht="15.5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ht="15.5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ht="15.5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ht="15.5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ht="15.5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ht="15.5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ht="15.5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ht="15.5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ht="15.5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ht="15.5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ht="15.5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ht="15.5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ht="15.5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ht="15.5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ht="15.5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ht="15.5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ht="15.5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ht="15.5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ht="15.5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ht="15.5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ht="15.5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ht="15.5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ht="15.5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ht="15.5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ht="15.5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ht="15.5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ht="15.5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ht="15.5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ht="15.5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ht="15.5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ht="15.5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ht="15.5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ht="15.5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ht="15.5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ht="15.5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ht="15.5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ht="15.5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ht="15.5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ht="15.5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ht="15.5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ht="15.5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ht="15.5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ht="15.5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ht="15.5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ht="15.5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ht="15.5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ht="15.5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ht="15.5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ht="15.5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ht="15.5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ht="15.5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ht="15.5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ht="15.5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ht="15.5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ht="15.5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ht="15.5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ht="15.5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ht="15.5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ht="15.5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ht="15.5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ht="15.5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ht="15.5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ht="15.5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ht="15.5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ht="15.5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ht="15.5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ht="15.5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ht="15.5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ht="15.5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ht="15.5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ht="15.5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ht="15.5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ht="15.5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ht="15.5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ht="15.5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ht="15.5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ht="15.5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ht="15.5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ht="15.5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ht="15.5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ht="15.5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ht="15.5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ht="15.5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ht="15.5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ht="15.5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ht="15.5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ht="15.5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ht="15.5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ht="15.5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ht="15.5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ht="15.5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ht="15.5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ht="15.5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ht="15.5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ht="15.5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ht="15.5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ht="15.5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ht="15.5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ht="15.5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ht="15.5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ht="15.5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ht="15.5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ht="15.5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ht="15.5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ht="15.5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ht="15.5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ht="15.5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ht="15.5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ht="15.5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ht="15.5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ht="15.5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ht="15.5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ht="15.5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ht="15.5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ht="15.5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ht="15.5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ht="15.5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ht="15.5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ht="15.5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ht="15.5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ht="15.5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ht="15.5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ht="15.5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ht="15.5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ht="15.5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ht="15.5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ht="15.5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ht="15.5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ht="15.5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ht="15.5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ht="15.5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ht="15.5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ht="15.5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ht="15.5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ht="15.5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ht="15.5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ht="15.5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ht="15.5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ht="15.5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ht="15.5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ht="15.5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ht="15.5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ht="15.5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ht="15.5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ht="15.5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ht="15.5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ht="15.5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ht="15.5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ht="15.5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ht="15.5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ht="15.5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ht="15.5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ht="15.5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ht="15.5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ht="15.5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ht="15.5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ht="15.5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ht="15.5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ht="15.5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ht="15.5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ht="15.5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ht="15.5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ht="15.5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ht="15.5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ht="15.5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ht="15.5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ht="15.5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ht="15.5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ht="15.5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ht="15.5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ht="15.5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ht="15.5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ht="15.5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ht="15.5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ht="15.5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ht="15.5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ht="15.5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ht="15.5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ht="15.5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ht="15.5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ht="15.5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ht="15.5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ht="15.5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ht="15.5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ht="15.5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ht="15.5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ht="15.5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ht="15.5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ht="15.5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ht="15.5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ht="15.5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ht="15.5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ht="15.5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ht="15.5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ht="15.5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ht="15.5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ht="15.5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ht="15.5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ht="15.5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ht="15.5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ht="15.5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ht="15.5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ht="15.5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ht="15.5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ht="15.5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ht="15.5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ht="15.5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ht="15.5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ht="15.5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ht="15.5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ht="15.5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ht="15.5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ht="15.5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ht="15.5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ht="15.5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ht="15.5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ht="15.5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ht="15.5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ht="15.5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ht="15.5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ht="15.5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ht="15.5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ht="15.5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ht="15.5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ht="15.5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ht="15.5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ht="15.5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ht="15.5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ht="15.5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ht="15.5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ht="15.5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ht="15.5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ht="15.5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ht="15.5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ht="15.5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ht="15.5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ht="15.5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ht="15.5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ht="15.5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ht="15.5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ht="15.5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ht="15.5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ht="15.5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ht="15.5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ht="15.5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ht="15.5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ht="15.5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ht="15.5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ht="15.5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ht="15.5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ht="15.5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ht="15.5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ht="15.5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ht="15.5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ht="15.5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ht="15.5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ht="15.5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ht="15.5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ht="15.5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ht="15.5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ht="15.5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ht="15.5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ht="15.5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ht="15.5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ht="15.5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ht="15.5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ht="15.5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ht="15.5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ht="15.5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ht="15.5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ht="15.5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ht="15.5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ht="15.5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ht="15.5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ht="15.5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ht="15.5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ht="15.5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ht="15.5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ht="15.5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ht="15.5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ht="15.5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ht="15.5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ht="15.5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ht="15.5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ht="15.5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ht="15.5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ht="15.5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ht="15.5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ht="15.5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ht="15.5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ht="15.5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ht="15.5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ht="15.5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ht="15.5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ht="15.5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ht="15.5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ht="15.5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ht="15.5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ht="15.5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ht="15.5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ht="15.5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ht="15.5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ht="15.5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ht="15.5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ht="15.5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ht="15.5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ht="15.5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ht="15.5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ht="15.5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ht="15.5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ht="15.5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ht="15.5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ht="15.5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ht="15.5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ht="15.5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ht="15.5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ht="15.5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ht="15.5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ht="15.5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ht="15.5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ht="15.5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ht="15.5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ht="15.5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ht="15.5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ht="15.5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ht="15.5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ht="15.5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ht="15.5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</row>
    <row r="500" spans="1:49" ht="15.5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</row>
    <row r="501" spans="1:49" ht="15.5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</row>
    <row r="502" spans="1:49" ht="15.5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</row>
    <row r="503" spans="1:49" ht="15.5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</row>
    <row r="504" spans="1:49" ht="15.5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</row>
    <row r="505" spans="1:49" ht="15.5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</row>
    <row r="506" spans="1:49" ht="15.5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</row>
    <row r="507" spans="1:49" ht="15.5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</row>
    <row r="508" spans="1:49" ht="15.5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</row>
    <row r="509" spans="1:49" ht="15.5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</row>
    <row r="510" spans="1:49" ht="15.5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</row>
    <row r="511" spans="1:49" ht="15.5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</row>
    <row r="512" spans="1:49" ht="15.5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</row>
    <row r="513" spans="1:49" ht="15.5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</row>
    <row r="514" spans="1:49" ht="15.5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</row>
    <row r="515" spans="1:49" ht="15.5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</row>
    <row r="516" spans="1:49" ht="15.5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</row>
    <row r="517" spans="1:49" ht="15.5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</row>
    <row r="518" spans="1:49" ht="15.5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</row>
    <row r="519" spans="1:49" ht="15.5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</row>
    <row r="520" spans="1:49" ht="15.5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</row>
    <row r="521" spans="1:49" ht="15.5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</row>
    <row r="522" spans="1:49" ht="15.5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</row>
    <row r="523" spans="1:49" ht="15.5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</row>
    <row r="524" spans="1:49" ht="15.5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</row>
    <row r="525" spans="1:49" ht="15.5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</row>
    <row r="526" spans="1:49" ht="15.5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</row>
    <row r="527" spans="1:49" ht="15.5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</row>
    <row r="528" spans="1:49" ht="15.5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</row>
    <row r="529" spans="1:49" ht="15.5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</row>
    <row r="530" spans="1:49" ht="15.5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</row>
    <row r="531" spans="1:49" ht="15.5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</row>
    <row r="532" spans="1:49" ht="15.5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</row>
    <row r="533" spans="1:49" ht="15.5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</row>
    <row r="534" spans="1:49" ht="15.5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</row>
    <row r="535" spans="1:49" ht="15.5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</row>
    <row r="536" spans="1:49" ht="15.5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</row>
    <row r="537" spans="1:49" ht="15.5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</row>
    <row r="538" spans="1:49" ht="15.5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</row>
    <row r="539" spans="1:49" ht="15.5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</row>
    <row r="540" spans="1:49" ht="15.5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</row>
    <row r="541" spans="1:49" ht="15.5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</row>
    <row r="542" spans="1:49" ht="15.5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</row>
    <row r="543" spans="1:49" ht="15.5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</row>
    <row r="544" spans="1:49" ht="15.5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</row>
    <row r="545" spans="1:49" ht="15.5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</row>
    <row r="546" spans="1:49" ht="15.5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</row>
    <row r="547" spans="1:49" ht="15.5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</row>
    <row r="548" spans="1:49" ht="15.5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</row>
    <row r="549" spans="1:49" ht="15.5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</row>
    <row r="550" spans="1:49" ht="15.5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</row>
    <row r="551" spans="1:49" ht="15.5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</row>
    <row r="552" spans="1:49" ht="15.5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</row>
    <row r="553" spans="1:49" ht="15.5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</row>
    <row r="554" spans="1:49" ht="15.5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</row>
    <row r="555" spans="1:49" ht="15.5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</row>
    <row r="556" spans="1:49" ht="15.5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</row>
    <row r="557" spans="1:49" ht="15.5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</row>
    <row r="558" spans="1:49" ht="15.5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</row>
    <row r="559" spans="1:49" ht="15.5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</row>
    <row r="560" spans="1:49" ht="15.5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</row>
    <row r="561" spans="1:49" ht="15.5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</row>
    <row r="562" spans="1:49" ht="15.5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</row>
    <row r="563" spans="1:49" ht="15.5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</row>
    <row r="564" spans="1:49" ht="15.5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</row>
    <row r="565" spans="1:49" ht="15.5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</row>
    <row r="566" spans="1:49" ht="15.5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</row>
    <row r="567" spans="1:49" ht="15.5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</row>
    <row r="568" spans="1:49" ht="15.5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</row>
    <row r="569" spans="1:49" ht="15.5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</row>
    <row r="570" spans="1:49" ht="15.5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</row>
    <row r="571" spans="1:49" ht="15.5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</row>
    <row r="572" spans="1:49" ht="15.5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</row>
    <row r="573" spans="1:49" ht="15.5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</row>
    <row r="574" spans="1:49" ht="15.5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</row>
    <row r="575" spans="1:49" ht="15.5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</row>
    <row r="576" spans="1:49" ht="15.5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</row>
    <row r="577" spans="1:49" ht="15.5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</row>
    <row r="578" spans="1:49" ht="15.5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</row>
    <row r="579" spans="1:49" ht="15.5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</row>
    <row r="580" spans="1:49" ht="15.5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</row>
    <row r="581" spans="1:49" ht="15.5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</row>
    <row r="582" spans="1:49" ht="15.5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</row>
    <row r="583" spans="1:49" ht="15.5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</row>
    <row r="584" spans="1:49" ht="15.5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</row>
    <row r="585" spans="1:49" ht="15.5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</row>
    <row r="586" spans="1:49" ht="15.5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</row>
    <row r="587" spans="1:49" ht="15.5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</row>
    <row r="588" spans="1:49" ht="15.5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</row>
    <row r="589" spans="1:49" ht="15.5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</row>
    <row r="590" spans="1:49" ht="15.5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</row>
    <row r="591" spans="1:49" ht="15.5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</row>
    <row r="592" spans="1:49" ht="15.5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</row>
    <row r="593" spans="1:49" ht="15.5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</row>
    <row r="594" spans="1:49" ht="15.5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</row>
    <row r="595" spans="1:49" ht="15.5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</row>
    <row r="596" spans="1:49" ht="15.5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</row>
    <row r="597" spans="1:49" ht="15.5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</row>
    <row r="598" spans="1:49" ht="15.5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</row>
    <row r="599" spans="1:49" ht="15.5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</row>
    <row r="600" spans="1:49" ht="15.5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</row>
    <row r="601" spans="1:49" ht="15.5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</row>
    <row r="602" spans="1:49" ht="15.5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</row>
    <row r="603" spans="1:49" ht="15.5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</row>
    <row r="604" spans="1:49" ht="15.5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</row>
    <row r="605" spans="1:49" ht="15.5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</row>
    <row r="606" spans="1:49" ht="15.5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</row>
    <row r="607" spans="1:49" ht="15.5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</row>
    <row r="608" spans="1:49" ht="15.5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</row>
    <row r="609" spans="1:49" ht="15.5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</row>
    <row r="610" spans="1:49" ht="15.5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</row>
    <row r="611" spans="1:49" ht="15.5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</row>
    <row r="612" spans="1:49" ht="15.5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</row>
    <row r="613" spans="1:49" ht="15.5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</row>
    <row r="614" spans="1:49" ht="15.5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</row>
    <row r="615" spans="1:49" ht="15.5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</row>
    <row r="616" spans="1:49" ht="15.5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</row>
    <row r="617" spans="1:49" ht="15.5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</row>
    <row r="618" spans="1:49" ht="15.5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</row>
    <row r="619" spans="1:49" ht="15.5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</row>
    <row r="620" spans="1:49" ht="15.5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</row>
    <row r="621" spans="1:49" ht="15.5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</row>
    <row r="622" spans="1:49" ht="15.5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</row>
    <row r="623" spans="1:49" ht="15.5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</row>
    <row r="624" spans="1:49" ht="15.5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</row>
    <row r="625" spans="1:49" ht="15.5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</row>
    <row r="626" spans="1:49" ht="15.5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</row>
    <row r="627" spans="1:49" ht="15.5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</row>
    <row r="628" spans="1:49" ht="15.5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</row>
    <row r="629" spans="1:49" ht="15.5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</row>
    <row r="630" spans="1:49" ht="15.5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</row>
    <row r="631" spans="1:49" ht="15.5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</row>
    <row r="632" spans="1:49" ht="15.5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</row>
    <row r="633" spans="1:49" ht="15.5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</row>
    <row r="634" spans="1:49" ht="15.5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</row>
    <row r="635" spans="1:49" ht="15.5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</row>
    <row r="636" spans="1:49" ht="15.5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</row>
    <row r="637" spans="1:49" ht="15.5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</row>
    <row r="638" spans="1:49" ht="15.5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</row>
    <row r="639" spans="1:49" ht="15.5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</row>
    <row r="640" spans="1:49" ht="15.5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</row>
    <row r="641" spans="1:49" ht="15.5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</row>
    <row r="642" spans="1:49" ht="15.5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</row>
    <row r="643" spans="1:49" ht="15.5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</row>
    <row r="644" spans="1:49" ht="15.5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</row>
    <row r="645" spans="1:49" ht="15.5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</row>
    <row r="646" spans="1:49" ht="15.5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</row>
    <row r="647" spans="1:49" ht="15.5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</row>
    <row r="648" spans="1:49" ht="15.5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</row>
    <row r="649" spans="1:49" ht="15.5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</row>
    <row r="650" spans="1:49" ht="15.5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</row>
    <row r="651" spans="1:49" ht="15.5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</row>
    <row r="652" spans="1:49" ht="15.5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</row>
    <row r="653" spans="1:49" ht="15.5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</row>
    <row r="654" spans="1:49" ht="15.5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</row>
    <row r="655" spans="1:49" ht="15.5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</row>
    <row r="656" spans="1:49" ht="15.5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</row>
    <row r="657" spans="1:49" ht="15.5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</row>
    <row r="658" spans="1:49" ht="15.5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</row>
    <row r="659" spans="1:49" ht="15.5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</row>
    <row r="660" spans="1:49" ht="15.5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</row>
    <row r="661" spans="1:49" ht="15.5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</row>
    <row r="662" spans="1:49" ht="15.5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</row>
    <row r="663" spans="1:49" ht="15.5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</row>
    <row r="664" spans="1:49" ht="15.5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</row>
    <row r="665" spans="1:49" ht="15.5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</row>
    <row r="666" spans="1:49" ht="15.5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</row>
    <row r="667" spans="1:49" ht="15.5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</row>
    <row r="668" spans="1:49" ht="15.5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</row>
    <row r="669" spans="1:49" ht="15.5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</row>
    <row r="670" spans="1:49" ht="15.5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</row>
    <row r="671" spans="1:49" ht="15.5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</row>
    <row r="672" spans="1:49" ht="15.5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</row>
    <row r="673" spans="1:49" ht="15.5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</row>
    <row r="674" spans="1:49" ht="15.5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</row>
    <row r="675" spans="1:49" ht="15.5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</row>
    <row r="676" spans="1:49" ht="15.5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</row>
    <row r="677" spans="1:49" ht="15.5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</row>
    <row r="678" spans="1:49" ht="15.5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</row>
    <row r="679" spans="1:49" ht="15.5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</row>
    <row r="680" spans="1:49" ht="15.5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</row>
    <row r="681" spans="1:49" ht="15.5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</row>
    <row r="682" spans="1:49" ht="15.5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</row>
    <row r="683" spans="1:49" ht="15.5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</row>
    <row r="684" spans="1:49" ht="15.5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</row>
    <row r="685" spans="1:49" ht="15.5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</row>
    <row r="686" spans="1:49" ht="15.5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</row>
    <row r="687" spans="1:49" ht="15.5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</row>
    <row r="688" spans="1:49" ht="15.5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</row>
    <row r="689" spans="1:49" ht="15.5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</row>
    <row r="690" spans="1:49" ht="15.5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</row>
    <row r="691" spans="1:49" ht="15.5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</row>
    <row r="692" spans="1:49" ht="15.5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</row>
    <row r="693" spans="1:49" ht="15.5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</row>
    <row r="694" spans="1:49" ht="15.5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</row>
    <row r="695" spans="1:49" ht="15.5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</row>
    <row r="696" spans="1:49" ht="15.5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</row>
    <row r="697" spans="1:49" ht="15.5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</row>
    <row r="698" spans="1:49" ht="15.5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</row>
    <row r="699" spans="1:49" ht="15.5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</row>
    <row r="700" spans="1:49" ht="15.5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</row>
    <row r="701" spans="1:49" ht="15.5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</row>
    <row r="702" spans="1:49" ht="15.5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</row>
    <row r="703" spans="1:49" ht="15.5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</row>
    <row r="704" spans="1:49" ht="15.5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</row>
    <row r="705" spans="1:49" ht="15.5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</row>
    <row r="706" spans="1:49" ht="15.5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</row>
    <row r="707" spans="1:49" ht="15.5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</row>
    <row r="708" spans="1:49" ht="15.5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</row>
    <row r="709" spans="1:49" ht="15.5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</row>
    <row r="710" spans="1:49" ht="15.5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</row>
    <row r="711" spans="1:49" ht="15.5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</row>
    <row r="712" spans="1:49" ht="15.5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</row>
    <row r="713" spans="1:49" ht="15.5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</row>
    <row r="714" spans="1:49" ht="15.5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</row>
    <row r="715" spans="1:49" ht="15.5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</row>
    <row r="716" spans="1:49" ht="15.5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</row>
    <row r="717" spans="1:49" ht="15.5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</row>
    <row r="718" spans="1:49" ht="15.5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</row>
    <row r="719" spans="1:49" ht="15.5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</row>
    <row r="720" spans="1:49" ht="15.5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</row>
    <row r="721" spans="1:49" ht="15.5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</row>
    <row r="722" spans="1:49" ht="15.5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</row>
    <row r="723" spans="1:49" ht="15.5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</row>
    <row r="724" spans="1:49" ht="15.5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</row>
    <row r="725" spans="1:49" ht="15.5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</row>
    <row r="726" spans="1:49" ht="15.5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</row>
    <row r="727" spans="1:49" ht="15.5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</row>
    <row r="728" spans="1:49" ht="15.5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</row>
    <row r="729" spans="1:49" ht="15.5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</row>
    <row r="730" spans="1:49" ht="15.5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</row>
    <row r="731" spans="1:49" ht="15.5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</row>
    <row r="732" spans="1:49" ht="15.5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</row>
    <row r="733" spans="1:49" ht="15.5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</row>
    <row r="734" spans="1:49" ht="15.5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</row>
    <row r="735" spans="1:49" ht="15.5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</row>
    <row r="736" spans="1:49" ht="15.5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</row>
    <row r="737" spans="1:49" ht="15.5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</row>
    <row r="738" spans="1:49" ht="15.5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</row>
    <row r="739" spans="1:49" ht="15.5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</row>
    <row r="740" spans="1:49" ht="15.5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</row>
    <row r="741" spans="1:49" ht="15.5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</row>
    <row r="742" spans="1:49" ht="15.5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</row>
    <row r="743" spans="1:49" ht="15.5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</row>
    <row r="744" spans="1:49" ht="15.5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</row>
    <row r="745" spans="1:49" ht="15.5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</row>
    <row r="746" spans="1:49" ht="15.5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</row>
    <row r="747" spans="1:49" ht="15.5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</row>
    <row r="748" spans="1:49" ht="15.5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</row>
    <row r="749" spans="1:49" ht="15.5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</row>
    <row r="750" spans="1:49" ht="15.5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</row>
    <row r="751" spans="1:49" ht="15.5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</row>
    <row r="752" spans="1:49" ht="15.5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</row>
    <row r="753" spans="1:49" ht="15.5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</row>
    <row r="754" spans="1:49" ht="15.5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</row>
    <row r="755" spans="1:49" ht="15.5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</row>
    <row r="756" spans="1:49" ht="15.5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</row>
    <row r="757" spans="1:49" ht="15.5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</row>
    <row r="758" spans="1:49" ht="15.5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</row>
    <row r="759" spans="1:49" ht="15.5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</row>
    <row r="760" spans="1:49" ht="15.5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</row>
    <row r="761" spans="1:49" ht="15.5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</row>
    <row r="762" spans="1:49" ht="15.5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</row>
    <row r="763" spans="1:49" ht="15.5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</row>
    <row r="764" spans="1:49" ht="15.5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</row>
    <row r="765" spans="1:49" ht="15.5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</row>
    <row r="766" spans="1:49" ht="15.5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</row>
    <row r="767" spans="1:49" ht="15.5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</row>
    <row r="768" spans="1:49" ht="15.5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</row>
    <row r="769" spans="1:49" ht="15.5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</row>
    <row r="770" spans="1:49" ht="15.5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</row>
    <row r="771" spans="1:49" ht="15.5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</row>
    <row r="772" spans="1:49" ht="15.5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</row>
    <row r="773" spans="1:49" ht="15.5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</row>
    <row r="774" spans="1:49" ht="15.5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</row>
    <row r="775" spans="1:49" ht="15.5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</row>
    <row r="776" spans="1:49" ht="15.5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</row>
    <row r="777" spans="1:49" ht="15.5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</row>
    <row r="778" spans="1:49" ht="15.5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</row>
    <row r="779" spans="1:49" ht="15.5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</row>
    <row r="780" spans="1:49" ht="15.5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</row>
    <row r="781" spans="1:49" ht="15.5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</row>
    <row r="782" spans="1:49" ht="15.5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</row>
    <row r="783" spans="1:49" ht="15.5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</row>
    <row r="784" spans="1:49" ht="15.5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</row>
    <row r="785" spans="1:49" ht="15.5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</row>
    <row r="786" spans="1:49" ht="15.5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</row>
    <row r="787" spans="1:49" ht="15.5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</row>
    <row r="788" spans="1:49" ht="15.5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</row>
    <row r="789" spans="1:49" ht="15.5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</row>
    <row r="790" spans="1:49" ht="15.5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</row>
    <row r="791" spans="1:49" ht="15.5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</row>
    <row r="792" spans="1:49" ht="15.5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</row>
    <row r="793" spans="1:49" ht="15.5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</row>
    <row r="794" spans="1:49" ht="15.5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</row>
    <row r="795" spans="1:49" ht="15.5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</row>
    <row r="796" spans="1:49" ht="15.5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</row>
    <row r="797" spans="1:49" ht="15.5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</row>
    <row r="798" spans="1:49" ht="15.5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</row>
    <row r="799" spans="1:49" ht="15.5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</row>
    <row r="800" spans="1:49" ht="15.5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</row>
    <row r="801" spans="1:49" ht="15.5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</row>
    <row r="802" spans="1:49" ht="15.5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</row>
    <row r="803" spans="1:49" ht="15.5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</row>
    <row r="804" spans="1:49" ht="15.5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</row>
    <row r="805" spans="1:49" ht="15.5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</row>
    <row r="806" spans="1:49" ht="15.5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</row>
    <row r="807" spans="1:49" ht="15.5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</row>
    <row r="808" spans="1:49" ht="15.5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</row>
    <row r="809" spans="1:49" ht="15.5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</row>
    <row r="810" spans="1:49" ht="15.5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</row>
    <row r="811" spans="1:49" ht="15.5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</row>
    <row r="812" spans="1:49" ht="15.5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</row>
    <row r="813" spans="1:49" ht="15.5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</row>
    <row r="814" spans="1:49" ht="15.5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</row>
    <row r="815" spans="1:49" ht="15.5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</row>
    <row r="816" spans="1:49" ht="15.5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</row>
    <row r="817" spans="1:49" ht="15.5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</row>
    <row r="818" spans="1:49" ht="15.5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</row>
    <row r="819" spans="1:49" ht="15.5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</row>
    <row r="820" spans="1:49" ht="15.5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</row>
    <row r="821" spans="1:49" ht="15.5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</row>
    <row r="822" spans="1:49" ht="15.5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</row>
    <row r="823" spans="1:49" ht="15.5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</row>
    <row r="824" spans="1:49" ht="15.5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</row>
    <row r="825" spans="1:49" ht="15.5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</row>
    <row r="826" spans="1:49" ht="15.5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</row>
    <row r="827" spans="1:49" ht="15.5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</row>
    <row r="828" spans="1:49" ht="15.5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</row>
    <row r="829" spans="1:49" ht="15.5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</row>
    <row r="830" spans="1:49" ht="15.5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</row>
    <row r="831" spans="1:49" ht="15.5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</row>
    <row r="832" spans="1:49" ht="15.5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</row>
    <row r="833" spans="1:49" ht="15.5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</row>
    <row r="834" spans="1:49" ht="15.5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</row>
    <row r="835" spans="1:49" ht="15.5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</row>
    <row r="836" spans="1:49" ht="15.5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</row>
    <row r="837" spans="1:49" ht="15.5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</row>
    <row r="838" spans="1:49" ht="15.5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</row>
    <row r="839" spans="1:49" ht="15.5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</row>
    <row r="840" spans="1:49" ht="15.5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</row>
    <row r="841" spans="1:49" ht="15.5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</row>
    <row r="842" spans="1:49" ht="15.5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</row>
    <row r="843" spans="1:49" ht="15.5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</row>
    <row r="844" spans="1:49" ht="15.5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</row>
    <row r="845" spans="1:49" ht="15.5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</row>
    <row r="846" spans="1:49" ht="15.5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</row>
    <row r="847" spans="1:49" ht="15.5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</row>
    <row r="848" spans="1:49" ht="15.5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</row>
    <row r="849" spans="1:49" ht="15.5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</row>
    <row r="850" spans="1:49" ht="15.5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</row>
    <row r="851" spans="1:49" ht="15.5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</row>
    <row r="852" spans="1:49" ht="15.5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</row>
    <row r="853" spans="1:49" ht="15.5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</row>
    <row r="854" spans="1:49" ht="15.5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</row>
    <row r="855" spans="1:49" ht="15.5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</row>
    <row r="856" spans="1:49" ht="15.5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</row>
    <row r="857" spans="1:49" ht="15.5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</row>
    <row r="858" spans="1:49" ht="15.5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</row>
    <row r="859" spans="1:49" ht="15.5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</row>
    <row r="860" spans="1:49" ht="15.5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</row>
    <row r="861" spans="1:49" ht="15.5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</row>
    <row r="862" spans="1:49" ht="15.5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</row>
    <row r="863" spans="1:49" ht="15.5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</row>
    <row r="864" spans="1:49" ht="15.5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</row>
    <row r="865" spans="1:49" ht="15.5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</row>
    <row r="866" spans="1:49" ht="15.5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</row>
    <row r="867" spans="1:49" ht="15.5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</row>
    <row r="868" spans="1:49" ht="15.5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</row>
    <row r="869" spans="1:49" ht="15.5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</row>
    <row r="870" spans="1:49" ht="15.5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</row>
    <row r="871" spans="1:49" ht="15.5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</row>
    <row r="872" spans="1:49" ht="15.5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</row>
    <row r="873" spans="1:49" ht="15.5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</row>
    <row r="874" spans="1:49" ht="15.5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</row>
    <row r="875" spans="1:49" ht="15.5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</row>
    <row r="876" spans="1:49" ht="15.5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</row>
    <row r="877" spans="1:49" ht="15.5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</row>
    <row r="878" spans="1:49" ht="15.5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</row>
    <row r="879" spans="1:49" ht="15.5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</row>
    <row r="880" spans="1:49" ht="15.5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</row>
    <row r="881" spans="1:49" ht="15.5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</row>
    <row r="882" spans="1:49" ht="15.5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</row>
    <row r="883" spans="1:49" ht="15.5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</row>
    <row r="884" spans="1:49" ht="15.5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</row>
    <row r="885" spans="1:49" ht="15.5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</row>
    <row r="886" spans="1:49" ht="15.5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</row>
    <row r="887" spans="1:49" ht="15.5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</row>
    <row r="888" spans="1:49" ht="15.5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</row>
    <row r="889" spans="1:49" ht="15.5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</row>
    <row r="890" spans="1:49" ht="15.5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</row>
    <row r="891" spans="1:49" ht="15.5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</row>
    <row r="892" spans="1:49" ht="15.5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</row>
    <row r="893" spans="1:49" ht="15.5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</row>
    <row r="894" spans="1:49" ht="15.5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</row>
    <row r="895" spans="1:49" ht="15.5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</row>
    <row r="896" spans="1:49" ht="15.5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</row>
    <row r="897" spans="1:49" ht="15.5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</row>
    <row r="898" spans="1:49" ht="15.5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</row>
    <row r="899" spans="1:49" ht="15.5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</row>
    <row r="900" spans="1:49" ht="15.5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</row>
    <row r="901" spans="1:49" ht="15.5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</row>
    <row r="902" spans="1:49" ht="15.5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</row>
    <row r="903" spans="1:49" ht="15.5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</row>
    <row r="904" spans="1:49" ht="15.5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</row>
    <row r="905" spans="1:49" ht="15.5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</row>
    <row r="906" spans="1:49" ht="15.5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</row>
    <row r="907" spans="1:49" ht="15.5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</row>
    <row r="908" spans="1:49" ht="15.5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</row>
    <row r="909" spans="1:49" ht="15.5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</row>
    <row r="910" spans="1:49" ht="15.5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</row>
    <row r="911" spans="1:49" ht="15.5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</row>
    <row r="912" spans="1:49" ht="15.5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</row>
    <row r="913" spans="1:49" ht="15.5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</row>
    <row r="914" spans="1:49" ht="15.5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</row>
    <row r="915" spans="1:49" ht="15.5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</row>
    <row r="916" spans="1:49" ht="15.5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</row>
    <row r="917" spans="1:49" ht="15.5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</row>
    <row r="918" spans="1:49" ht="15.5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</row>
    <row r="919" spans="1:49" ht="15.5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</row>
    <row r="920" spans="1:49" ht="15.5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</row>
    <row r="921" spans="1:49" ht="15.5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</row>
    <row r="922" spans="1:49" ht="15.5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</row>
    <row r="923" spans="1:49" ht="15.5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</row>
    <row r="924" spans="1:49" ht="15.5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</row>
    <row r="925" spans="1:49" ht="15.5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</row>
    <row r="926" spans="1:49" ht="15.5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</row>
    <row r="927" spans="1:49" ht="15.5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</row>
    <row r="928" spans="1:49" ht="15.5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</row>
    <row r="929" spans="1:49" ht="15.5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</row>
    <row r="930" spans="1:49" ht="15.5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</row>
    <row r="931" spans="1:49" ht="15.5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</row>
    <row r="932" spans="1:49" ht="15.5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</row>
    <row r="933" spans="1:49" ht="15.5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</row>
    <row r="934" spans="1:49" ht="15.5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</row>
    <row r="935" spans="1:49" ht="15.5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</row>
    <row r="936" spans="1:49" ht="15.5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</row>
    <row r="937" spans="1:49" ht="15.5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</row>
    <row r="938" spans="1:49" ht="15.5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</row>
    <row r="939" spans="1:49" ht="15.5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</row>
    <row r="940" spans="1:49" ht="15.5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</row>
    <row r="941" spans="1:49" ht="15.5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</row>
    <row r="942" spans="1:49" ht="15.5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</row>
    <row r="943" spans="1:49" ht="15.5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</row>
    <row r="944" spans="1:49" ht="15.5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</row>
    <row r="945" spans="1:49" ht="15.5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</row>
    <row r="946" spans="1:49" ht="15.5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</row>
    <row r="947" spans="1:49" ht="15.5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</row>
    <row r="948" spans="1:49" ht="15.5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</row>
    <row r="949" spans="1:49" ht="15.5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</row>
    <row r="950" spans="1:49" ht="15.5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</row>
    <row r="951" spans="1:49" ht="15.5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</row>
    <row r="952" spans="1:49" ht="15.5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</row>
    <row r="953" spans="1:49" ht="15.5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</row>
    <row r="954" spans="1:49" ht="15.5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</row>
    <row r="955" spans="1:49" ht="15.5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</row>
    <row r="956" spans="1:49" ht="15.5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</row>
    <row r="957" spans="1:49" ht="15.5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</row>
    <row r="958" spans="1:49" ht="15.5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</row>
    <row r="959" spans="1:49" ht="15.5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</row>
    <row r="960" spans="1:49" ht="15.5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</row>
    <row r="961" spans="1:49" ht="15.5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</row>
    <row r="962" spans="1:49" ht="15.5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</row>
    <row r="963" spans="1:49" ht="15.5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</row>
    <row r="964" spans="1:49" ht="15.5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</row>
    <row r="965" spans="1:49" ht="15.5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</row>
    <row r="966" spans="1:49" ht="15.5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</row>
    <row r="967" spans="1:49" ht="15.5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</row>
    <row r="968" spans="1:49" ht="15.5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</row>
    <row r="969" spans="1:49" ht="15.5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</row>
    <row r="970" spans="1:49" ht="15.5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</row>
    <row r="971" spans="1:49" ht="15.5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</row>
    <row r="972" spans="1:49" ht="15.5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</row>
    <row r="973" spans="1:49" ht="15.5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</row>
    <row r="974" spans="1:49" ht="15.5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</row>
    <row r="975" spans="1:49" ht="15.5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</row>
    <row r="976" spans="1:49" ht="15.5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</row>
    <row r="977" spans="1:49" ht="15.5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</row>
    <row r="978" spans="1:49" ht="15.5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</row>
    <row r="979" spans="1:49" ht="15.5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</row>
    <row r="980" spans="1:49" ht="15.5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</row>
    <row r="981" spans="1:49" ht="15.5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</row>
    <row r="982" spans="1:49" ht="15.5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</row>
    <row r="983" spans="1:49" ht="15.5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</row>
    <row r="984" spans="1:49" ht="15.5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</row>
    <row r="985" spans="1:49" ht="15.5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</row>
    <row r="986" spans="1:49" ht="15.5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</row>
    <row r="987" spans="1:49" ht="15.5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</row>
    <row r="988" spans="1:49" ht="15.5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</row>
    <row r="989" spans="1:49" ht="15.5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</row>
    <row r="990" spans="1:49" ht="15.5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</row>
    <row r="991" spans="1:49" ht="15.5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</row>
    <row r="992" spans="1:49" ht="15.5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</row>
    <row r="993" spans="1:49" ht="15.5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</row>
    <row r="994" spans="1:49" ht="15.5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</row>
    <row r="995" spans="1:49" ht="15.5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</row>
    <row r="996" spans="1:49" ht="15.5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</row>
    <row r="997" spans="1:49" ht="15.5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</row>
    <row r="998" spans="1:49" ht="15.5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</row>
    <row r="999" spans="1:49" ht="15.5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</row>
    <row r="1000" spans="1:49" ht="15.5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000"/>
  <sheetViews>
    <sheetView workbookViewId="0"/>
  </sheetViews>
  <sheetFormatPr defaultColWidth="11.25" defaultRowHeight="15" customHeight="1" x14ac:dyDescent="0.35"/>
  <cols>
    <col min="1" max="1" width="3.9140625" customWidth="1"/>
    <col min="2" max="2" width="1.6640625" customWidth="1"/>
    <col min="3" max="3" width="3.6640625" customWidth="1"/>
    <col min="4" max="4" width="3.33203125" customWidth="1"/>
    <col min="5" max="5" width="3.6640625" customWidth="1"/>
    <col min="6" max="6" width="3.33203125" customWidth="1"/>
    <col min="7" max="7" width="4.58203125" customWidth="1"/>
    <col min="8" max="8" width="3.33203125" customWidth="1"/>
    <col min="9" max="9" width="3.6640625" customWidth="1"/>
    <col min="10" max="10" width="3.33203125" customWidth="1"/>
    <col min="11" max="11" width="3.6640625" customWidth="1"/>
    <col min="12" max="12" width="3.332031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3.33203125" customWidth="1"/>
    <col min="23" max="23" width="3.6640625" customWidth="1"/>
    <col min="24" max="24" width="3.3320312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1.6640625" customWidth="1"/>
    <col min="39" max="39" width="4.58203125" customWidth="1"/>
    <col min="40" max="40" width="1.6640625" customWidth="1"/>
    <col min="41" max="41" width="4.58203125" customWidth="1"/>
    <col min="42" max="42" width="1.66406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49" width="3.6640625" customWidth="1"/>
  </cols>
  <sheetData>
    <row r="1" spans="1:49" ht="15.5" x14ac:dyDescent="0.35">
      <c r="A1" s="2" t="s">
        <v>5</v>
      </c>
      <c r="B1" s="3"/>
      <c r="C1" s="3"/>
      <c r="D1" s="3">
        <v>168</v>
      </c>
      <c r="E1" s="3"/>
      <c r="F1" s="3">
        <v>336</v>
      </c>
      <c r="G1" s="4"/>
      <c r="H1" s="3">
        <v>168</v>
      </c>
      <c r="I1" s="3"/>
      <c r="J1" s="3">
        <v>336</v>
      </c>
      <c r="K1" s="4"/>
      <c r="L1" s="3">
        <v>168</v>
      </c>
      <c r="M1" s="3"/>
      <c r="N1" s="3">
        <v>336</v>
      </c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35">
      <c r="A2" s="2" t="s">
        <v>8</v>
      </c>
      <c r="B2" s="3">
        <v>0</v>
      </c>
      <c r="C2" s="3">
        <v>1.85</v>
      </c>
      <c r="D2" s="3">
        <v>168</v>
      </c>
      <c r="E2" s="3">
        <v>2.0699999999999998</v>
      </c>
      <c r="F2" s="3">
        <v>336</v>
      </c>
      <c r="G2" s="3"/>
      <c r="H2" s="3">
        <v>504</v>
      </c>
      <c r="I2" s="3"/>
      <c r="J2" s="3">
        <v>168</v>
      </c>
      <c r="K2" s="7">
        <v>2.0099999999999998</v>
      </c>
      <c r="L2" s="3">
        <v>336</v>
      </c>
      <c r="M2" s="7"/>
      <c r="N2" s="3">
        <v>504</v>
      </c>
      <c r="O2" s="7"/>
      <c r="P2" s="3">
        <v>168</v>
      </c>
      <c r="Q2" s="7"/>
      <c r="R2" s="3">
        <v>336</v>
      </c>
      <c r="S2" s="7"/>
      <c r="T2" s="3">
        <v>504</v>
      </c>
      <c r="U2" s="7"/>
      <c r="V2" s="3"/>
      <c r="W2" s="7"/>
      <c r="X2" s="3"/>
      <c r="Y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5" x14ac:dyDescent="0.35">
      <c r="A3" s="3" t="s">
        <v>18</v>
      </c>
      <c r="B3" s="8">
        <v>0</v>
      </c>
      <c r="C3" s="9">
        <f>4.8/5*0.15</f>
        <v>0.14399999999999999</v>
      </c>
      <c r="D3" s="3">
        <v>168</v>
      </c>
      <c r="E3" s="7">
        <f>13.6/5*0.15</f>
        <v>0.40799999999999997</v>
      </c>
      <c r="F3" s="3">
        <v>169</v>
      </c>
      <c r="G3" s="10">
        <f>5.1/5*0.15</f>
        <v>0.153</v>
      </c>
      <c r="H3" s="3">
        <v>336</v>
      </c>
      <c r="I3" s="9">
        <f>9.8/5*0.15</f>
        <v>0.29400000000000004</v>
      </c>
      <c r="J3" s="3">
        <v>337</v>
      </c>
      <c r="K3" s="9">
        <f>5.3/5*0.15</f>
        <v>0.159</v>
      </c>
      <c r="L3" s="3">
        <v>504</v>
      </c>
      <c r="M3" s="10">
        <f>9.9/5*0.15</f>
        <v>0.29699999999999999</v>
      </c>
      <c r="N3" s="8">
        <v>0</v>
      </c>
      <c r="O3" s="10">
        <f>5.1/5*0.15</f>
        <v>0.153</v>
      </c>
      <c r="P3" s="3">
        <v>168</v>
      </c>
      <c r="Q3" s="10">
        <f>14.2/5*0.15</f>
        <v>0.42599999999999999</v>
      </c>
      <c r="R3" s="3">
        <v>169</v>
      </c>
      <c r="S3" s="10">
        <f>5.2/5*0.15</f>
        <v>0.156</v>
      </c>
      <c r="T3" s="3">
        <v>336</v>
      </c>
      <c r="U3" s="10">
        <f>7.1/5*0.15</f>
        <v>0.21299999999999999</v>
      </c>
      <c r="V3" s="3">
        <v>337</v>
      </c>
      <c r="W3" s="10">
        <f>5.1/5*0.15</f>
        <v>0.153</v>
      </c>
      <c r="X3" s="3">
        <v>504</v>
      </c>
      <c r="Y3" s="10">
        <f>5.8/5*0.15</f>
        <v>0.17399999999999999</v>
      </c>
      <c r="Z3" s="8">
        <v>0</v>
      </c>
      <c r="AA3" s="10">
        <f>5.3/5*0.15</f>
        <v>0.159</v>
      </c>
      <c r="AB3" s="3">
        <v>168</v>
      </c>
      <c r="AC3" s="10">
        <f>11/5*0.15</f>
        <v>0.33</v>
      </c>
      <c r="AD3" s="3">
        <v>169</v>
      </c>
      <c r="AE3" s="10">
        <f>5.2/5*0.15</f>
        <v>0.156</v>
      </c>
      <c r="AF3" s="3">
        <v>336</v>
      </c>
      <c r="AG3" s="10">
        <f>7.6/5*0.15</f>
        <v>0.22799999999999998</v>
      </c>
      <c r="AH3" s="3">
        <v>337</v>
      </c>
      <c r="AI3" s="10">
        <f>5.1/5*0.15</f>
        <v>0.153</v>
      </c>
      <c r="AJ3" s="3">
        <v>504</v>
      </c>
      <c r="AK3" s="10">
        <f>7.6/5*0.15</f>
        <v>0.22799999999999998</v>
      </c>
      <c r="AL3" s="3"/>
      <c r="AM3" s="10"/>
      <c r="AN3" s="3"/>
      <c r="AO3" s="10"/>
      <c r="AP3" s="12"/>
      <c r="AQ3" s="10"/>
      <c r="AR3" s="12"/>
      <c r="AS3" s="10"/>
      <c r="AT3" s="12"/>
      <c r="AU3" s="10"/>
      <c r="AV3" s="12"/>
      <c r="AW3" s="10"/>
    </row>
    <row r="4" spans="1:49" ht="15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5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8"/>
      <c r="AA5" s="19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20"/>
      <c r="AM5" s="20"/>
      <c r="AN5" s="20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5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8"/>
      <c r="S6" s="18"/>
      <c r="T6" s="14"/>
      <c r="U6" s="14"/>
      <c r="V6" s="14"/>
      <c r="W6" s="14"/>
      <c r="X6" s="14"/>
      <c r="Y6" s="14"/>
      <c r="Z6" s="18"/>
      <c r="AA6" s="18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20"/>
      <c r="AM6" s="20"/>
      <c r="AN6" s="20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5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8"/>
      <c r="S7" s="18"/>
      <c r="T7" s="14"/>
      <c r="U7" s="14"/>
      <c r="V7" s="14"/>
      <c r="W7" s="14"/>
      <c r="X7" s="14"/>
      <c r="Y7" s="14"/>
      <c r="Z7" s="18"/>
      <c r="AA7" s="18"/>
      <c r="AB7" s="14"/>
      <c r="AC7" s="14"/>
      <c r="AD7" s="14"/>
      <c r="AE7" s="14"/>
      <c r="AF7" s="14"/>
      <c r="AG7" s="14"/>
      <c r="AH7" s="14"/>
      <c r="AI7" s="14"/>
      <c r="AJ7" s="14"/>
      <c r="AK7" s="20"/>
      <c r="AL7" s="20"/>
      <c r="AM7" s="20"/>
      <c r="AN7" s="20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.5" x14ac:dyDescent="0.35">
      <c r="A8" s="14"/>
      <c r="B8" s="18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8"/>
      <c r="S8" s="18"/>
      <c r="T8" s="14"/>
      <c r="U8" s="14"/>
      <c r="V8" s="14"/>
      <c r="W8" s="14"/>
      <c r="X8" s="14"/>
      <c r="Y8" s="14"/>
      <c r="Z8" s="18"/>
      <c r="AA8" s="18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5.5" x14ac:dyDescent="0.35">
      <c r="A9" s="14"/>
      <c r="B9" s="18"/>
      <c r="C9" s="1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8"/>
      <c r="S9" s="18"/>
      <c r="T9" s="14"/>
      <c r="U9" s="14"/>
      <c r="V9" s="14"/>
      <c r="W9" s="14"/>
      <c r="X9" s="14"/>
      <c r="Y9" s="14"/>
      <c r="Z9" s="18"/>
      <c r="AA9" s="18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5.5" x14ac:dyDescent="0.35">
      <c r="A10" s="14"/>
      <c r="B10" s="18"/>
      <c r="C10" s="18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8"/>
      <c r="S10" s="18"/>
      <c r="T10" s="14"/>
      <c r="U10" s="14"/>
      <c r="V10" s="14"/>
      <c r="W10" s="14"/>
      <c r="X10" s="14"/>
      <c r="Y10" s="14"/>
      <c r="Z10" s="18"/>
      <c r="AA10" s="18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5.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8"/>
      <c r="S11" s="18"/>
      <c r="T11" s="14"/>
      <c r="U11" s="14"/>
      <c r="V11" s="14"/>
      <c r="W11" s="14"/>
      <c r="X11" s="14"/>
      <c r="Y11" s="14"/>
      <c r="Z11" s="18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5.5" x14ac:dyDescent="0.35">
      <c r="A12" s="14"/>
      <c r="B12" s="21"/>
      <c r="C12" s="21"/>
      <c r="D12" s="21"/>
      <c r="E12" s="2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/>
      <c r="S12" s="18"/>
      <c r="T12" s="14"/>
      <c r="U12" s="14"/>
      <c r="V12" s="14"/>
      <c r="W12" s="14"/>
      <c r="X12" s="14"/>
      <c r="Y12" s="14"/>
      <c r="Z12" s="18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5.5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8"/>
      <c r="S13" s="18"/>
      <c r="T13" s="14"/>
      <c r="U13" s="14"/>
      <c r="V13" s="14"/>
      <c r="W13" s="14"/>
      <c r="X13" s="14"/>
      <c r="Y13" s="14"/>
      <c r="Z13" s="22"/>
      <c r="AA13" s="22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5.5" x14ac:dyDescent="0.35">
      <c r="A14" s="14"/>
      <c r="B14" s="16"/>
      <c r="C14" s="23"/>
      <c r="D14" s="14"/>
      <c r="E14" s="2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8"/>
      <c r="S14" s="18"/>
      <c r="T14" s="14"/>
      <c r="U14" s="14"/>
      <c r="V14" s="14"/>
      <c r="W14" s="14"/>
      <c r="X14" s="14"/>
      <c r="Y14" s="14"/>
      <c r="Z14" s="18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5.5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24"/>
      <c r="S15" s="2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5.5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8"/>
      <c r="S16" s="18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5.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8"/>
      <c r="AA17" s="18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5.5" x14ac:dyDescent="0.35">
      <c r="A18" s="14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8"/>
      <c r="AA18" s="18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5.5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8"/>
      <c r="AA19" s="18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5.5" x14ac:dyDescent="0.35">
      <c r="A20" s="14"/>
      <c r="B20" s="16"/>
      <c r="C20" s="23"/>
      <c r="D20" s="14"/>
      <c r="E20" s="2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8"/>
      <c r="AA20" s="18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5.5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8"/>
      <c r="AA21" s="18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5.5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8"/>
      <c r="AA22" s="18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5.5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24"/>
      <c r="AA23" s="2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5.5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8"/>
      <c r="AA24" s="18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5.5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5.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5.5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5.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5.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5.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5.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5.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5.5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5.5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5.5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5.5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5.5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5.5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5.5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.5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5.5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5.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5.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5.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5.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5.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5.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.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5.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.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5.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5.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5.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5.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5.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.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ht="15.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.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ht="15.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ht="15.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ht="15.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ht="15.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ht="15.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.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ht="15.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.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ht="15.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ht="15.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ht="15.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ht="15.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ht="15.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.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ht="15.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.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ht="15.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ht="15.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ht="15.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ht="15.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ht="15.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ht="15.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ht="15.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ht="15.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ht="15.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ht="15.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ht="15.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ht="15.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ht="15.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ht="15.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ht="15.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ht="15.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ht="15.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ht="15.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ht="15.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ht="15.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ht="15.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ht="15.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ht="15.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ht="15.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ht="15.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ht="15.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ht="15.5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ht="15.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ht="15.5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ht="15.5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ht="15.5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ht="15.5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ht="15.5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ht="15.5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ht="15.5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ht="15.5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ht="15.5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ht="15.5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ht="15.5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ht="15.5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ht="15.5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ht="15.5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ht="15.5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ht="15.5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ht="15.5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ht="15.5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ht="15.5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ht="15.5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ht="15.5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ht="15.5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ht="15.5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ht="15.5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ht="15.5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ht="15.5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ht="15.5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ht="15.5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ht="15.5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ht="15.5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ht="15.5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ht="15.5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ht="15.5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ht="15.5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ht="15.5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ht="15.5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ht="15.5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ht="15.5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ht="15.5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ht="15.5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ht="15.5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ht="15.5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ht="15.5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ht="15.5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ht="15.5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ht="15.5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ht="15.5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ht="15.5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ht="15.5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ht="15.5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ht="15.5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ht="15.5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ht="15.5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ht="15.5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ht="15.5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ht="15.5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ht="15.5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ht="15.5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ht="15.5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ht="15.5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ht="15.5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ht="15.5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ht="15.5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ht="15.5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ht="15.5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ht="15.5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ht="15.5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ht="15.5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ht="15.5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ht="15.5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ht="15.5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ht="15.5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ht="15.5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ht="15.5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ht="15.5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ht="15.5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ht="15.5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ht="15.5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ht="15.5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ht="15.5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ht="15.5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ht="15.5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ht="15.5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ht="15.5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ht="15.5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ht="15.5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ht="15.5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ht="15.5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ht="15.5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ht="15.5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ht="15.5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ht="15.5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ht="15.5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ht="15.5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ht="15.5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ht="15.5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ht="15.5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ht="15.5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ht="15.5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ht="15.5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ht="15.5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ht="15.5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ht="15.5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ht="15.5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ht="15.5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ht="15.5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ht="15.5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ht="15.5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ht="15.5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ht="15.5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ht="15.5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ht="15.5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ht="15.5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ht="15.5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ht="15.5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ht="15.5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ht="15.5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ht="15.5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ht="15.5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ht="15.5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ht="15.5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ht="15.5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ht="15.5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ht="15.5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ht="15.5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ht="15.5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ht="15.5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ht="15.5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ht="15.5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ht="15.5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ht="15.5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ht="15.5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ht="15.5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ht="15.5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ht="15.5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ht="15.5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ht="15.5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ht="15.5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ht="15.5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ht="15.5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ht="15.5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ht="15.5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ht="15.5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ht="15.5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ht="15.5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ht="15.5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ht="15.5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ht="15.5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ht="15.5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ht="15.5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ht="15.5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ht="15.5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ht="15.5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ht="15.5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ht="15.5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ht="15.5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ht="15.5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ht="15.5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ht="15.5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ht="15.5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ht="15.5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ht="15.5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ht="15.5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ht="15.5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ht="15.5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ht="15.5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ht="15.5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ht="15.5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ht="15.5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ht="15.5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ht="15.5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ht="15.5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ht="15.5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ht="15.5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ht="15.5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ht="15.5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ht="15.5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ht="15.5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ht="15.5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ht="15.5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ht="15.5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ht="15.5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ht="15.5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ht="15.5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ht="15.5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ht="15.5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ht="15.5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ht="15.5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ht="15.5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ht="15.5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ht="15.5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ht="15.5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ht="15.5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ht="15.5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ht="15.5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ht="15.5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ht="15.5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ht="15.5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ht="15.5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ht="15.5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ht="15.5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ht="15.5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ht="15.5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ht="15.5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ht="15.5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ht="15.5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ht="15.5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ht="15.5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ht="15.5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ht="15.5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ht="15.5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ht="15.5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ht="15.5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ht="15.5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ht="15.5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ht="15.5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ht="15.5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ht="15.5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ht="15.5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ht="15.5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ht="15.5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ht="15.5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ht="15.5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ht="15.5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ht="15.5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ht="15.5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ht="15.5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ht="15.5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ht="15.5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ht="15.5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ht="15.5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ht="15.5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ht="15.5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ht="15.5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ht="15.5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ht="15.5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ht="15.5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ht="15.5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ht="15.5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ht="15.5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ht="15.5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ht="15.5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ht="15.5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ht="15.5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ht="15.5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ht="15.5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ht="15.5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ht="15.5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ht="15.5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ht="15.5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ht="15.5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ht="15.5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ht="15.5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ht="15.5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ht="15.5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ht="15.5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ht="15.5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ht="15.5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ht="15.5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ht="15.5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ht="15.5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ht="15.5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ht="15.5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ht="15.5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ht="15.5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ht="15.5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ht="15.5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ht="15.5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ht="15.5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ht="15.5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ht="15.5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ht="15.5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ht="15.5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ht="15.5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ht="15.5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ht="15.5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ht="15.5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ht="15.5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ht="15.5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ht="15.5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ht="15.5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ht="15.5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ht="15.5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ht="15.5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ht="15.5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ht="15.5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ht="15.5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ht="15.5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ht="15.5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ht="15.5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ht="15.5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ht="15.5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ht="15.5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ht="15.5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ht="15.5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ht="15.5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ht="15.5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ht="15.5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ht="15.5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ht="15.5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ht="15.5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ht="15.5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ht="15.5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ht="15.5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ht="15.5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ht="15.5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ht="15.5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ht="15.5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ht="15.5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ht="15.5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ht="15.5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ht="15.5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ht="15.5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ht="15.5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ht="15.5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ht="15.5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ht="15.5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ht="15.5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ht="15.5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ht="15.5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ht="15.5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ht="15.5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ht="15.5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ht="15.5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ht="15.5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ht="15.5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ht="15.5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ht="15.5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ht="15.5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ht="15.5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ht="15.5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ht="15.5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ht="15.5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ht="15.5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ht="15.5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ht="15.5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ht="15.5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ht="15.5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ht="15.5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ht="15.5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ht="15.5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ht="15.5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ht="15.5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ht="15.5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ht="15.5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ht="15.5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ht="15.5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ht="15.5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ht="15.5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ht="15.5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ht="15.5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ht="15.5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ht="15.5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ht="15.5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ht="15.5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ht="15.5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ht="15.5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ht="15.5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ht="15.5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ht="15.5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ht="15.5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ht="15.5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ht="15.5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ht="15.5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ht="15.5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ht="15.5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ht="15.5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ht="15.5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ht="15.5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ht="15.5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ht="15.5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ht="15.5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ht="15.5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ht="15.5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ht="15.5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ht="15.5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ht="15.5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ht="15.5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ht="15.5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ht="15.5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ht="15.5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ht="15.5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ht="15.5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ht="15.5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ht="15.5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ht="15.5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ht="15.5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ht="15.5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ht="15.5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ht="15.5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ht="15.5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ht="15.5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ht="15.5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ht="15.5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ht="15.5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ht="15.5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ht="15.5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</row>
    <row r="500" spans="1:49" ht="15.5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</row>
    <row r="501" spans="1:49" ht="15.5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</row>
    <row r="502" spans="1:49" ht="15.5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</row>
    <row r="503" spans="1:49" ht="15.5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</row>
    <row r="504" spans="1:49" ht="15.5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</row>
    <row r="505" spans="1:49" ht="15.5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</row>
    <row r="506" spans="1:49" ht="15.5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</row>
    <row r="507" spans="1:49" ht="15.5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</row>
    <row r="508" spans="1:49" ht="15.5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</row>
    <row r="509" spans="1:49" ht="15.5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</row>
    <row r="510" spans="1:49" ht="15.5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</row>
    <row r="511" spans="1:49" ht="15.5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</row>
    <row r="512" spans="1:49" ht="15.5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</row>
    <row r="513" spans="1:49" ht="15.5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</row>
    <row r="514" spans="1:49" ht="15.5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</row>
    <row r="515" spans="1:49" ht="15.5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</row>
    <row r="516" spans="1:49" ht="15.5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</row>
    <row r="517" spans="1:49" ht="15.5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</row>
    <row r="518" spans="1:49" ht="15.5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</row>
    <row r="519" spans="1:49" ht="15.5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</row>
    <row r="520" spans="1:49" ht="15.5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</row>
    <row r="521" spans="1:49" ht="15.5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</row>
    <row r="522" spans="1:49" ht="15.5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</row>
    <row r="523" spans="1:49" ht="15.5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</row>
    <row r="524" spans="1:49" ht="15.5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</row>
    <row r="525" spans="1:49" ht="15.5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</row>
    <row r="526" spans="1:49" ht="15.5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</row>
    <row r="527" spans="1:49" ht="15.5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</row>
    <row r="528" spans="1:49" ht="15.5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</row>
    <row r="529" spans="1:49" ht="15.5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</row>
    <row r="530" spans="1:49" ht="15.5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</row>
    <row r="531" spans="1:49" ht="15.5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</row>
    <row r="532" spans="1:49" ht="15.5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</row>
    <row r="533" spans="1:49" ht="15.5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</row>
    <row r="534" spans="1:49" ht="15.5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</row>
    <row r="535" spans="1:49" ht="15.5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</row>
    <row r="536" spans="1:49" ht="15.5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</row>
    <row r="537" spans="1:49" ht="15.5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</row>
    <row r="538" spans="1:49" ht="15.5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</row>
    <row r="539" spans="1:49" ht="15.5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</row>
    <row r="540" spans="1:49" ht="15.5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</row>
    <row r="541" spans="1:49" ht="15.5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</row>
    <row r="542" spans="1:49" ht="15.5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</row>
    <row r="543" spans="1:49" ht="15.5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</row>
    <row r="544" spans="1:49" ht="15.5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</row>
    <row r="545" spans="1:49" ht="15.5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</row>
    <row r="546" spans="1:49" ht="15.5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</row>
    <row r="547" spans="1:49" ht="15.5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</row>
    <row r="548" spans="1:49" ht="15.5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</row>
    <row r="549" spans="1:49" ht="15.5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</row>
    <row r="550" spans="1:49" ht="15.5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</row>
    <row r="551" spans="1:49" ht="15.5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</row>
    <row r="552" spans="1:49" ht="15.5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</row>
    <row r="553" spans="1:49" ht="15.5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</row>
    <row r="554" spans="1:49" ht="15.5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</row>
    <row r="555" spans="1:49" ht="15.5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</row>
    <row r="556" spans="1:49" ht="15.5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</row>
    <row r="557" spans="1:49" ht="15.5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</row>
    <row r="558" spans="1:49" ht="15.5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</row>
    <row r="559" spans="1:49" ht="15.5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</row>
    <row r="560" spans="1:49" ht="15.5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</row>
    <row r="561" spans="1:49" ht="15.5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</row>
    <row r="562" spans="1:49" ht="15.5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</row>
    <row r="563" spans="1:49" ht="15.5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</row>
    <row r="564" spans="1:49" ht="15.5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</row>
    <row r="565" spans="1:49" ht="15.5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</row>
    <row r="566" spans="1:49" ht="15.5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</row>
    <row r="567" spans="1:49" ht="15.5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</row>
    <row r="568" spans="1:49" ht="15.5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</row>
    <row r="569" spans="1:49" ht="15.5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</row>
    <row r="570" spans="1:49" ht="15.5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</row>
    <row r="571" spans="1:49" ht="15.5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</row>
    <row r="572" spans="1:49" ht="15.5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</row>
    <row r="573" spans="1:49" ht="15.5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</row>
    <row r="574" spans="1:49" ht="15.5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</row>
    <row r="575" spans="1:49" ht="15.5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</row>
    <row r="576" spans="1:49" ht="15.5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</row>
    <row r="577" spans="1:49" ht="15.5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</row>
    <row r="578" spans="1:49" ht="15.5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</row>
    <row r="579" spans="1:49" ht="15.5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</row>
    <row r="580" spans="1:49" ht="15.5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</row>
    <row r="581" spans="1:49" ht="15.5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</row>
    <row r="582" spans="1:49" ht="15.5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</row>
    <row r="583" spans="1:49" ht="15.5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</row>
    <row r="584" spans="1:49" ht="15.5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</row>
    <row r="585" spans="1:49" ht="15.5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</row>
    <row r="586" spans="1:49" ht="15.5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</row>
    <row r="587" spans="1:49" ht="15.5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</row>
    <row r="588" spans="1:49" ht="15.5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</row>
    <row r="589" spans="1:49" ht="15.5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</row>
    <row r="590" spans="1:49" ht="15.5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</row>
    <row r="591" spans="1:49" ht="15.5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</row>
    <row r="592" spans="1:49" ht="15.5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</row>
    <row r="593" spans="1:49" ht="15.5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</row>
    <row r="594" spans="1:49" ht="15.5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</row>
    <row r="595" spans="1:49" ht="15.5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</row>
    <row r="596" spans="1:49" ht="15.5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</row>
    <row r="597" spans="1:49" ht="15.5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</row>
    <row r="598" spans="1:49" ht="15.5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</row>
    <row r="599" spans="1:49" ht="15.5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</row>
    <row r="600" spans="1:49" ht="15.5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</row>
    <row r="601" spans="1:49" ht="15.5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</row>
    <row r="602" spans="1:49" ht="15.5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</row>
    <row r="603" spans="1:49" ht="15.5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</row>
    <row r="604" spans="1:49" ht="15.5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</row>
    <row r="605" spans="1:49" ht="15.5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</row>
    <row r="606" spans="1:49" ht="15.5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</row>
    <row r="607" spans="1:49" ht="15.5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</row>
    <row r="608" spans="1:49" ht="15.5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</row>
    <row r="609" spans="1:49" ht="15.5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</row>
    <row r="610" spans="1:49" ht="15.5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</row>
    <row r="611" spans="1:49" ht="15.5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</row>
    <row r="612" spans="1:49" ht="15.5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</row>
    <row r="613" spans="1:49" ht="15.5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</row>
    <row r="614" spans="1:49" ht="15.5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</row>
    <row r="615" spans="1:49" ht="15.5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</row>
    <row r="616" spans="1:49" ht="15.5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</row>
    <row r="617" spans="1:49" ht="15.5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</row>
    <row r="618" spans="1:49" ht="15.5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</row>
    <row r="619" spans="1:49" ht="15.5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</row>
    <row r="620" spans="1:49" ht="15.5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</row>
    <row r="621" spans="1:49" ht="15.5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</row>
    <row r="622" spans="1:49" ht="15.5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</row>
    <row r="623" spans="1:49" ht="15.5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</row>
    <row r="624" spans="1:49" ht="15.5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</row>
    <row r="625" spans="1:49" ht="15.5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</row>
    <row r="626" spans="1:49" ht="15.5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</row>
    <row r="627" spans="1:49" ht="15.5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</row>
    <row r="628" spans="1:49" ht="15.5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</row>
    <row r="629" spans="1:49" ht="15.5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</row>
    <row r="630" spans="1:49" ht="15.5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</row>
    <row r="631" spans="1:49" ht="15.5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</row>
    <row r="632" spans="1:49" ht="15.5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</row>
    <row r="633" spans="1:49" ht="15.5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</row>
    <row r="634" spans="1:49" ht="15.5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</row>
    <row r="635" spans="1:49" ht="15.5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</row>
    <row r="636" spans="1:49" ht="15.5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</row>
    <row r="637" spans="1:49" ht="15.5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</row>
    <row r="638" spans="1:49" ht="15.5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</row>
    <row r="639" spans="1:49" ht="15.5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</row>
    <row r="640" spans="1:49" ht="15.5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</row>
    <row r="641" spans="1:49" ht="15.5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</row>
    <row r="642" spans="1:49" ht="15.5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</row>
    <row r="643" spans="1:49" ht="15.5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</row>
    <row r="644" spans="1:49" ht="15.5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</row>
    <row r="645" spans="1:49" ht="15.5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</row>
    <row r="646" spans="1:49" ht="15.5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</row>
    <row r="647" spans="1:49" ht="15.5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</row>
    <row r="648" spans="1:49" ht="15.5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</row>
    <row r="649" spans="1:49" ht="15.5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</row>
    <row r="650" spans="1:49" ht="15.5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</row>
    <row r="651" spans="1:49" ht="15.5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</row>
    <row r="652" spans="1:49" ht="15.5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</row>
    <row r="653" spans="1:49" ht="15.5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</row>
    <row r="654" spans="1:49" ht="15.5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</row>
    <row r="655" spans="1:49" ht="15.5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</row>
    <row r="656" spans="1:49" ht="15.5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</row>
    <row r="657" spans="1:49" ht="15.5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</row>
    <row r="658" spans="1:49" ht="15.5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</row>
    <row r="659" spans="1:49" ht="15.5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</row>
    <row r="660" spans="1:49" ht="15.5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</row>
    <row r="661" spans="1:49" ht="15.5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</row>
    <row r="662" spans="1:49" ht="15.5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</row>
    <row r="663" spans="1:49" ht="15.5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</row>
    <row r="664" spans="1:49" ht="15.5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</row>
    <row r="665" spans="1:49" ht="15.5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</row>
    <row r="666" spans="1:49" ht="15.5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</row>
    <row r="667" spans="1:49" ht="15.5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</row>
    <row r="668" spans="1:49" ht="15.5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</row>
    <row r="669" spans="1:49" ht="15.5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</row>
    <row r="670" spans="1:49" ht="15.5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</row>
    <row r="671" spans="1:49" ht="15.5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</row>
    <row r="672" spans="1:49" ht="15.5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</row>
    <row r="673" spans="1:49" ht="15.5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</row>
    <row r="674" spans="1:49" ht="15.5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</row>
    <row r="675" spans="1:49" ht="15.5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</row>
    <row r="676" spans="1:49" ht="15.5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</row>
    <row r="677" spans="1:49" ht="15.5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</row>
    <row r="678" spans="1:49" ht="15.5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</row>
    <row r="679" spans="1:49" ht="15.5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</row>
    <row r="680" spans="1:49" ht="15.5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</row>
    <row r="681" spans="1:49" ht="15.5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</row>
    <row r="682" spans="1:49" ht="15.5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</row>
    <row r="683" spans="1:49" ht="15.5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</row>
    <row r="684" spans="1:49" ht="15.5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</row>
    <row r="685" spans="1:49" ht="15.5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</row>
    <row r="686" spans="1:49" ht="15.5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</row>
    <row r="687" spans="1:49" ht="15.5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</row>
    <row r="688" spans="1:49" ht="15.5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</row>
    <row r="689" spans="1:49" ht="15.5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</row>
    <row r="690" spans="1:49" ht="15.5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</row>
    <row r="691" spans="1:49" ht="15.5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</row>
    <row r="692" spans="1:49" ht="15.5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</row>
    <row r="693" spans="1:49" ht="15.5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</row>
    <row r="694" spans="1:49" ht="15.5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</row>
    <row r="695" spans="1:49" ht="15.5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</row>
    <row r="696" spans="1:49" ht="15.5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</row>
    <row r="697" spans="1:49" ht="15.5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</row>
    <row r="698" spans="1:49" ht="15.5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</row>
    <row r="699" spans="1:49" ht="15.5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</row>
    <row r="700" spans="1:49" ht="15.5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</row>
    <row r="701" spans="1:49" ht="15.5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</row>
    <row r="702" spans="1:49" ht="15.5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</row>
    <row r="703" spans="1:49" ht="15.5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</row>
    <row r="704" spans="1:49" ht="15.5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</row>
    <row r="705" spans="1:49" ht="15.5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</row>
    <row r="706" spans="1:49" ht="15.5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</row>
    <row r="707" spans="1:49" ht="15.5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</row>
    <row r="708" spans="1:49" ht="15.5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</row>
    <row r="709" spans="1:49" ht="15.5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</row>
    <row r="710" spans="1:49" ht="15.5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</row>
    <row r="711" spans="1:49" ht="15.5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</row>
    <row r="712" spans="1:49" ht="15.5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</row>
    <row r="713" spans="1:49" ht="15.5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</row>
    <row r="714" spans="1:49" ht="15.5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</row>
    <row r="715" spans="1:49" ht="15.5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</row>
    <row r="716" spans="1:49" ht="15.5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</row>
    <row r="717" spans="1:49" ht="15.5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</row>
    <row r="718" spans="1:49" ht="15.5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</row>
    <row r="719" spans="1:49" ht="15.5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</row>
    <row r="720" spans="1:49" ht="15.5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</row>
    <row r="721" spans="1:49" ht="15.5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</row>
    <row r="722" spans="1:49" ht="15.5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</row>
    <row r="723" spans="1:49" ht="15.5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</row>
    <row r="724" spans="1:49" ht="15.5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</row>
    <row r="725" spans="1:49" ht="15.5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</row>
    <row r="726" spans="1:49" ht="15.5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</row>
    <row r="727" spans="1:49" ht="15.5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</row>
    <row r="728" spans="1:49" ht="15.5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</row>
    <row r="729" spans="1:49" ht="15.5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</row>
    <row r="730" spans="1:49" ht="15.5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</row>
    <row r="731" spans="1:49" ht="15.5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</row>
    <row r="732" spans="1:49" ht="15.5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</row>
    <row r="733" spans="1:49" ht="15.5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</row>
    <row r="734" spans="1:49" ht="15.5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</row>
    <row r="735" spans="1:49" ht="15.5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</row>
    <row r="736" spans="1:49" ht="15.5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</row>
    <row r="737" spans="1:49" ht="15.5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</row>
    <row r="738" spans="1:49" ht="15.5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</row>
    <row r="739" spans="1:49" ht="15.5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</row>
    <row r="740" spans="1:49" ht="15.5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</row>
    <row r="741" spans="1:49" ht="15.5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</row>
    <row r="742" spans="1:49" ht="15.5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</row>
    <row r="743" spans="1:49" ht="15.5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</row>
    <row r="744" spans="1:49" ht="15.5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</row>
    <row r="745" spans="1:49" ht="15.5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</row>
    <row r="746" spans="1:49" ht="15.5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</row>
    <row r="747" spans="1:49" ht="15.5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</row>
    <row r="748" spans="1:49" ht="15.5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</row>
    <row r="749" spans="1:49" ht="15.5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</row>
    <row r="750" spans="1:49" ht="15.5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</row>
    <row r="751" spans="1:49" ht="15.5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</row>
    <row r="752" spans="1:49" ht="15.5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</row>
    <row r="753" spans="1:49" ht="15.5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</row>
    <row r="754" spans="1:49" ht="15.5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</row>
    <row r="755" spans="1:49" ht="15.5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</row>
    <row r="756" spans="1:49" ht="15.5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</row>
    <row r="757" spans="1:49" ht="15.5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</row>
    <row r="758" spans="1:49" ht="15.5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</row>
    <row r="759" spans="1:49" ht="15.5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</row>
    <row r="760" spans="1:49" ht="15.5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</row>
    <row r="761" spans="1:49" ht="15.5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</row>
    <row r="762" spans="1:49" ht="15.5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</row>
    <row r="763" spans="1:49" ht="15.5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</row>
    <row r="764" spans="1:49" ht="15.5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</row>
    <row r="765" spans="1:49" ht="15.5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</row>
    <row r="766" spans="1:49" ht="15.5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</row>
    <row r="767" spans="1:49" ht="15.5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</row>
    <row r="768" spans="1:49" ht="15.5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</row>
    <row r="769" spans="1:49" ht="15.5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</row>
    <row r="770" spans="1:49" ht="15.5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</row>
    <row r="771" spans="1:49" ht="15.5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</row>
    <row r="772" spans="1:49" ht="15.5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</row>
    <row r="773" spans="1:49" ht="15.5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</row>
    <row r="774" spans="1:49" ht="15.5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</row>
    <row r="775" spans="1:49" ht="15.5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</row>
    <row r="776" spans="1:49" ht="15.5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</row>
    <row r="777" spans="1:49" ht="15.5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</row>
    <row r="778" spans="1:49" ht="15.5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</row>
    <row r="779" spans="1:49" ht="15.5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</row>
    <row r="780" spans="1:49" ht="15.5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</row>
    <row r="781" spans="1:49" ht="15.5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</row>
    <row r="782" spans="1:49" ht="15.5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</row>
    <row r="783" spans="1:49" ht="15.5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</row>
    <row r="784" spans="1:49" ht="15.5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</row>
    <row r="785" spans="1:49" ht="15.5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</row>
    <row r="786" spans="1:49" ht="15.5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</row>
    <row r="787" spans="1:49" ht="15.5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</row>
    <row r="788" spans="1:49" ht="15.5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</row>
    <row r="789" spans="1:49" ht="15.5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</row>
    <row r="790" spans="1:49" ht="15.5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</row>
    <row r="791" spans="1:49" ht="15.5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</row>
    <row r="792" spans="1:49" ht="15.5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</row>
    <row r="793" spans="1:49" ht="15.5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</row>
    <row r="794" spans="1:49" ht="15.5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</row>
    <row r="795" spans="1:49" ht="15.5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</row>
    <row r="796" spans="1:49" ht="15.5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</row>
    <row r="797" spans="1:49" ht="15.5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</row>
    <row r="798" spans="1:49" ht="15.5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</row>
    <row r="799" spans="1:49" ht="15.5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</row>
    <row r="800" spans="1:49" ht="15.5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</row>
    <row r="801" spans="1:49" ht="15.5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</row>
    <row r="802" spans="1:49" ht="15.5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</row>
    <row r="803" spans="1:49" ht="15.5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</row>
    <row r="804" spans="1:49" ht="15.5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</row>
    <row r="805" spans="1:49" ht="15.5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</row>
    <row r="806" spans="1:49" ht="15.5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</row>
    <row r="807" spans="1:49" ht="15.5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</row>
    <row r="808" spans="1:49" ht="15.5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</row>
    <row r="809" spans="1:49" ht="15.5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</row>
    <row r="810" spans="1:49" ht="15.5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</row>
    <row r="811" spans="1:49" ht="15.5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</row>
    <row r="812" spans="1:49" ht="15.5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</row>
    <row r="813" spans="1:49" ht="15.5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</row>
    <row r="814" spans="1:49" ht="15.5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</row>
    <row r="815" spans="1:49" ht="15.5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</row>
    <row r="816" spans="1:49" ht="15.5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</row>
    <row r="817" spans="1:49" ht="15.5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</row>
    <row r="818" spans="1:49" ht="15.5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</row>
    <row r="819" spans="1:49" ht="15.5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</row>
    <row r="820" spans="1:49" ht="15.5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</row>
    <row r="821" spans="1:49" ht="15.5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</row>
    <row r="822" spans="1:49" ht="15.5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</row>
    <row r="823" spans="1:49" ht="15.5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</row>
    <row r="824" spans="1:49" ht="15.5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</row>
    <row r="825" spans="1:49" ht="15.5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</row>
    <row r="826" spans="1:49" ht="15.5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</row>
    <row r="827" spans="1:49" ht="15.5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</row>
    <row r="828" spans="1:49" ht="15.5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</row>
    <row r="829" spans="1:49" ht="15.5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</row>
    <row r="830" spans="1:49" ht="15.5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</row>
    <row r="831" spans="1:49" ht="15.5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</row>
    <row r="832" spans="1:49" ht="15.5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</row>
    <row r="833" spans="1:49" ht="15.5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</row>
    <row r="834" spans="1:49" ht="15.5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</row>
    <row r="835" spans="1:49" ht="15.5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</row>
    <row r="836" spans="1:49" ht="15.5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</row>
    <row r="837" spans="1:49" ht="15.5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</row>
    <row r="838" spans="1:49" ht="15.5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</row>
    <row r="839" spans="1:49" ht="15.5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</row>
    <row r="840" spans="1:49" ht="15.5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</row>
    <row r="841" spans="1:49" ht="15.5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</row>
    <row r="842" spans="1:49" ht="15.5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</row>
    <row r="843" spans="1:49" ht="15.5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</row>
    <row r="844" spans="1:49" ht="15.5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</row>
    <row r="845" spans="1:49" ht="15.5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</row>
    <row r="846" spans="1:49" ht="15.5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</row>
    <row r="847" spans="1:49" ht="15.5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</row>
    <row r="848" spans="1:49" ht="15.5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</row>
    <row r="849" spans="1:49" ht="15.5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</row>
    <row r="850" spans="1:49" ht="15.5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</row>
    <row r="851" spans="1:49" ht="15.5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</row>
    <row r="852" spans="1:49" ht="15.5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</row>
    <row r="853" spans="1:49" ht="15.5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</row>
    <row r="854" spans="1:49" ht="15.5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</row>
    <row r="855" spans="1:49" ht="15.5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</row>
    <row r="856" spans="1:49" ht="15.5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</row>
    <row r="857" spans="1:49" ht="15.5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</row>
    <row r="858" spans="1:49" ht="15.5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</row>
    <row r="859" spans="1:49" ht="15.5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</row>
    <row r="860" spans="1:49" ht="15.5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</row>
    <row r="861" spans="1:49" ht="15.5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</row>
    <row r="862" spans="1:49" ht="15.5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</row>
    <row r="863" spans="1:49" ht="15.5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</row>
    <row r="864" spans="1:49" ht="15.5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</row>
    <row r="865" spans="1:49" ht="15.5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</row>
    <row r="866" spans="1:49" ht="15.5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</row>
    <row r="867" spans="1:49" ht="15.5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</row>
    <row r="868" spans="1:49" ht="15.5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</row>
    <row r="869" spans="1:49" ht="15.5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</row>
    <row r="870" spans="1:49" ht="15.5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</row>
    <row r="871" spans="1:49" ht="15.5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</row>
    <row r="872" spans="1:49" ht="15.5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</row>
    <row r="873" spans="1:49" ht="15.5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</row>
    <row r="874" spans="1:49" ht="15.5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</row>
    <row r="875" spans="1:49" ht="15.5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</row>
    <row r="876" spans="1:49" ht="15.5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</row>
    <row r="877" spans="1:49" ht="15.5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</row>
    <row r="878" spans="1:49" ht="15.5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</row>
    <row r="879" spans="1:49" ht="15.5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</row>
    <row r="880" spans="1:49" ht="15.5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</row>
    <row r="881" spans="1:49" ht="15.5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</row>
    <row r="882" spans="1:49" ht="15.5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</row>
    <row r="883" spans="1:49" ht="15.5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</row>
    <row r="884" spans="1:49" ht="15.5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</row>
    <row r="885" spans="1:49" ht="15.5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</row>
    <row r="886" spans="1:49" ht="15.5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</row>
    <row r="887" spans="1:49" ht="15.5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</row>
    <row r="888" spans="1:49" ht="15.5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</row>
    <row r="889" spans="1:49" ht="15.5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</row>
    <row r="890" spans="1:49" ht="15.5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</row>
    <row r="891" spans="1:49" ht="15.5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</row>
    <row r="892" spans="1:49" ht="15.5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</row>
    <row r="893" spans="1:49" ht="15.5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</row>
    <row r="894" spans="1:49" ht="15.5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</row>
    <row r="895" spans="1:49" ht="15.5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</row>
    <row r="896" spans="1:49" ht="15.5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</row>
    <row r="897" spans="1:49" ht="15.5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</row>
    <row r="898" spans="1:49" ht="15.5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</row>
    <row r="899" spans="1:49" ht="15.5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</row>
    <row r="900" spans="1:49" ht="15.5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</row>
    <row r="901" spans="1:49" ht="15.5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</row>
    <row r="902" spans="1:49" ht="15.5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</row>
    <row r="903" spans="1:49" ht="15.5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</row>
    <row r="904" spans="1:49" ht="15.5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</row>
    <row r="905" spans="1:49" ht="15.5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</row>
    <row r="906" spans="1:49" ht="15.5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</row>
    <row r="907" spans="1:49" ht="15.5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</row>
    <row r="908" spans="1:49" ht="15.5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</row>
    <row r="909" spans="1:49" ht="15.5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</row>
    <row r="910" spans="1:49" ht="15.5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</row>
    <row r="911" spans="1:49" ht="15.5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</row>
    <row r="912" spans="1:49" ht="15.5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</row>
    <row r="913" spans="1:49" ht="15.5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</row>
    <row r="914" spans="1:49" ht="15.5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</row>
    <row r="915" spans="1:49" ht="15.5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</row>
    <row r="916" spans="1:49" ht="15.5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</row>
    <row r="917" spans="1:49" ht="15.5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</row>
    <row r="918" spans="1:49" ht="15.5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</row>
    <row r="919" spans="1:49" ht="15.5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</row>
    <row r="920" spans="1:49" ht="15.5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</row>
    <row r="921" spans="1:49" ht="15.5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</row>
    <row r="922" spans="1:49" ht="15.5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</row>
    <row r="923" spans="1:49" ht="15.5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</row>
    <row r="924" spans="1:49" ht="15.5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</row>
    <row r="925" spans="1:49" ht="15.5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</row>
    <row r="926" spans="1:49" ht="15.5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</row>
    <row r="927" spans="1:49" ht="15.5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</row>
    <row r="928" spans="1:49" ht="15.5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</row>
    <row r="929" spans="1:49" ht="15.5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</row>
    <row r="930" spans="1:49" ht="15.5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</row>
    <row r="931" spans="1:49" ht="15.5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</row>
    <row r="932" spans="1:49" ht="15.5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</row>
    <row r="933" spans="1:49" ht="15.5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</row>
    <row r="934" spans="1:49" ht="15.5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</row>
    <row r="935" spans="1:49" ht="15.5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</row>
    <row r="936" spans="1:49" ht="15.5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</row>
    <row r="937" spans="1:49" ht="15.5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</row>
    <row r="938" spans="1:49" ht="15.5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</row>
    <row r="939" spans="1:49" ht="15.5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</row>
    <row r="940" spans="1:49" ht="15.5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</row>
    <row r="941" spans="1:49" ht="15.5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</row>
    <row r="942" spans="1:49" ht="15.5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</row>
    <row r="943" spans="1:49" ht="15.5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</row>
    <row r="944" spans="1:49" ht="15.5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</row>
    <row r="945" spans="1:49" ht="15.5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</row>
    <row r="946" spans="1:49" ht="15.5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</row>
    <row r="947" spans="1:49" ht="15.5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</row>
    <row r="948" spans="1:49" ht="15.5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</row>
    <row r="949" spans="1:49" ht="15.5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</row>
    <row r="950" spans="1:49" ht="15.5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</row>
    <row r="951" spans="1:49" ht="15.5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</row>
    <row r="952" spans="1:49" ht="15.5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</row>
    <row r="953" spans="1:49" ht="15.5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</row>
    <row r="954" spans="1:49" ht="15.5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</row>
    <row r="955" spans="1:49" ht="15.5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</row>
    <row r="956" spans="1:49" ht="15.5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</row>
    <row r="957" spans="1:49" ht="15.5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</row>
    <row r="958" spans="1:49" ht="15.5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</row>
    <row r="959" spans="1:49" ht="15.5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</row>
    <row r="960" spans="1:49" ht="15.5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</row>
    <row r="961" spans="1:49" ht="15.5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</row>
    <row r="962" spans="1:49" ht="15.5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</row>
    <row r="963" spans="1:49" ht="15.5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</row>
    <row r="964" spans="1:49" ht="15.5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</row>
    <row r="965" spans="1:49" ht="15.5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</row>
    <row r="966" spans="1:49" ht="15.5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</row>
    <row r="967" spans="1:49" ht="15.5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</row>
    <row r="968" spans="1:49" ht="15.5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</row>
    <row r="969" spans="1:49" ht="15.5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</row>
    <row r="970" spans="1:49" ht="15.5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</row>
    <row r="971" spans="1:49" ht="15.5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</row>
    <row r="972" spans="1:49" ht="15.5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</row>
    <row r="973" spans="1:49" ht="15.5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</row>
    <row r="974" spans="1:49" ht="15.5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</row>
    <row r="975" spans="1:49" ht="15.5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</row>
    <row r="976" spans="1:49" ht="15.5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</row>
    <row r="977" spans="1:49" ht="15.5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</row>
    <row r="978" spans="1:49" ht="15.5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</row>
    <row r="979" spans="1:49" ht="15.5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</row>
    <row r="980" spans="1:49" ht="15.5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</row>
    <row r="981" spans="1:49" ht="15.5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</row>
    <row r="982" spans="1:49" ht="15.5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</row>
    <row r="983" spans="1:49" ht="15.5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</row>
    <row r="984" spans="1:49" ht="15.5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</row>
    <row r="985" spans="1:49" ht="15.5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</row>
    <row r="986" spans="1:49" ht="15.5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</row>
    <row r="987" spans="1:49" ht="15.5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</row>
    <row r="988" spans="1:49" ht="15.5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</row>
    <row r="989" spans="1:49" ht="15.5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</row>
    <row r="990" spans="1:49" ht="15.5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</row>
    <row r="991" spans="1:49" ht="15.5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</row>
    <row r="992" spans="1:49" ht="15.5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</row>
    <row r="993" spans="1:49" ht="15.5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</row>
    <row r="994" spans="1:49" ht="15.5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</row>
    <row r="995" spans="1:49" ht="15.5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</row>
    <row r="996" spans="1:49" ht="15.5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</row>
    <row r="997" spans="1:49" ht="15.5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</row>
    <row r="998" spans="1:49" ht="15.5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</row>
    <row r="999" spans="1:49" ht="15.5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</row>
    <row r="1000" spans="1:49" ht="15.5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000"/>
  <sheetViews>
    <sheetView workbookViewId="0"/>
  </sheetViews>
  <sheetFormatPr defaultColWidth="11.25" defaultRowHeight="15" customHeight="1" x14ac:dyDescent="0.35"/>
  <cols>
    <col min="1" max="1" width="3.9140625" customWidth="1"/>
    <col min="2" max="2" width="1.6640625" customWidth="1"/>
    <col min="3" max="3" width="3.6640625" customWidth="1"/>
    <col min="4" max="4" width="3.33203125" customWidth="1"/>
    <col min="5" max="5" width="3.6640625" customWidth="1"/>
    <col min="6" max="6" width="3.33203125" customWidth="1"/>
    <col min="7" max="7" width="4.58203125" customWidth="1"/>
    <col min="8" max="8" width="3.33203125" customWidth="1"/>
    <col min="9" max="9" width="3.6640625" customWidth="1"/>
    <col min="10" max="10" width="3.33203125" customWidth="1"/>
    <col min="11" max="11" width="3.6640625" customWidth="1"/>
    <col min="12" max="12" width="3.332031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3.33203125" customWidth="1"/>
    <col min="23" max="23" width="3.6640625" customWidth="1"/>
    <col min="24" max="24" width="3.3320312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1.6640625" customWidth="1"/>
    <col min="39" max="39" width="4.58203125" customWidth="1"/>
    <col min="40" max="40" width="1.6640625" customWidth="1"/>
    <col min="41" max="41" width="4.58203125" customWidth="1"/>
    <col min="42" max="42" width="1.66406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49" width="3.6640625" customWidth="1"/>
  </cols>
  <sheetData>
    <row r="1" spans="1:49" ht="15.5" x14ac:dyDescent="0.35">
      <c r="A1" s="2" t="s">
        <v>5</v>
      </c>
      <c r="B1" s="3"/>
      <c r="C1" s="3"/>
      <c r="D1" s="3">
        <v>168</v>
      </c>
      <c r="E1" s="3">
        <v>18</v>
      </c>
      <c r="F1" s="3">
        <v>336</v>
      </c>
      <c r="G1" s="4">
        <v>23</v>
      </c>
      <c r="H1" s="3">
        <v>168</v>
      </c>
      <c r="I1" s="3">
        <v>57</v>
      </c>
      <c r="J1" s="3">
        <v>336</v>
      </c>
      <c r="K1" s="4">
        <v>35</v>
      </c>
      <c r="L1" s="3">
        <v>168</v>
      </c>
      <c r="M1" s="3">
        <v>28</v>
      </c>
      <c r="N1" s="3">
        <v>336</v>
      </c>
      <c r="O1" s="4">
        <v>139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35">
      <c r="A2" s="2" t="s">
        <v>8</v>
      </c>
      <c r="B2" s="3">
        <v>0</v>
      </c>
      <c r="C2" s="3">
        <v>2.0499999999999998</v>
      </c>
      <c r="D2" s="3">
        <v>168</v>
      </c>
      <c r="E2" s="3">
        <v>1.76</v>
      </c>
      <c r="F2" s="3">
        <v>336</v>
      </c>
      <c r="G2" s="3">
        <v>2.88</v>
      </c>
      <c r="H2" s="3">
        <v>504</v>
      </c>
      <c r="I2" s="3">
        <v>3.23</v>
      </c>
      <c r="J2" s="3">
        <v>168</v>
      </c>
      <c r="K2" s="7">
        <v>1.73</v>
      </c>
      <c r="L2" s="3">
        <v>336</v>
      </c>
      <c r="M2" s="7">
        <v>3.13</v>
      </c>
      <c r="N2" s="3">
        <v>504</v>
      </c>
      <c r="O2" s="7">
        <v>3.04</v>
      </c>
      <c r="P2" s="3">
        <v>168</v>
      </c>
      <c r="Q2" s="7">
        <v>1.63</v>
      </c>
      <c r="R2" s="3">
        <v>336</v>
      </c>
      <c r="S2" s="7">
        <v>2.93</v>
      </c>
      <c r="T2" s="3">
        <v>504</v>
      </c>
      <c r="U2" s="7">
        <v>3.46</v>
      </c>
      <c r="V2" s="3"/>
      <c r="W2" s="7"/>
      <c r="X2" s="3"/>
      <c r="Y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5" x14ac:dyDescent="0.35">
      <c r="A3" s="3" t="s">
        <v>18</v>
      </c>
      <c r="B3" s="8">
        <v>0</v>
      </c>
      <c r="C3" s="9">
        <f>5.2/5*0.15</f>
        <v>0.156</v>
      </c>
      <c r="D3" s="3">
        <v>168</v>
      </c>
      <c r="E3" s="7">
        <f>14.1/5*0.15</f>
        <v>0.42299999999999999</v>
      </c>
      <c r="F3" s="3">
        <v>169</v>
      </c>
      <c r="G3" s="10">
        <f>5/5*0.15</f>
        <v>0.15</v>
      </c>
      <c r="H3" s="3">
        <v>336</v>
      </c>
      <c r="I3" s="9">
        <f>7.7/5*0.15</f>
        <v>0.23099999999999998</v>
      </c>
      <c r="J3" s="3">
        <v>337</v>
      </c>
      <c r="K3" s="9">
        <f>5.1/5*0.15</f>
        <v>0.153</v>
      </c>
      <c r="L3" s="3">
        <v>504</v>
      </c>
      <c r="M3" s="10">
        <f>9/5*0.15</f>
        <v>0.27</v>
      </c>
      <c r="N3" s="8">
        <v>0</v>
      </c>
      <c r="O3" s="9">
        <f>5.1/5*0.15</f>
        <v>0.153</v>
      </c>
      <c r="P3" s="3">
        <v>168</v>
      </c>
      <c r="Q3" s="7">
        <f>12.9/5*0.15</f>
        <v>0.38700000000000001</v>
      </c>
      <c r="R3" s="3">
        <v>169</v>
      </c>
      <c r="S3" s="10">
        <f>5.1/5*0.15</f>
        <v>0.153</v>
      </c>
      <c r="T3" s="3">
        <v>336</v>
      </c>
      <c r="U3" s="9">
        <f>7.6/5*0.15</f>
        <v>0.22799999999999998</v>
      </c>
      <c r="V3" s="3">
        <v>337</v>
      </c>
      <c r="W3" s="9">
        <f>5.1/5*0.15</f>
        <v>0.153</v>
      </c>
      <c r="X3" s="3">
        <v>504</v>
      </c>
      <c r="Y3" s="10">
        <f>7.7/5*0.15</f>
        <v>0.23099999999999998</v>
      </c>
      <c r="Z3" s="8">
        <v>0</v>
      </c>
      <c r="AA3" s="9">
        <f>5/5*0.15</f>
        <v>0.15</v>
      </c>
      <c r="AB3" s="3">
        <v>168</v>
      </c>
      <c r="AC3" s="7">
        <f>15.2/5*0.15</f>
        <v>0.45599999999999996</v>
      </c>
      <c r="AD3" s="3">
        <v>169</v>
      </c>
      <c r="AE3" s="10">
        <f>5.1/5*0.15</f>
        <v>0.153</v>
      </c>
      <c r="AF3" s="3">
        <v>336</v>
      </c>
      <c r="AG3" s="9">
        <f>4.9/5*0.15</f>
        <v>0.14700000000000002</v>
      </c>
      <c r="AH3" s="3">
        <v>337</v>
      </c>
      <c r="AI3" s="9">
        <f>4/5*0.15</f>
        <v>0.12</v>
      </c>
      <c r="AJ3" s="3">
        <v>504</v>
      </c>
      <c r="AK3" s="10">
        <f>6.5/5*0.15</f>
        <v>0.19500000000000001</v>
      </c>
      <c r="AL3" s="3"/>
      <c r="AM3" s="10"/>
      <c r="AN3" s="3"/>
      <c r="AO3" s="10"/>
      <c r="AP3" s="12"/>
      <c r="AQ3" s="10"/>
      <c r="AR3" s="12"/>
      <c r="AS3" s="10"/>
      <c r="AT3" s="12"/>
      <c r="AU3" s="10"/>
      <c r="AV3" s="12"/>
      <c r="AW3" s="10"/>
    </row>
    <row r="4" spans="1:49" ht="15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5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8"/>
      <c r="AA5" s="19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20"/>
      <c r="AM5" s="20"/>
      <c r="AN5" s="20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5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8"/>
      <c r="S6" s="18"/>
      <c r="T6" s="14"/>
      <c r="U6" s="14"/>
      <c r="V6" s="14"/>
      <c r="W6" s="14"/>
      <c r="X6" s="14"/>
      <c r="Y6" s="14"/>
      <c r="Z6" s="18"/>
      <c r="AA6" s="18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20"/>
      <c r="AM6" s="20"/>
      <c r="AN6" s="20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5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8"/>
      <c r="S7" s="18"/>
      <c r="T7" s="14"/>
      <c r="U7" s="14"/>
      <c r="V7" s="14"/>
      <c r="W7" s="14"/>
      <c r="X7" s="14"/>
      <c r="Y7" s="14"/>
      <c r="Z7" s="18"/>
      <c r="AA7" s="18"/>
      <c r="AB7" s="14"/>
      <c r="AC7" s="14"/>
      <c r="AD7" s="14"/>
      <c r="AE7" s="14"/>
      <c r="AF7" s="14"/>
      <c r="AG7" s="14"/>
      <c r="AH7" s="14"/>
      <c r="AI7" s="14"/>
      <c r="AJ7" s="14"/>
      <c r="AK7" s="20"/>
      <c r="AL7" s="20"/>
      <c r="AM7" s="20"/>
      <c r="AN7" s="20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.5" x14ac:dyDescent="0.35">
      <c r="A8" s="14"/>
      <c r="B8" s="18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8"/>
      <c r="S8" s="18"/>
      <c r="T8" s="14"/>
      <c r="U8" s="14"/>
      <c r="V8" s="14"/>
      <c r="W8" s="14"/>
      <c r="X8" s="14"/>
      <c r="Y8" s="14"/>
      <c r="Z8" s="18"/>
      <c r="AA8" s="18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5.5" x14ac:dyDescent="0.35">
      <c r="A9" s="14"/>
      <c r="B9" s="18"/>
      <c r="C9" s="1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8"/>
      <c r="S9" s="18"/>
      <c r="T9" s="14"/>
      <c r="U9" s="14"/>
      <c r="V9" s="14"/>
      <c r="W9" s="14"/>
      <c r="X9" s="14"/>
      <c r="Y9" s="14"/>
      <c r="Z9" s="18"/>
      <c r="AA9" s="18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5.5" x14ac:dyDescent="0.35">
      <c r="A10" s="14"/>
      <c r="B10" s="18"/>
      <c r="C10" s="18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8"/>
      <c r="S10" s="18"/>
      <c r="T10" s="14"/>
      <c r="U10" s="14"/>
      <c r="V10" s="14"/>
      <c r="W10" s="14"/>
      <c r="X10" s="14"/>
      <c r="Y10" s="14"/>
      <c r="Z10" s="18"/>
      <c r="AA10" s="18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5.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8"/>
      <c r="S11" s="18"/>
      <c r="T11" s="14"/>
      <c r="U11" s="14"/>
      <c r="V11" s="14"/>
      <c r="W11" s="14"/>
      <c r="X11" s="14"/>
      <c r="Y11" s="14"/>
      <c r="Z11" s="18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5.5" x14ac:dyDescent="0.35">
      <c r="A12" s="14"/>
      <c r="B12" s="21"/>
      <c r="C12" s="21"/>
      <c r="D12" s="21"/>
      <c r="E12" s="2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/>
      <c r="S12" s="18"/>
      <c r="T12" s="14"/>
      <c r="U12" s="14"/>
      <c r="V12" s="14"/>
      <c r="W12" s="14"/>
      <c r="X12" s="14"/>
      <c r="Y12" s="14"/>
      <c r="Z12" s="18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5.5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8"/>
      <c r="S13" s="18"/>
      <c r="T13" s="14"/>
      <c r="U13" s="14"/>
      <c r="V13" s="14"/>
      <c r="W13" s="14"/>
      <c r="X13" s="14"/>
      <c r="Y13" s="14"/>
      <c r="Z13" s="22"/>
      <c r="AA13" s="22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5.5" x14ac:dyDescent="0.35">
      <c r="A14" s="14"/>
      <c r="B14" s="16"/>
      <c r="C14" s="23"/>
      <c r="D14" s="14"/>
      <c r="E14" s="2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8"/>
      <c r="S14" s="18"/>
      <c r="T14" s="14"/>
      <c r="U14" s="14"/>
      <c r="V14" s="14"/>
      <c r="W14" s="14"/>
      <c r="X14" s="14"/>
      <c r="Y14" s="14"/>
      <c r="Z14" s="18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5.5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24"/>
      <c r="S15" s="2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5.5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8"/>
      <c r="S16" s="18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5.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8"/>
      <c r="AA17" s="18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5.5" x14ac:dyDescent="0.35">
      <c r="A18" s="14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8"/>
      <c r="AA18" s="18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5.5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8"/>
      <c r="AA19" s="18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5.5" x14ac:dyDescent="0.35">
      <c r="A20" s="14"/>
      <c r="B20" s="16"/>
      <c r="C20" s="23"/>
      <c r="D20" s="14"/>
      <c r="E20" s="2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8"/>
      <c r="AA20" s="18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5.5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8"/>
      <c r="AA21" s="18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5.5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8"/>
      <c r="AA22" s="18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5.5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24"/>
      <c r="AA23" s="2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5.5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8"/>
      <c r="AA24" s="18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5.5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5.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5.5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5.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5.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5.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5.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5.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5.5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5.5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5.5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5.5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5.5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5.5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5.5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.5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5.5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5.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5.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5.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5.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5.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5.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.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5.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.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5.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5.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5.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5.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5.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.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ht="15.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.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ht="15.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ht="15.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ht="15.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ht="15.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ht="15.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.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ht="15.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.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ht="15.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ht="15.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ht="15.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ht="15.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ht="15.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.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ht="15.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.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ht="15.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ht="15.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ht="15.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ht="15.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ht="15.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ht="15.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ht="15.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ht="15.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ht="15.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ht="15.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ht="15.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ht="15.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ht="15.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ht="15.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ht="15.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ht="15.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ht="15.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ht="15.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ht="15.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ht="15.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ht="15.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ht="15.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ht="15.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ht="15.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ht="15.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ht="15.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ht="15.5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ht="15.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ht="15.5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ht="15.5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ht="15.5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ht="15.5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ht="15.5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ht="15.5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ht="15.5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ht="15.5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ht="15.5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ht="15.5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ht="15.5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ht="15.5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ht="15.5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ht="15.5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ht="15.5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ht="15.5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ht="15.5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ht="15.5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ht="15.5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ht="15.5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ht="15.5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ht="15.5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ht="15.5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ht="15.5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ht="15.5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ht="15.5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ht="15.5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ht="15.5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ht="15.5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ht="15.5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ht="15.5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ht="15.5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ht="15.5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ht="15.5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ht="15.5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ht="15.5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ht="15.5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ht="15.5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ht="15.5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ht="15.5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ht="15.5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ht="15.5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ht="15.5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ht="15.5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ht="15.5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ht="15.5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ht="15.5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ht="15.5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ht="15.5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ht="15.5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ht="15.5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ht="15.5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ht="15.5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ht="15.5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ht="15.5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ht="15.5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ht="15.5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ht="15.5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ht="15.5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ht="15.5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ht="15.5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ht="15.5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ht="15.5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ht="15.5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ht="15.5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ht="15.5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ht="15.5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ht="15.5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ht="15.5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ht="15.5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ht="15.5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ht="15.5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ht="15.5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ht="15.5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ht="15.5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ht="15.5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ht="15.5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ht="15.5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ht="15.5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ht="15.5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ht="15.5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ht="15.5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ht="15.5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ht="15.5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ht="15.5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ht="15.5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ht="15.5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ht="15.5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ht="15.5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ht="15.5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ht="15.5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ht="15.5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ht="15.5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ht="15.5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ht="15.5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ht="15.5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ht="15.5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ht="15.5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ht="15.5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ht="15.5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ht="15.5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ht="15.5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ht="15.5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ht="15.5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ht="15.5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ht="15.5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ht="15.5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ht="15.5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ht="15.5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ht="15.5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ht="15.5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ht="15.5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ht="15.5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ht="15.5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ht="15.5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ht="15.5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ht="15.5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ht="15.5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ht="15.5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ht="15.5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ht="15.5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ht="15.5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ht="15.5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ht="15.5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ht="15.5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ht="15.5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ht="15.5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ht="15.5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ht="15.5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ht="15.5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ht="15.5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ht="15.5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ht="15.5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ht="15.5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ht="15.5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ht="15.5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ht="15.5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ht="15.5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ht="15.5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ht="15.5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ht="15.5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ht="15.5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ht="15.5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ht="15.5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ht="15.5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ht="15.5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ht="15.5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ht="15.5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ht="15.5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ht="15.5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ht="15.5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ht="15.5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ht="15.5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ht="15.5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ht="15.5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ht="15.5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ht="15.5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ht="15.5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ht="15.5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ht="15.5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ht="15.5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ht="15.5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ht="15.5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ht="15.5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ht="15.5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ht="15.5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ht="15.5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ht="15.5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ht="15.5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ht="15.5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ht="15.5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ht="15.5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ht="15.5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ht="15.5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ht="15.5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ht="15.5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ht="15.5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ht="15.5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ht="15.5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ht="15.5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ht="15.5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ht="15.5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ht="15.5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ht="15.5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ht="15.5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ht="15.5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ht="15.5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ht="15.5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ht="15.5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ht="15.5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ht="15.5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ht="15.5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ht="15.5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ht="15.5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ht="15.5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ht="15.5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ht="15.5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ht="15.5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ht="15.5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ht="15.5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ht="15.5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ht="15.5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ht="15.5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ht="15.5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ht="15.5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ht="15.5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ht="15.5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ht="15.5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ht="15.5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ht="15.5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ht="15.5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ht="15.5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ht="15.5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ht="15.5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ht="15.5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ht="15.5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ht="15.5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ht="15.5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ht="15.5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ht="15.5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ht="15.5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ht="15.5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ht="15.5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ht="15.5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ht="15.5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ht="15.5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ht="15.5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ht="15.5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ht="15.5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ht="15.5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ht="15.5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ht="15.5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ht="15.5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ht="15.5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ht="15.5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ht="15.5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ht="15.5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ht="15.5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ht="15.5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ht="15.5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ht="15.5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ht="15.5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ht="15.5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ht="15.5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ht="15.5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ht="15.5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ht="15.5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ht="15.5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ht="15.5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ht="15.5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ht="15.5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ht="15.5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ht="15.5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ht="15.5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ht="15.5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ht="15.5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ht="15.5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ht="15.5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ht="15.5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ht="15.5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ht="15.5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ht="15.5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ht="15.5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ht="15.5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ht="15.5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ht="15.5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ht="15.5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ht="15.5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ht="15.5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ht="15.5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ht="15.5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ht="15.5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ht="15.5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ht="15.5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ht="15.5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ht="15.5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ht="15.5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ht="15.5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ht="15.5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ht="15.5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ht="15.5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ht="15.5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ht="15.5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ht="15.5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ht="15.5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ht="15.5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ht="15.5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ht="15.5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ht="15.5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ht="15.5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ht="15.5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ht="15.5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ht="15.5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ht="15.5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ht="15.5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ht="15.5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ht="15.5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ht="15.5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ht="15.5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ht="15.5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ht="15.5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ht="15.5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ht="15.5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ht="15.5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ht="15.5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ht="15.5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ht="15.5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ht="15.5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ht="15.5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ht="15.5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ht="15.5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ht="15.5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ht="15.5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ht="15.5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ht="15.5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ht="15.5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ht="15.5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ht="15.5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ht="15.5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ht="15.5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ht="15.5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ht="15.5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ht="15.5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ht="15.5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ht="15.5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ht="15.5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ht="15.5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ht="15.5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ht="15.5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ht="15.5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ht="15.5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ht="15.5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ht="15.5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ht="15.5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ht="15.5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ht="15.5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ht="15.5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ht="15.5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ht="15.5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ht="15.5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ht="15.5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ht="15.5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ht="15.5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ht="15.5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ht="15.5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ht="15.5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ht="15.5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ht="15.5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ht="15.5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ht="15.5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ht="15.5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ht="15.5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ht="15.5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ht="15.5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ht="15.5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ht="15.5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ht="15.5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ht="15.5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ht="15.5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ht="15.5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ht="15.5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ht="15.5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ht="15.5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ht="15.5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ht="15.5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ht="15.5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ht="15.5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ht="15.5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ht="15.5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ht="15.5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ht="15.5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ht="15.5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ht="15.5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ht="15.5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ht="15.5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ht="15.5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ht="15.5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ht="15.5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ht="15.5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ht="15.5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ht="15.5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ht="15.5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ht="15.5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ht="15.5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ht="15.5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ht="15.5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ht="15.5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ht="15.5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ht="15.5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ht="15.5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ht="15.5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ht="15.5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ht="15.5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ht="15.5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ht="15.5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ht="15.5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ht="15.5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</row>
    <row r="500" spans="1:49" ht="15.5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</row>
    <row r="501" spans="1:49" ht="15.5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</row>
    <row r="502" spans="1:49" ht="15.5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</row>
    <row r="503" spans="1:49" ht="15.5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</row>
    <row r="504" spans="1:49" ht="15.5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</row>
    <row r="505" spans="1:49" ht="15.5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</row>
    <row r="506" spans="1:49" ht="15.5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</row>
    <row r="507" spans="1:49" ht="15.5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</row>
    <row r="508" spans="1:49" ht="15.5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</row>
    <row r="509" spans="1:49" ht="15.5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</row>
    <row r="510" spans="1:49" ht="15.5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</row>
    <row r="511" spans="1:49" ht="15.5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</row>
    <row r="512" spans="1:49" ht="15.5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</row>
    <row r="513" spans="1:49" ht="15.5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</row>
    <row r="514" spans="1:49" ht="15.5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</row>
    <row r="515" spans="1:49" ht="15.5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</row>
    <row r="516" spans="1:49" ht="15.5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</row>
    <row r="517" spans="1:49" ht="15.5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</row>
    <row r="518" spans="1:49" ht="15.5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</row>
    <row r="519" spans="1:49" ht="15.5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</row>
    <row r="520" spans="1:49" ht="15.5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</row>
    <row r="521" spans="1:49" ht="15.5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</row>
    <row r="522" spans="1:49" ht="15.5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</row>
    <row r="523" spans="1:49" ht="15.5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</row>
    <row r="524" spans="1:49" ht="15.5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</row>
    <row r="525" spans="1:49" ht="15.5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</row>
    <row r="526" spans="1:49" ht="15.5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</row>
    <row r="527" spans="1:49" ht="15.5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</row>
    <row r="528" spans="1:49" ht="15.5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</row>
    <row r="529" spans="1:49" ht="15.5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</row>
    <row r="530" spans="1:49" ht="15.5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</row>
    <row r="531" spans="1:49" ht="15.5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</row>
    <row r="532" spans="1:49" ht="15.5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</row>
    <row r="533" spans="1:49" ht="15.5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</row>
    <row r="534" spans="1:49" ht="15.5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</row>
    <row r="535" spans="1:49" ht="15.5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</row>
    <row r="536" spans="1:49" ht="15.5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</row>
    <row r="537" spans="1:49" ht="15.5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</row>
    <row r="538" spans="1:49" ht="15.5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</row>
    <row r="539" spans="1:49" ht="15.5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</row>
    <row r="540" spans="1:49" ht="15.5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</row>
    <row r="541" spans="1:49" ht="15.5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</row>
    <row r="542" spans="1:49" ht="15.5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</row>
    <row r="543" spans="1:49" ht="15.5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</row>
    <row r="544" spans="1:49" ht="15.5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</row>
    <row r="545" spans="1:49" ht="15.5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</row>
    <row r="546" spans="1:49" ht="15.5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</row>
    <row r="547" spans="1:49" ht="15.5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</row>
    <row r="548" spans="1:49" ht="15.5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</row>
    <row r="549" spans="1:49" ht="15.5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</row>
    <row r="550" spans="1:49" ht="15.5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</row>
    <row r="551" spans="1:49" ht="15.5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</row>
    <row r="552" spans="1:49" ht="15.5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</row>
    <row r="553" spans="1:49" ht="15.5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</row>
    <row r="554" spans="1:49" ht="15.5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</row>
    <row r="555" spans="1:49" ht="15.5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</row>
    <row r="556" spans="1:49" ht="15.5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</row>
    <row r="557" spans="1:49" ht="15.5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</row>
    <row r="558" spans="1:49" ht="15.5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</row>
    <row r="559" spans="1:49" ht="15.5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</row>
    <row r="560" spans="1:49" ht="15.5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</row>
    <row r="561" spans="1:49" ht="15.5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</row>
    <row r="562" spans="1:49" ht="15.5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</row>
    <row r="563" spans="1:49" ht="15.5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</row>
    <row r="564" spans="1:49" ht="15.5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</row>
    <row r="565" spans="1:49" ht="15.5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</row>
    <row r="566" spans="1:49" ht="15.5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</row>
    <row r="567" spans="1:49" ht="15.5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</row>
    <row r="568" spans="1:49" ht="15.5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</row>
    <row r="569" spans="1:49" ht="15.5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</row>
    <row r="570" spans="1:49" ht="15.5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</row>
    <row r="571" spans="1:49" ht="15.5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</row>
    <row r="572" spans="1:49" ht="15.5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</row>
    <row r="573" spans="1:49" ht="15.5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</row>
    <row r="574" spans="1:49" ht="15.5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</row>
    <row r="575" spans="1:49" ht="15.5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</row>
    <row r="576" spans="1:49" ht="15.5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</row>
    <row r="577" spans="1:49" ht="15.5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</row>
    <row r="578" spans="1:49" ht="15.5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</row>
    <row r="579" spans="1:49" ht="15.5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</row>
    <row r="580" spans="1:49" ht="15.5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</row>
    <row r="581" spans="1:49" ht="15.5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</row>
    <row r="582" spans="1:49" ht="15.5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</row>
    <row r="583" spans="1:49" ht="15.5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</row>
    <row r="584" spans="1:49" ht="15.5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</row>
    <row r="585" spans="1:49" ht="15.5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</row>
    <row r="586" spans="1:49" ht="15.5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</row>
    <row r="587" spans="1:49" ht="15.5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</row>
    <row r="588" spans="1:49" ht="15.5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</row>
    <row r="589" spans="1:49" ht="15.5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</row>
    <row r="590" spans="1:49" ht="15.5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</row>
    <row r="591" spans="1:49" ht="15.5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</row>
    <row r="592" spans="1:49" ht="15.5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</row>
    <row r="593" spans="1:49" ht="15.5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</row>
    <row r="594" spans="1:49" ht="15.5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</row>
    <row r="595" spans="1:49" ht="15.5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</row>
    <row r="596" spans="1:49" ht="15.5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</row>
    <row r="597" spans="1:49" ht="15.5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</row>
    <row r="598" spans="1:49" ht="15.5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</row>
    <row r="599" spans="1:49" ht="15.5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</row>
    <row r="600" spans="1:49" ht="15.5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</row>
    <row r="601" spans="1:49" ht="15.5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</row>
    <row r="602" spans="1:49" ht="15.5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</row>
    <row r="603" spans="1:49" ht="15.5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</row>
    <row r="604" spans="1:49" ht="15.5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</row>
    <row r="605" spans="1:49" ht="15.5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</row>
    <row r="606" spans="1:49" ht="15.5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</row>
    <row r="607" spans="1:49" ht="15.5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</row>
    <row r="608" spans="1:49" ht="15.5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</row>
    <row r="609" spans="1:49" ht="15.5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</row>
    <row r="610" spans="1:49" ht="15.5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</row>
    <row r="611" spans="1:49" ht="15.5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</row>
    <row r="612" spans="1:49" ht="15.5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</row>
    <row r="613" spans="1:49" ht="15.5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</row>
    <row r="614" spans="1:49" ht="15.5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</row>
    <row r="615" spans="1:49" ht="15.5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</row>
    <row r="616" spans="1:49" ht="15.5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</row>
    <row r="617" spans="1:49" ht="15.5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</row>
    <row r="618" spans="1:49" ht="15.5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</row>
    <row r="619" spans="1:49" ht="15.5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</row>
    <row r="620" spans="1:49" ht="15.5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</row>
    <row r="621" spans="1:49" ht="15.5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</row>
    <row r="622" spans="1:49" ht="15.5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</row>
    <row r="623" spans="1:49" ht="15.5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</row>
    <row r="624" spans="1:49" ht="15.5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</row>
    <row r="625" spans="1:49" ht="15.5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</row>
    <row r="626" spans="1:49" ht="15.5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</row>
    <row r="627" spans="1:49" ht="15.5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</row>
    <row r="628" spans="1:49" ht="15.5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</row>
    <row r="629" spans="1:49" ht="15.5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</row>
    <row r="630" spans="1:49" ht="15.5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</row>
    <row r="631" spans="1:49" ht="15.5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</row>
    <row r="632" spans="1:49" ht="15.5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</row>
    <row r="633" spans="1:49" ht="15.5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</row>
    <row r="634" spans="1:49" ht="15.5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</row>
    <row r="635" spans="1:49" ht="15.5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</row>
    <row r="636" spans="1:49" ht="15.5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</row>
    <row r="637" spans="1:49" ht="15.5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</row>
    <row r="638" spans="1:49" ht="15.5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</row>
    <row r="639" spans="1:49" ht="15.5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</row>
    <row r="640" spans="1:49" ht="15.5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</row>
    <row r="641" spans="1:49" ht="15.5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</row>
    <row r="642" spans="1:49" ht="15.5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</row>
    <row r="643" spans="1:49" ht="15.5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</row>
    <row r="644" spans="1:49" ht="15.5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</row>
    <row r="645" spans="1:49" ht="15.5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</row>
    <row r="646" spans="1:49" ht="15.5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</row>
    <row r="647" spans="1:49" ht="15.5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</row>
    <row r="648" spans="1:49" ht="15.5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</row>
    <row r="649" spans="1:49" ht="15.5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</row>
    <row r="650" spans="1:49" ht="15.5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</row>
    <row r="651" spans="1:49" ht="15.5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</row>
    <row r="652" spans="1:49" ht="15.5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</row>
    <row r="653" spans="1:49" ht="15.5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</row>
    <row r="654" spans="1:49" ht="15.5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</row>
    <row r="655" spans="1:49" ht="15.5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</row>
    <row r="656" spans="1:49" ht="15.5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</row>
    <row r="657" spans="1:49" ht="15.5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</row>
    <row r="658" spans="1:49" ht="15.5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</row>
    <row r="659" spans="1:49" ht="15.5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</row>
    <row r="660" spans="1:49" ht="15.5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</row>
    <row r="661" spans="1:49" ht="15.5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</row>
    <row r="662" spans="1:49" ht="15.5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</row>
    <row r="663" spans="1:49" ht="15.5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</row>
    <row r="664" spans="1:49" ht="15.5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</row>
    <row r="665" spans="1:49" ht="15.5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</row>
    <row r="666" spans="1:49" ht="15.5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</row>
    <row r="667" spans="1:49" ht="15.5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</row>
    <row r="668" spans="1:49" ht="15.5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</row>
    <row r="669" spans="1:49" ht="15.5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</row>
    <row r="670" spans="1:49" ht="15.5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</row>
    <row r="671" spans="1:49" ht="15.5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</row>
    <row r="672" spans="1:49" ht="15.5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</row>
    <row r="673" spans="1:49" ht="15.5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</row>
    <row r="674" spans="1:49" ht="15.5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</row>
    <row r="675" spans="1:49" ht="15.5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</row>
    <row r="676" spans="1:49" ht="15.5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</row>
    <row r="677" spans="1:49" ht="15.5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</row>
    <row r="678" spans="1:49" ht="15.5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</row>
    <row r="679" spans="1:49" ht="15.5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</row>
    <row r="680" spans="1:49" ht="15.5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</row>
    <row r="681" spans="1:49" ht="15.5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</row>
    <row r="682" spans="1:49" ht="15.5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</row>
    <row r="683" spans="1:49" ht="15.5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</row>
    <row r="684" spans="1:49" ht="15.5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</row>
    <row r="685" spans="1:49" ht="15.5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</row>
    <row r="686" spans="1:49" ht="15.5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</row>
    <row r="687" spans="1:49" ht="15.5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</row>
    <row r="688" spans="1:49" ht="15.5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</row>
    <row r="689" spans="1:49" ht="15.5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</row>
    <row r="690" spans="1:49" ht="15.5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</row>
    <row r="691" spans="1:49" ht="15.5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</row>
    <row r="692" spans="1:49" ht="15.5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</row>
    <row r="693" spans="1:49" ht="15.5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</row>
    <row r="694" spans="1:49" ht="15.5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</row>
    <row r="695" spans="1:49" ht="15.5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</row>
    <row r="696" spans="1:49" ht="15.5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</row>
    <row r="697" spans="1:49" ht="15.5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</row>
    <row r="698" spans="1:49" ht="15.5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</row>
    <row r="699" spans="1:49" ht="15.5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</row>
    <row r="700" spans="1:49" ht="15.5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</row>
    <row r="701" spans="1:49" ht="15.5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</row>
    <row r="702" spans="1:49" ht="15.5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</row>
    <row r="703" spans="1:49" ht="15.5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</row>
    <row r="704" spans="1:49" ht="15.5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</row>
    <row r="705" spans="1:49" ht="15.5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</row>
    <row r="706" spans="1:49" ht="15.5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</row>
    <row r="707" spans="1:49" ht="15.5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</row>
    <row r="708" spans="1:49" ht="15.5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</row>
    <row r="709" spans="1:49" ht="15.5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</row>
    <row r="710" spans="1:49" ht="15.5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</row>
    <row r="711" spans="1:49" ht="15.5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</row>
    <row r="712" spans="1:49" ht="15.5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</row>
    <row r="713" spans="1:49" ht="15.5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</row>
    <row r="714" spans="1:49" ht="15.5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</row>
    <row r="715" spans="1:49" ht="15.5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</row>
    <row r="716" spans="1:49" ht="15.5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</row>
    <row r="717" spans="1:49" ht="15.5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</row>
    <row r="718" spans="1:49" ht="15.5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</row>
    <row r="719" spans="1:49" ht="15.5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</row>
    <row r="720" spans="1:49" ht="15.5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</row>
    <row r="721" spans="1:49" ht="15.5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</row>
    <row r="722" spans="1:49" ht="15.5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</row>
    <row r="723" spans="1:49" ht="15.5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</row>
    <row r="724" spans="1:49" ht="15.5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</row>
    <row r="725" spans="1:49" ht="15.5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</row>
    <row r="726" spans="1:49" ht="15.5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</row>
    <row r="727" spans="1:49" ht="15.5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</row>
    <row r="728" spans="1:49" ht="15.5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</row>
    <row r="729" spans="1:49" ht="15.5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</row>
    <row r="730" spans="1:49" ht="15.5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</row>
    <row r="731" spans="1:49" ht="15.5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</row>
    <row r="732" spans="1:49" ht="15.5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</row>
    <row r="733" spans="1:49" ht="15.5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</row>
    <row r="734" spans="1:49" ht="15.5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</row>
    <row r="735" spans="1:49" ht="15.5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</row>
    <row r="736" spans="1:49" ht="15.5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</row>
    <row r="737" spans="1:49" ht="15.5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</row>
    <row r="738" spans="1:49" ht="15.5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</row>
    <row r="739" spans="1:49" ht="15.5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</row>
    <row r="740" spans="1:49" ht="15.5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</row>
    <row r="741" spans="1:49" ht="15.5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</row>
    <row r="742" spans="1:49" ht="15.5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</row>
    <row r="743" spans="1:49" ht="15.5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</row>
    <row r="744" spans="1:49" ht="15.5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</row>
    <row r="745" spans="1:49" ht="15.5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</row>
    <row r="746" spans="1:49" ht="15.5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</row>
    <row r="747" spans="1:49" ht="15.5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</row>
    <row r="748" spans="1:49" ht="15.5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</row>
    <row r="749" spans="1:49" ht="15.5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</row>
    <row r="750" spans="1:49" ht="15.5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</row>
    <row r="751" spans="1:49" ht="15.5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</row>
    <row r="752" spans="1:49" ht="15.5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</row>
    <row r="753" spans="1:49" ht="15.5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</row>
    <row r="754" spans="1:49" ht="15.5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</row>
    <row r="755" spans="1:49" ht="15.5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</row>
    <row r="756" spans="1:49" ht="15.5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</row>
    <row r="757" spans="1:49" ht="15.5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</row>
    <row r="758" spans="1:49" ht="15.5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</row>
    <row r="759" spans="1:49" ht="15.5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</row>
    <row r="760" spans="1:49" ht="15.5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</row>
    <row r="761" spans="1:49" ht="15.5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</row>
    <row r="762" spans="1:49" ht="15.5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</row>
    <row r="763" spans="1:49" ht="15.5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</row>
    <row r="764" spans="1:49" ht="15.5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</row>
    <row r="765" spans="1:49" ht="15.5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</row>
    <row r="766" spans="1:49" ht="15.5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</row>
    <row r="767" spans="1:49" ht="15.5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</row>
    <row r="768" spans="1:49" ht="15.5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</row>
    <row r="769" spans="1:49" ht="15.5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</row>
    <row r="770" spans="1:49" ht="15.5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</row>
    <row r="771" spans="1:49" ht="15.5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</row>
    <row r="772" spans="1:49" ht="15.5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</row>
    <row r="773" spans="1:49" ht="15.5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</row>
    <row r="774" spans="1:49" ht="15.5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</row>
    <row r="775" spans="1:49" ht="15.5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</row>
    <row r="776" spans="1:49" ht="15.5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</row>
    <row r="777" spans="1:49" ht="15.5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</row>
    <row r="778" spans="1:49" ht="15.5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</row>
    <row r="779" spans="1:49" ht="15.5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</row>
    <row r="780" spans="1:49" ht="15.5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</row>
    <row r="781" spans="1:49" ht="15.5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</row>
    <row r="782" spans="1:49" ht="15.5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</row>
    <row r="783" spans="1:49" ht="15.5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</row>
    <row r="784" spans="1:49" ht="15.5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</row>
    <row r="785" spans="1:49" ht="15.5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</row>
    <row r="786" spans="1:49" ht="15.5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</row>
    <row r="787" spans="1:49" ht="15.5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</row>
    <row r="788" spans="1:49" ht="15.5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</row>
    <row r="789" spans="1:49" ht="15.5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</row>
    <row r="790" spans="1:49" ht="15.5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</row>
    <row r="791" spans="1:49" ht="15.5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</row>
    <row r="792" spans="1:49" ht="15.5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</row>
    <row r="793" spans="1:49" ht="15.5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</row>
    <row r="794" spans="1:49" ht="15.5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</row>
    <row r="795" spans="1:49" ht="15.5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</row>
    <row r="796" spans="1:49" ht="15.5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</row>
    <row r="797" spans="1:49" ht="15.5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</row>
    <row r="798" spans="1:49" ht="15.5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</row>
    <row r="799" spans="1:49" ht="15.5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</row>
    <row r="800" spans="1:49" ht="15.5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</row>
    <row r="801" spans="1:49" ht="15.5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</row>
    <row r="802" spans="1:49" ht="15.5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</row>
    <row r="803" spans="1:49" ht="15.5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</row>
    <row r="804" spans="1:49" ht="15.5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</row>
    <row r="805" spans="1:49" ht="15.5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</row>
    <row r="806" spans="1:49" ht="15.5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</row>
    <row r="807" spans="1:49" ht="15.5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</row>
    <row r="808" spans="1:49" ht="15.5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</row>
    <row r="809" spans="1:49" ht="15.5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</row>
    <row r="810" spans="1:49" ht="15.5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</row>
    <row r="811" spans="1:49" ht="15.5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</row>
    <row r="812" spans="1:49" ht="15.5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</row>
    <row r="813" spans="1:49" ht="15.5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</row>
    <row r="814" spans="1:49" ht="15.5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</row>
    <row r="815" spans="1:49" ht="15.5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</row>
    <row r="816" spans="1:49" ht="15.5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</row>
    <row r="817" spans="1:49" ht="15.5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</row>
    <row r="818" spans="1:49" ht="15.5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</row>
    <row r="819" spans="1:49" ht="15.5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</row>
    <row r="820" spans="1:49" ht="15.5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</row>
    <row r="821" spans="1:49" ht="15.5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</row>
    <row r="822" spans="1:49" ht="15.5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</row>
    <row r="823" spans="1:49" ht="15.5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</row>
    <row r="824" spans="1:49" ht="15.5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</row>
    <row r="825" spans="1:49" ht="15.5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</row>
    <row r="826" spans="1:49" ht="15.5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</row>
    <row r="827" spans="1:49" ht="15.5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</row>
    <row r="828" spans="1:49" ht="15.5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</row>
    <row r="829" spans="1:49" ht="15.5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</row>
    <row r="830" spans="1:49" ht="15.5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</row>
    <row r="831" spans="1:49" ht="15.5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</row>
    <row r="832" spans="1:49" ht="15.5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</row>
    <row r="833" spans="1:49" ht="15.5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</row>
    <row r="834" spans="1:49" ht="15.5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</row>
    <row r="835" spans="1:49" ht="15.5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</row>
    <row r="836" spans="1:49" ht="15.5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</row>
    <row r="837" spans="1:49" ht="15.5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</row>
    <row r="838" spans="1:49" ht="15.5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</row>
    <row r="839" spans="1:49" ht="15.5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</row>
    <row r="840" spans="1:49" ht="15.5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</row>
    <row r="841" spans="1:49" ht="15.5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</row>
    <row r="842" spans="1:49" ht="15.5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</row>
    <row r="843" spans="1:49" ht="15.5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</row>
    <row r="844" spans="1:49" ht="15.5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</row>
    <row r="845" spans="1:49" ht="15.5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</row>
    <row r="846" spans="1:49" ht="15.5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</row>
    <row r="847" spans="1:49" ht="15.5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</row>
    <row r="848" spans="1:49" ht="15.5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</row>
    <row r="849" spans="1:49" ht="15.5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</row>
    <row r="850" spans="1:49" ht="15.5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</row>
    <row r="851" spans="1:49" ht="15.5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</row>
    <row r="852" spans="1:49" ht="15.5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</row>
    <row r="853" spans="1:49" ht="15.5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</row>
    <row r="854" spans="1:49" ht="15.5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</row>
    <row r="855" spans="1:49" ht="15.5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</row>
    <row r="856" spans="1:49" ht="15.5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</row>
    <row r="857" spans="1:49" ht="15.5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</row>
    <row r="858" spans="1:49" ht="15.5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</row>
    <row r="859" spans="1:49" ht="15.5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</row>
    <row r="860" spans="1:49" ht="15.5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</row>
    <row r="861" spans="1:49" ht="15.5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</row>
    <row r="862" spans="1:49" ht="15.5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</row>
    <row r="863" spans="1:49" ht="15.5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</row>
    <row r="864" spans="1:49" ht="15.5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</row>
    <row r="865" spans="1:49" ht="15.5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</row>
    <row r="866" spans="1:49" ht="15.5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</row>
    <row r="867" spans="1:49" ht="15.5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</row>
    <row r="868" spans="1:49" ht="15.5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</row>
    <row r="869" spans="1:49" ht="15.5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</row>
    <row r="870" spans="1:49" ht="15.5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</row>
    <row r="871" spans="1:49" ht="15.5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</row>
    <row r="872" spans="1:49" ht="15.5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</row>
    <row r="873" spans="1:49" ht="15.5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</row>
    <row r="874" spans="1:49" ht="15.5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</row>
    <row r="875" spans="1:49" ht="15.5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</row>
    <row r="876" spans="1:49" ht="15.5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</row>
    <row r="877" spans="1:49" ht="15.5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</row>
    <row r="878" spans="1:49" ht="15.5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</row>
    <row r="879" spans="1:49" ht="15.5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</row>
    <row r="880" spans="1:49" ht="15.5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</row>
    <row r="881" spans="1:49" ht="15.5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</row>
    <row r="882" spans="1:49" ht="15.5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</row>
    <row r="883" spans="1:49" ht="15.5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</row>
    <row r="884" spans="1:49" ht="15.5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</row>
    <row r="885" spans="1:49" ht="15.5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</row>
    <row r="886" spans="1:49" ht="15.5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</row>
    <row r="887" spans="1:49" ht="15.5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</row>
    <row r="888" spans="1:49" ht="15.5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</row>
    <row r="889" spans="1:49" ht="15.5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</row>
    <row r="890" spans="1:49" ht="15.5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</row>
    <row r="891" spans="1:49" ht="15.5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</row>
    <row r="892" spans="1:49" ht="15.5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</row>
    <row r="893" spans="1:49" ht="15.5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</row>
    <row r="894" spans="1:49" ht="15.5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</row>
    <row r="895" spans="1:49" ht="15.5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</row>
    <row r="896" spans="1:49" ht="15.5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</row>
    <row r="897" spans="1:49" ht="15.5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</row>
    <row r="898" spans="1:49" ht="15.5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</row>
    <row r="899" spans="1:49" ht="15.5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</row>
    <row r="900" spans="1:49" ht="15.5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</row>
    <row r="901" spans="1:49" ht="15.5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</row>
    <row r="902" spans="1:49" ht="15.5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</row>
    <row r="903" spans="1:49" ht="15.5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</row>
    <row r="904" spans="1:49" ht="15.5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</row>
    <row r="905" spans="1:49" ht="15.5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</row>
    <row r="906" spans="1:49" ht="15.5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</row>
    <row r="907" spans="1:49" ht="15.5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</row>
    <row r="908" spans="1:49" ht="15.5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</row>
    <row r="909" spans="1:49" ht="15.5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</row>
    <row r="910" spans="1:49" ht="15.5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</row>
    <row r="911" spans="1:49" ht="15.5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</row>
    <row r="912" spans="1:49" ht="15.5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</row>
    <row r="913" spans="1:49" ht="15.5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</row>
    <row r="914" spans="1:49" ht="15.5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</row>
    <row r="915" spans="1:49" ht="15.5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</row>
    <row r="916" spans="1:49" ht="15.5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</row>
    <row r="917" spans="1:49" ht="15.5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</row>
    <row r="918" spans="1:49" ht="15.5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</row>
    <row r="919" spans="1:49" ht="15.5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</row>
    <row r="920" spans="1:49" ht="15.5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</row>
    <row r="921" spans="1:49" ht="15.5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</row>
    <row r="922" spans="1:49" ht="15.5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</row>
    <row r="923" spans="1:49" ht="15.5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</row>
    <row r="924" spans="1:49" ht="15.5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</row>
    <row r="925" spans="1:49" ht="15.5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</row>
    <row r="926" spans="1:49" ht="15.5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</row>
    <row r="927" spans="1:49" ht="15.5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</row>
    <row r="928" spans="1:49" ht="15.5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</row>
    <row r="929" spans="1:49" ht="15.5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</row>
    <row r="930" spans="1:49" ht="15.5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</row>
    <row r="931" spans="1:49" ht="15.5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</row>
    <row r="932" spans="1:49" ht="15.5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</row>
    <row r="933" spans="1:49" ht="15.5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</row>
    <row r="934" spans="1:49" ht="15.5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</row>
    <row r="935" spans="1:49" ht="15.5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</row>
    <row r="936" spans="1:49" ht="15.5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</row>
    <row r="937" spans="1:49" ht="15.5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</row>
    <row r="938" spans="1:49" ht="15.5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</row>
    <row r="939" spans="1:49" ht="15.5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</row>
    <row r="940" spans="1:49" ht="15.5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</row>
    <row r="941" spans="1:49" ht="15.5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</row>
    <row r="942" spans="1:49" ht="15.5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</row>
    <row r="943" spans="1:49" ht="15.5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</row>
    <row r="944" spans="1:49" ht="15.5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</row>
    <row r="945" spans="1:49" ht="15.5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</row>
    <row r="946" spans="1:49" ht="15.5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</row>
    <row r="947" spans="1:49" ht="15.5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</row>
    <row r="948" spans="1:49" ht="15.5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</row>
    <row r="949" spans="1:49" ht="15.5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</row>
    <row r="950" spans="1:49" ht="15.5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</row>
    <row r="951" spans="1:49" ht="15.5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</row>
    <row r="952" spans="1:49" ht="15.5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</row>
    <row r="953" spans="1:49" ht="15.5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</row>
    <row r="954" spans="1:49" ht="15.5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</row>
    <row r="955" spans="1:49" ht="15.5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</row>
    <row r="956" spans="1:49" ht="15.5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</row>
    <row r="957" spans="1:49" ht="15.5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</row>
    <row r="958" spans="1:49" ht="15.5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</row>
    <row r="959" spans="1:49" ht="15.5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</row>
    <row r="960" spans="1:49" ht="15.5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</row>
    <row r="961" spans="1:49" ht="15.5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</row>
    <row r="962" spans="1:49" ht="15.5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</row>
    <row r="963" spans="1:49" ht="15.5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</row>
    <row r="964" spans="1:49" ht="15.5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</row>
    <row r="965" spans="1:49" ht="15.5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</row>
    <row r="966" spans="1:49" ht="15.5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</row>
    <row r="967" spans="1:49" ht="15.5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</row>
    <row r="968" spans="1:49" ht="15.5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</row>
    <row r="969" spans="1:49" ht="15.5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</row>
    <row r="970" spans="1:49" ht="15.5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</row>
    <row r="971" spans="1:49" ht="15.5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</row>
    <row r="972" spans="1:49" ht="15.5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</row>
    <row r="973" spans="1:49" ht="15.5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</row>
    <row r="974" spans="1:49" ht="15.5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</row>
    <row r="975" spans="1:49" ht="15.5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</row>
    <row r="976" spans="1:49" ht="15.5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</row>
    <row r="977" spans="1:49" ht="15.5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</row>
    <row r="978" spans="1:49" ht="15.5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</row>
    <row r="979" spans="1:49" ht="15.5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</row>
    <row r="980" spans="1:49" ht="15.5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</row>
    <row r="981" spans="1:49" ht="15.5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</row>
    <row r="982" spans="1:49" ht="15.5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</row>
    <row r="983" spans="1:49" ht="15.5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</row>
    <row r="984" spans="1:49" ht="15.5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</row>
    <row r="985" spans="1:49" ht="15.5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</row>
    <row r="986" spans="1:49" ht="15.5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</row>
    <row r="987" spans="1:49" ht="15.5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</row>
    <row r="988" spans="1:49" ht="15.5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</row>
    <row r="989" spans="1:49" ht="15.5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</row>
    <row r="990" spans="1:49" ht="15.5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</row>
    <row r="991" spans="1:49" ht="15.5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</row>
    <row r="992" spans="1:49" ht="15.5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</row>
    <row r="993" spans="1:49" ht="15.5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</row>
    <row r="994" spans="1:49" ht="15.5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</row>
    <row r="995" spans="1:49" ht="15.5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</row>
    <row r="996" spans="1:49" ht="15.5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</row>
    <row r="997" spans="1:49" ht="15.5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</row>
    <row r="998" spans="1:49" ht="15.5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</row>
    <row r="999" spans="1:49" ht="15.5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</row>
    <row r="1000" spans="1:49" ht="15.5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3"/>
  <sheetViews>
    <sheetView workbookViewId="0"/>
  </sheetViews>
  <sheetFormatPr defaultColWidth="11.25" defaultRowHeight="15" customHeight="1" x14ac:dyDescent="0.35"/>
  <cols>
    <col min="1" max="1" width="3.9140625" customWidth="1"/>
    <col min="2" max="2" width="1.6640625" customWidth="1"/>
    <col min="3" max="3" width="3.6640625" customWidth="1"/>
    <col min="4" max="4" width="3.33203125" customWidth="1"/>
    <col min="5" max="5" width="3.6640625" customWidth="1"/>
    <col min="6" max="6" width="3.33203125" customWidth="1"/>
    <col min="7" max="7" width="4.58203125" customWidth="1"/>
    <col min="8" max="8" width="3.33203125" customWidth="1"/>
    <col min="9" max="9" width="3.6640625" customWidth="1"/>
    <col min="10" max="10" width="3.33203125" customWidth="1"/>
    <col min="11" max="11" width="3.6640625" customWidth="1"/>
    <col min="12" max="12" width="3.332031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3.33203125" customWidth="1"/>
    <col min="23" max="23" width="3.6640625" customWidth="1"/>
    <col min="24" max="24" width="3.3320312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1.6640625" customWidth="1"/>
    <col min="39" max="39" width="4.58203125" customWidth="1"/>
    <col min="40" max="40" width="1.6640625" customWidth="1"/>
    <col min="41" max="41" width="4.58203125" customWidth="1"/>
    <col min="42" max="42" width="1.66406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49" width="3.6640625" customWidth="1"/>
  </cols>
  <sheetData>
    <row r="1" spans="1:49" x14ac:dyDescent="0.35">
      <c r="A1" s="2" t="s">
        <v>5</v>
      </c>
      <c r="B1" s="3"/>
      <c r="C1" s="3"/>
      <c r="D1" s="3">
        <v>168</v>
      </c>
      <c r="E1" s="3"/>
      <c r="F1" s="3">
        <v>336</v>
      </c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35">
      <c r="A2" s="2" t="s">
        <v>8</v>
      </c>
      <c r="B2" s="3">
        <v>0</v>
      </c>
      <c r="C2" s="3">
        <v>2.0499999999999998</v>
      </c>
      <c r="D2" s="3">
        <v>168</v>
      </c>
      <c r="E2" s="3">
        <v>3.17</v>
      </c>
      <c r="F2" s="3">
        <v>336</v>
      </c>
      <c r="G2" s="3">
        <v>3.77</v>
      </c>
      <c r="H2" s="3">
        <v>504</v>
      </c>
      <c r="I2" s="3">
        <v>3.85</v>
      </c>
      <c r="J2" s="3">
        <v>168</v>
      </c>
      <c r="K2" s="7">
        <v>2.74</v>
      </c>
      <c r="L2" s="3">
        <v>336</v>
      </c>
      <c r="M2" s="7">
        <v>4.2300000000000004</v>
      </c>
      <c r="N2" s="3">
        <v>504</v>
      </c>
      <c r="O2" s="7">
        <v>4.1900000000000004</v>
      </c>
      <c r="P2" s="3">
        <v>168</v>
      </c>
      <c r="Q2" s="7">
        <v>3.27</v>
      </c>
      <c r="R2" s="3">
        <v>336</v>
      </c>
      <c r="S2" s="7">
        <v>3.92</v>
      </c>
      <c r="T2" s="3">
        <v>504</v>
      </c>
      <c r="U2" s="7">
        <v>4.2</v>
      </c>
      <c r="V2" s="3"/>
      <c r="W2" s="7"/>
      <c r="X2" s="3"/>
      <c r="Y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35">
      <c r="A3" s="3" t="s">
        <v>18</v>
      </c>
      <c r="B3" s="8">
        <v>0</v>
      </c>
      <c r="C3" s="9">
        <f>5/5*0.15</f>
        <v>0.15</v>
      </c>
      <c r="D3" s="3">
        <v>168</v>
      </c>
      <c r="E3" s="7">
        <f>12.3/5*0.15</f>
        <v>0.36899999999999999</v>
      </c>
      <c r="F3" s="3">
        <v>169</v>
      </c>
      <c r="G3" s="10">
        <f>4.9/5*0.15</f>
        <v>0.14700000000000002</v>
      </c>
      <c r="H3" s="3">
        <v>336</v>
      </c>
      <c r="I3" s="9">
        <f>7.3/5*0.15</f>
        <v>0.219</v>
      </c>
      <c r="J3" s="3">
        <v>337</v>
      </c>
      <c r="K3" s="9">
        <f>5.1/5*0.15</f>
        <v>0.153</v>
      </c>
      <c r="L3" s="3">
        <v>504</v>
      </c>
      <c r="M3" s="10">
        <f>6.8/5*0.15</f>
        <v>0.20399999999999999</v>
      </c>
      <c r="N3" s="8">
        <v>0</v>
      </c>
      <c r="O3" s="9">
        <f>4.9/5*0.15</f>
        <v>0.14700000000000002</v>
      </c>
      <c r="P3" s="3">
        <v>168</v>
      </c>
      <c r="Q3" s="7">
        <f>14.6/5*0.15</f>
        <v>0.438</v>
      </c>
      <c r="R3" s="3">
        <v>169</v>
      </c>
      <c r="S3" s="10">
        <f>5.1/5*0.15</f>
        <v>0.153</v>
      </c>
      <c r="T3" s="3">
        <v>336</v>
      </c>
      <c r="U3" s="9">
        <f>8.6/5*0.15</f>
        <v>0.25800000000000001</v>
      </c>
      <c r="V3" s="3">
        <v>337</v>
      </c>
      <c r="W3" s="9">
        <f>5/5*0.15</f>
        <v>0.15</v>
      </c>
      <c r="X3" s="3">
        <v>504</v>
      </c>
      <c r="Y3" s="10">
        <f>5.6/5*0.15</f>
        <v>0.16799999999999998</v>
      </c>
      <c r="Z3" s="8">
        <v>0</v>
      </c>
      <c r="AA3" s="9">
        <f>5.1/5*0.15</f>
        <v>0.153</v>
      </c>
      <c r="AB3" s="3">
        <v>168</v>
      </c>
      <c r="AC3" s="7">
        <f>11.7/5*0.15</f>
        <v>0.35099999999999998</v>
      </c>
      <c r="AD3" s="3">
        <v>169</v>
      </c>
      <c r="AE3" s="10">
        <f>5.2/5*0.15</f>
        <v>0.156</v>
      </c>
      <c r="AF3" s="3">
        <v>336</v>
      </c>
      <c r="AG3" s="9">
        <f>7.4/5*0.15</f>
        <v>0.222</v>
      </c>
      <c r="AH3" s="3">
        <v>337</v>
      </c>
      <c r="AI3" s="9">
        <f>4.9/5*0.15</f>
        <v>0.14700000000000002</v>
      </c>
      <c r="AJ3" s="3">
        <v>504</v>
      </c>
      <c r="AK3" s="10">
        <f>4.3/5*0.15</f>
        <v>0.129</v>
      </c>
      <c r="AL3" s="3"/>
      <c r="AM3" s="10"/>
      <c r="AN3" s="3"/>
      <c r="AO3" s="10"/>
      <c r="AP3" s="12"/>
      <c r="AQ3" s="10"/>
      <c r="AR3" s="12"/>
      <c r="AS3" s="10"/>
      <c r="AT3" s="12"/>
      <c r="AU3" s="10"/>
      <c r="AV3" s="12"/>
      <c r="AW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3"/>
  <sheetViews>
    <sheetView tabSelected="1" workbookViewId="0">
      <selection sqref="A1:AK1048576"/>
    </sheetView>
  </sheetViews>
  <sheetFormatPr defaultColWidth="11.25" defaultRowHeight="15" customHeight="1" x14ac:dyDescent="0.35"/>
  <cols>
    <col min="1" max="1" width="4" bestFit="1" customWidth="1"/>
    <col min="2" max="2" width="1.6640625" customWidth="1"/>
    <col min="3" max="3" width="4.4140625" bestFit="1" customWidth="1"/>
    <col min="4" max="4" width="3.5" bestFit="1" customWidth="1"/>
    <col min="5" max="5" width="4.4140625" bestFit="1" customWidth="1"/>
    <col min="6" max="6" width="3.5" bestFit="1" customWidth="1"/>
    <col min="7" max="7" width="4.4140625" bestFit="1" customWidth="1"/>
    <col min="8" max="8" width="3.5" bestFit="1" customWidth="1"/>
    <col min="9" max="9" width="4.4140625" bestFit="1" customWidth="1"/>
    <col min="10" max="10" width="3.5" bestFit="1" customWidth="1"/>
    <col min="11" max="11" width="4" bestFit="1" customWidth="1"/>
    <col min="12" max="12" width="3.5" bestFit="1" customWidth="1"/>
    <col min="13" max="13" width="5.33203125" bestFit="1" customWidth="1"/>
    <col min="14" max="14" width="3.5" bestFit="1" customWidth="1"/>
    <col min="15" max="15" width="4" bestFit="1" customWidth="1"/>
    <col min="16" max="16" width="3.5" bestFit="1" customWidth="1"/>
    <col min="17" max="17" width="4" bestFit="1" customWidth="1"/>
    <col min="18" max="18" width="3.5" bestFit="1" customWidth="1"/>
    <col min="19" max="19" width="5.33203125" bestFit="1" customWidth="1"/>
    <col min="20" max="20" width="3.5" bestFit="1" customWidth="1"/>
    <col min="21" max="21" width="4" bestFit="1" customWidth="1"/>
    <col min="22" max="22" width="3.5" bestFit="1" customWidth="1"/>
    <col min="23" max="23" width="4" bestFit="1" customWidth="1"/>
    <col min="24" max="24" width="3.5" bestFit="1" customWidth="1"/>
    <col min="25" max="25" width="4.4140625" bestFit="1" customWidth="1"/>
    <col min="26" max="26" width="1.6640625" bestFit="1" customWidth="1"/>
    <col min="27" max="27" width="4" bestFit="1" customWidth="1"/>
    <col min="28" max="28" width="3.5" bestFit="1" customWidth="1"/>
    <col min="29" max="29" width="4" bestFit="1" customWidth="1"/>
    <col min="30" max="30" width="3.5" bestFit="1" customWidth="1"/>
    <col min="31" max="31" width="5.33203125" bestFit="1" customWidth="1"/>
    <col min="32" max="32" width="3.5" bestFit="1" customWidth="1"/>
    <col min="33" max="33" width="4" bestFit="1" customWidth="1"/>
    <col min="34" max="34" width="3.5" bestFit="1" customWidth="1"/>
    <col min="35" max="35" width="4" bestFit="1" customWidth="1"/>
    <col min="36" max="36" width="3.5" bestFit="1" customWidth="1"/>
    <col min="37" max="37" width="5.33203125" bestFit="1" customWidth="1"/>
    <col min="38" max="38" width="1.6640625" customWidth="1"/>
    <col min="39" max="39" width="4.58203125" customWidth="1"/>
    <col min="40" max="40" width="1.6640625" customWidth="1"/>
    <col min="41" max="41" width="4.58203125" customWidth="1"/>
    <col min="42" max="42" width="1.66406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49" width="3.6640625" customWidth="1"/>
  </cols>
  <sheetData>
    <row r="1" spans="1:49" x14ac:dyDescent="0.35">
      <c r="A1" s="2" t="s">
        <v>5</v>
      </c>
      <c r="B1" s="3"/>
      <c r="C1" s="3"/>
      <c r="D1" s="3">
        <v>168</v>
      </c>
      <c r="E1" s="3"/>
      <c r="F1" s="3">
        <v>336</v>
      </c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35">
      <c r="A2" s="2" t="s">
        <v>8</v>
      </c>
      <c r="B2" s="3">
        <v>0</v>
      </c>
      <c r="C2" s="3">
        <v>2.0499999999999998</v>
      </c>
      <c r="D2" s="3">
        <v>168</v>
      </c>
      <c r="E2" s="3">
        <v>1.95</v>
      </c>
      <c r="F2" s="3">
        <v>336</v>
      </c>
      <c r="G2" s="3">
        <v>2.74</v>
      </c>
      <c r="H2" s="3">
        <v>504</v>
      </c>
      <c r="I2" s="3">
        <v>2.84</v>
      </c>
      <c r="J2" s="3">
        <v>168</v>
      </c>
      <c r="K2" s="7">
        <v>1.76</v>
      </c>
      <c r="L2" s="3">
        <v>336</v>
      </c>
      <c r="M2" s="7">
        <v>3.36</v>
      </c>
      <c r="N2" s="3">
        <v>504</v>
      </c>
      <c r="O2" s="7">
        <v>3</v>
      </c>
      <c r="P2" s="3">
        <v>168</v>
      </c>
      <c r="Q2" s="7">
        <v>1.52</v>
      </c>
      <c r="R2" s="3">
        <v>336</v>
      </c>
      <c r="S2" s="7">
        <v>2.41</v>
      </c>
      <c r="T2" s="3">
        <v>504</v>
      </c>
      <c r="U2" s="7">
        <v>3.11</v>
      </c>
      <c r="V2" s="3"/>
      <c r="W2" s="7"/>
      <c r="X2" s="3"/>
      <c r="Y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35">
      <c r="A3" s="3" t="s">
        <v>18</v>
      </c>
      <c r="B3" s="8">
        <v>0</v>
      </c>
      <c r="C3" s="9">
        <f>5.1/5*0.15</f>
        <v>0.153</v>
      </c>
      <c r="D3" s="3">
        <v>168</v>
      </c>
      <c r="E3" s="7">
        <f>13.5/5*0.15</f>
        <v>0.40500000000000003</v>
      </c>
      <c r="F3" s="3">
        <v>169</v>
      </c>
      <c r="G3" s="10">
        <f>5/5*0.15</f>
        <v>0.15</v>
      </c>
      <c r="H3" s="3">
        <v>336</v>
      </c>
      <c r="I3" s="9">
        <f>8.3/5*0.15</f>
        <v>0.249</v>
      </c>
      <c r="J3" s="3">
        <v>337</v>
      </c>
      <c r="K3" s="9">
        <f>5/5*0.15</f>
        <v>0.15</v>
      </c>
      <c r="L3" s="3">
        <v>504</v>
      </c>
      <c r="M3" s="10">
        <f>9.6/5*0.15</f>
        <v>0.28799999999999998</v>
      </c>
      <c r="N3" s="8">
        <v>0</v>
      </c>
      <c r="O3" s="9">
        <f>5.1/5*0.15</f>
        <v>0.153</v>
      </c>
      <c r="P3" s="3">
        <v>168</v>
      </c>
      <c r="Q3" s="7">
        <f>14.8/5*0.15</f>
        <v>0.44400000000000001</v>
      </c>
      <c r="R3" s="3">
        <v>169</v>
      </c>
      <c r="S3" s="10">
        <f>4.9/5*0.15</f>
        <v>0.14700000000000002</v>
      </c>
      <c r="T3" s="3">
        <v>336</v>
      </c>
      <c r="U3" s="9">
        <f>4.6/5*0.15</f>
        <v>0.13799999999999998</v>
      </c>
      <c r="V3" s="3">
        <v>337</v>
      </c>
      <c r="W3" s="9">
        <f>4/5*0.15</f>
        <v>0.12</v>
      </c>
      <c r="X3" s="3">
        <v>504</v>
      </c>
      <c r="Y3" s="10">
        <f>9/5*0.15</f>
        <v>0.27</v>
      </c>
      <c r="Z3" s="8">
        <v>0</v>
      </c>
      <c r="AA3" s="9">
        <f>4.9/5*0.15</f>
        <v>0.14700000000000002</v>
      </c>
      <c r="AB3" s="3">
        <v>168</v>
      </c>
      <c r="AC3" s="7">
        <f>16.4/5*0.15</f>
        <v>0.49199999999999994</v>
      </c>
      <c r="AD3" s="3">
        <v>169</v>
      </c>
      <c r="AE3" s="10">
        <f>5.1/5*0.15</f>
        <v>0.153</v>
      </c>
      <c r="AF3" s="3">
        <v>336</v>
      </c>
      <c r="AG3" s="9">
        <f>10.8/5*0.15</f>
        <v>0.32400000000000001</v>
      </c>
      <c r="AH3" s="3">
        <v>337</v>
      </c>
      <c r="AI3" s="9">
        <f>5/5*0.15</f>
        <v>0.15</v>
      </c>
      <c r="AJ3" s="3">
        <v>504</v>
      </c>
      <c r="AK3" s="10">
        <f>8.1/5*0.15</f>
        <v>0.24299999999999997</v>
      </c>
      <c r="AL3" s="3"/>
      <c r="AM3" s="10"/>
      <c r="AN3" s="3"/>
      <c r="AO3" s="10"/>
      <c r="AP3" s="12"/>
      <c r="AQ3" s="10"/>
      <c r="AR3" s="12"/>
      <c r="AS3" s="10"/>
      <c r="AT3" s="12"/>
      <c r="AU3" s="10"/>
      <c r="AV3" s="12"/>
      <c r="AW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Y25"/>
  <sheetViews>
    <sheetView workbookViewId="0">
      <selection activeCell="D3" sqref="D3"/>
    </sheetView>
  </sheetViews>
  <sheetFormatPr defaultColWidth="11.25" defaultRowHeight="15" customHeight="1" x14ac:dyDescent="0.35"/>
  <cols>
    <col min="1" max="1" width="12.75" customWidth="1"/>
    <col min="2" max="2" width="4.58203125" customWidth="1"/>
    <col min="3" max="3" width="3.6640625" customWidth="1"/>
    <col min="4" max="4" width="3.75" customWidth="1"/>
    <col min="5" max="5" width="3.6640625" customWidth="1"/>
    <col min="6" max="6" width="3.75" customWidth="1"/>
    <col min="7" max="7" width="4.58203125" customWidth="1"/>
    <col min="8" max="8" width="3.75" customWidth="1"/>
    <col min="9" max="9" width="2.9140625" customWidth="1"/>
    <col min="10" max="10" width="4.4140625" customWidth="1"/>
    <col min="11" max="11" width="3.6640625" customWidth="1"/>
    <col min="12" max="12" width="4.41406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4.4140625" customWidth="1"/>
    <col min="23" max="23" width="3.6640625" customWidth="1"/>
    <col min="24" max="24" width="3.7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3.58203125" customWidth="1"/>
    <col min="39" max="39" width="4.58203125" customWidth="1"/>
    <col min="40" max="40" width="4.5" bestFit="1" customWidth="1"/>
    <col min="41" max="41" width="4.58203125" customWidth="1"/>
    <col min="42" max="42" width="4.5" bestFit="1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161" width="3.6640625" customWidth="1"/>
    <col min="162" max="162" width="3.9140625" bestFit="1" customWidth="1"/>
    <col min="163" max="163" width="3.25" bestFit="1" customWidth="1"/>
    <col min="164" max="167" width="3.9140625" bestFit="1" customWidth="1"/>
    <col min="168" max="168" width="2.58203125" bestFit="1" customWidth="1"/>
    <col min="169" max="169" width="2.9140625" bestFit="1" customWidth="1"/>
    <col min="170" max="170" width="2.58203125" bestFit="1" customWidth="1"/>
    <col min="171" max="171" width="2.9140625" bestFit="1" customWidth="1"/>
    <col min="172" max="172" width="2.58203125" bestFit="1" customWidth="1"/>
    <col min="173" max="173" width="2.9140625" bestFit="1" customWidth="1"/>
    <col min="174" max="174" width="2.58203125" bestFit="1" customWidth="1"/>
    <col min="175" max="175" width="2.9140625" bestFit="1" customWidth="1"/>
    <col min="176" max="176" width="2.58203125" bestFit="1" customWidth="1"/>
    <col min="177" max="177" width="2.9140625" bestFit="1" customWidth="1"/>
    <col min="178" max="178" width="2.58203125" bestFit="1" customWidth="1"/>
    <col min="179" max="179" width="2.9140625" bestFit="1" customWidth="1"/>
    <col min="180" max="180" width="2.58203125" bestFit="1" customWidth="1"/>
    <col min="181" max="181" width="2.9140625" bestFit="1" customWidth="1"/>
    <col min="182" max="182" width="2.58203125" bestFit="1" customWidth="1"/>
    <col min="183" max="183" width="2.9140625" bestFit="1" customWidth="1"/>
  </cols>
  <sheetData>
    <row r="1" spans="1:181" x14ac:dyDescent="0.35">
      <c r="A1" s="25" t="s">
        <v>5</v>
      </c>
      <c r="B1" s="26">
        <f>(24-5.75)</f>
        <v>18.25</v>
      </c>
      <c r="C1" s="26">
        <v>189.5</v>
      </c>
      <c r="D1" s="26">
        <f>B1+3</f>
        <v>21.25</v>
      </c>
      <c r="E1" s="26">
        <v>153.30000000000001</v>
      </c>
      <c r="F1" s="26"/>
      <c r="G1" s="27"/>
      <c r="H1" s="25">
        <v>66.3</v>
      </c>
      <c r="I1" s="25">
        <v>8</v>
      </c>
      <c r="J1" s="25">
        <f>H1+72</f>
        <v>138.30000000000001</v>
      </c>
      <c r="K1" s="25">
        <v>311</v>
      </c>
      <c r="L1" s="25">
        <f>J1+36-0.75</f>
        <v>173.55</v>
      </c>
      <c r="M1" s="25">
        <v>245</v>
      </c>
      <c r="N1" s="26">
        <f>(24-5.75)</f>
        <v>18.25</v>
      </c>
      <c r="O1" s="26">
        <v>326.5</v>
      </c>
      <c r="P1" s="26">
        <f>N1+3</f>
        <v>21.25</v>
      </c>
      <c r="Q1" s="26">
        <v>220</v>
      </c>
      <c r="R1" s="26">
        <f>P1+21</f>
        <v>42.25</v>
      </c>
      <c r="S1" s="25">
        <v>232.2</v>
      </c>
      <c r="T1" s="25">
        <f>R1+24</f>
        <v>66.25</v>
      </c>
      <c r="U1" s="26">
        <v>183</v>
      </c>
      <c r="V1" s="25">
        <f>T1+72</f>
        <v>138.25</v>
      </c>
      <c r="W1" s="25">
        <v>197.6</v>
      </c>
      <c r="X1" s="25">
        <f>V1+36-0.75</f>
        <v>173.5</v>
      </c>
      <c r="Y1" s="26">
        <v>131.69999999999999</v>
      </c>
      <c r="Z1" s="26">
        <f>(24-5.75)</f>
        <v>18.25</v>
      </c>
      <c r="AA1" s="26">
        <v>371.3</v>
      </c>
      <c r="AB1" s="26">
        <f>Z1+3</f>
        <v>21.25</v>
      </c>
      <c r="AC1" s="26">
        <v>155.1</v>
      </c>
      <c r="AD1" s="26">
        <f>AB1+21</f>
        <v>42.25</v>
      </c>
      <c r="AE1" s="25">
        <v>116.2</v>
      </c>
      <c r="AF1" s="25">
        <f>AD1+24</f>
        <v>66.25</v>
      </c>
      <c r="AG1" s="26">
        <v>76.099999999999994</v>
      </c>
      <c r="AH1" s="25">
        <f>AF1+72</f>
        <v>138.25</v>
      </c>
      <c r="AI1" s="26">
        <v>105.3</v>
      </c>
      <c r="AJ1" s="25">
        <f>AH1+36-0.75</f>
        <v>173.5</v>
      </c>
      <c r="AK1" s="26">
        <v>108.5</v>
      </c>
      <c r="AL1" s="38">
        <f>24*2-5.75</f>
        <v>42.25</v>
      </c>
      <c r="AM1" s="38">
        <v>196</v>
      </c>
      <c r="AN1" s="38">
        <f>7*24+5.5</f>
        <v>173.5</v>
      </c>
      <c r="AO1" s="38">
        <v>171</v>
      </c>
      <c r="AP1" s="38">
        <f>7*24+5.5</f>
        <v>173.5</v>
      </c>
      <c r="AQ1" s="38">
        <v>136</v>
      </c>
      <c r="AR1" s="38">
        <f>15*24-3</f>
        <v>357</v>
      </c>
      <c r="AS1" s="38">
        <v>246</v>
      </c>
      <c r="AT1" s="38">
        <f>AR1+24-3</f>
        <v>378</v>
      </c>
      <c r="AU1" s="38">
        <v>175</v>
      </c>
      <c r="AV1" s="38">
        <f>AT1+25</f>
        <v>403</v>
      </c>
      <c r="AW1" s="38">
        <v>591</v>
      </c>
      <c r="AX1" s="38">
        <f>AV1+72-1</f>
        <v>474</v>
      </c>
      <c r="AY1" s="38">
        <v>127</v>
      </c>
      <c r="AZ1" s="38">
        <f>AR1</f>
        <v>357</v>
      </c>
      <c r="BA1" s="38">
        <v>300</v>
      </c>
      <c r="BB1" s="38">
        <f>AZ1</f>
        <v>357</v>
      </c>
      <c r="BC1" s="38">
        <v>275</v>
      </c>
      <c r="BD1" s="38">
        <f>BB1+24-3</f>
        <v>378</v>
      </c>
      <c r="BE1" s="38">
        <v>287</v>
      </c>
      <c r="BF1" s="38">
        <f>BD1+25</f>
        <v>403</v>
      </c>
      <c r="BG1" s="38">
        <v>554</v>
      </c>
      <c r="BH1" s="38">
        <f>BF1+72-1</f>
        <v>474</v>
      </c>
      <c r="BI1" s="38">
        <v>62</v>
      </c>
      <c r="BJ1" s="38">
        <v>378</v>
      </c>
      <c r="BK1" s="38">
        <v>152</v>
      </c>
      <c r="BL1" s="38">
        <v>403</v>
      </c>
      <c r="BM1" s="38">
        <v>531</v>
      </c>
      <c r="BN1" s="38">
        <v>474</v>
      </c>
      <c r="BO1" s="38">
        <v>210</v>
      </c>
      <c r="BP1" s="38">
        <f>9*24-7</f>
        <v>209</v>
      </c>
      <c r="BQ1" s="38">
        <v>234</v>
      </c>
      <c r="BR1" s="38">
        <f>10*24-2.25</f>
        <v>237.75</v>
      </c>
      <c r="BS1" s="38">
        <v>143</v>
      </c>
      <c r="BT1" s="38">
        <f>13*24-0.5</f>
        <v>311.5</v>
      </c>
      <c r="BU1" s="38">
        <v>165</v>
      </c>
      <c r="BV1" s="38">
        <f>14*24-6.5</f>
        <v>329.5</v>
      </c>
      <c r="BW1" s="38">
        <v>177</v>
      </c>
      <c r="BX1" s="38">
        <f>14*24+1.25</f>
        <v>337.25</v>
      </c>
      <c r="BY1" s="38">
        <v>500</v>
      </c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</row>
    <row r="2" spans="1:181" x14ac:dyDescent="0.35">
      <c r="A2" s="25" t="s">
        <v>8</v>
      </c>
      <c r="B2" s="26"/>
      <c r="C2" s="26"/>
      <c r="D2" s="26"/>
      <c r="E2" s="26"/>
      <c r="F2" s="26"/>
      <c r="G2" s="26"/>
      <c r="H2" s="26"/>
      <c r="I2" s="26"/>
      <c r="J2" s="26"/>
      <c r="K2" s="28"/>
      <c r="L2" s="26"/>
      <c r="M2" s="28"/>
      <c r="N2" s="26"/>
      <c r="O2" s="28"/>
      <c r="P2" s="26"/>
      <c r="Q2" s="28"/>
      <c r="R2" s="26"/>
      <c r="S2" s="28"/>
      <c r="T2" s="26"/>
      <c r="U2" s="28"/>
      <c r="V2" s="26"/>
      <c r="W2" s="28"/>
      <c r="X2" s="26"/>
      <c r="Y2" s="28"/>
      <c r="Z2" s="29"/>
      <c r="AA2" s="29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</row>
    <row r="3" spans="1:181" x14ac:dyDescent="0.35">
      <c r="A3" s="26" t="s">
        <v>18</v>
      </c>
      <c r="B3" s="30">
        <v>0</v>
      </c>
      <c r="C3" s="30">
        <v>0.15</v>
      </c>
      <c r="D3" s="30">
        <v>23</v>
      </c>
      <c r="E3" s="30">
        <v>0.17</v>
      </c>
      <c r="F3" s="30">
        <v>23.1</v>
      </c>
      <c r="G3" s="30">
        <v>0.16</v>
      </c>
      <c r="H3" s="30">
        <v>42.5</v>
      </c>
      <c r="I3" s="30">
        <v>0.18</v>
      </c>
      <c r="J3" s="30">
        <v>67</v>
      </c>
      <c r="K3" s="30">
        <v>0.23</v>
      </c>
      <c r="L3" s="30">
        <v>138.5</v>
      </c>
      <c r="M3" s="30">
        <v>0.36</v>
      </c>
      <c r="N3" s="30">
        <v>174.8</v>
      </c>
      <c r="O3" s="30">
        <v>0.38</v>
      </c>
      <c r="P3" s="30">
        <v>174.9</v>
      </c>
      <c r="Q3" s="30">
        <v>0.15</v>
      </c>
      <c r="R3" s="30">
        <v>191</v>
      </c>
      <c r="S3" s="30">
        <v>0.16</v>
      </c>
      <c r="T3" s="30">
        <v>209</v>
      </c>
      <c r="U3" s="30">
        <v>0.18</v>
      </c>
      <c r="V3" s="30">
        <v>237.3</v>
      </c>
      <c r="W3" s="30">
        <v>0.24</v>
      </c>
      <c r="X3" s="30">
        <v>310.5</v>
      </c>
      <c r="Y3" s="30">
        <v>0.35</v>
      </c>
      <c r="Z3" s="30">
        <v>310.60000000000002</v>
      </c>
      <c r="AA3" s="30">
        <v>0.34</v>
      </c>
      <c r="AB3" s="30">
        <v>0</v>
      </c>
      <c r="AC3" s="30">
        <v>0.15</v>
      </c>
      <c r="AD3" s="30">
        <v>42.5</v>
      </c>
      <c r="AE3" s="30">
        <v>0.2</v>
      </c>
      <c r="AF3" s="30">
        <v>42.6</v>
      </c>
      <c r="AG3" s="30">
        <v>0.2</v>
      </c>
      <c r="AH3" s="30">
        <v>138.5</v>
      </c>
      <c r="AI3" s="30">
        <v>0.38</v>
      </c>
      <c r="AJ3" s="30">
        <v>174.8</v>
      </c>
      <c r="AK3" s="30">
        <v>0.39</v>
      </c>
      <c r="AL3" s="30">
        <v>174.9</v>
      </c>
      <c r="AM3" s="30">
        <v>0.15</v>
      </c>
      <c r="AN3" s="30">
        <v>209</v>
      </c>
      <c r="AO3" s="30">
        <v>0.2</v>
      </c>
      <c r="AP3" s="30">
        <v>209.1</v>
      </c>
      <c r="AQ3" s="30">
        <v>0.19</v>
      </c>
      <c r="AR3" s="30">
        <v>310.5</v>
      </c>
      <c r="AS3" s="30">
        <v>0.34</v>
      </c>
      <c r="AT3" s="35">
        <v>0</v>
      </c>
      <c r="AU3" s="35">
        <v>0.15</v>
      </c>
      <c r="AV3" s="35">
        <v>67</v>
      </c>
      <c r="AW3" s="35">
        <v>0.25</v>
      </c>
      <c r="AX3" s="35">
        <v>67.099999999999994</v>
      </c>
      <c r="AY3" s="35">
        <v>0.25</v>
      </c>
      <c r="AZ3" s="35">
        <v>174.8</v>
      </c>
      <c r="BA3" s="35">
        <v>0.34</v>
      </c>
      <c r="BB3" s="35">
        <v>174.9</v>
      </c>
      <c r="BC3" s="35">
        <v>0.15</v>
      </c>
      <c r="BD3" s="35">
        <v>237.3</v>
      </c>
      <c r="BE3" s="35">
        <v>0.28000000000000003</v>
      </c>
      <c r="BF3" s="35">
        <v>237.4</v>
      </c>
      <c r="BG3" s="35">
        <v>0.27</v>
      </c>
      <c r="BH3" s="35">
        <v>0</v>
      </c>
      <c r="BI3" s="35">
        <v>0.15</v>
      </c>
      <c r="BJ3" s="35">
        <v>138.5</v>
      </c>
      <c r="BK3" s="30">
        <v>0.33</v>
      </c>
      <c r="BL3" s="30">
        <v>138.6</v>
      </c>
      <c r="BM3" s="30">
        <v>0.32</v>
      </c>
      <c r="BN3" s="30">
        <v>174.8</v>
      </c>
      <c r="BO3" s="30">
        <v>0.41</v>
      </c>
      <c r="BP3" s="30">
        <v>174.9</v>
      </c>
      <c r="BQ3" s="30">
        <v>0.15</v>
      </c>
      <c r="BR3" s="30">
        <v>237.3</v>
      </c>
      <c r="BS3" s="30">
        <v>0.26</v>
      </c>
      <c r="BT3" s="30">
        <v>0</v>
      </c>
      <c r="BU3" s="35">
        <v>0.15</v>
      </c>
      <c r="BV3" s="35">
        <v>174.8</v>
      </c>
      <c r="BW3" s="35">
        <v>0.33</v>
      </c>
      <c r="BX3" s="35">
        <v>174.9</v>
      </c>
      <c r="BY3" s="35">
        <v>0.15</v>
      </c>
      <c r="BZ3" s="35">
        <v>191</v>
      </c>
      <c r="CA3" s="35">
        <v>0.18</v>
      </c>
      <c r="CB3" s="35">
        <v>191.1</v>
      </c>
      <c r="CC3" s="35">
        <v>0.17</v>
      </c>
      <c r="CD3" s="35">
        <v>209</v>
      </c>
      <c r="CE3" s="35">
        <v>0.2</v>
      </c>
      <c r="CF3" s="35">
        <v>237.3</v>
      </c>
      <c r="CG3" s="35">
        <v>0.26</v>
      </c>
      <c r="CH3" s="35">
        <v>286.5</v>
      </c>
      <c r="CI3" s="35">
        <v>0.32</v>
      </c>
      <c r="CJ3" s="35">
        <v>0</v>
      </c>
      <c r="CK3" s="35">
        <v>0.15</v>
      </c>
      <c r="CL3" s="35">
        <v>174.8</v>
      </c>
      <c r="CM3" s="30">
        <v>0.4</v>
      </c>
      <c r="CN3" s="30">
        <v>174.9</v>
      </c>
      <c r="CO3" s="30">
        <v>0.15</v>
      </c>
      <c r="CP3" s="30">
        <v>237.3</v>
      </c>
      <c r="CQ3" s="30">
        <v>0.27</v>
      </c>
      <c r="CR3" s="35">
        <v>0</v>
      </c>
      <c r="CS3" s="35">
        <v>0.15</v>
      </c>
      <c r="CT3" s="35">
        <v>174.8</v>
      </c>
      <c r="CU3" s="35">
        <v>0.4</v>
      </c>
      <c r="CV3" s="35">
        <v>174.9</v>
      </c>
      <c r="CW3" s="35">
        <v>0.4</v>
      </c>
      <c r="CX3" s="35">
        <v>0</v>
      </c>
      <c r="CY3" s="35">
        <v>0.15</v>
      </c>
      <c r="CZ3" s="35">
        <v>174.8</v>
      </c>
      <c r="DA3" s="35">
        <v>0.48</v>
      </c>
      <c r="DB3" s="35">
        <v>174.9</v>
      </c>
      <c r="DC3" s="35">
        <v>0.48</v>
      </c>
      <c r="DD3" s="35">
        <v>0</v>
      </c>
      <c r="DE3" s="35">
        <v>0.15</v>
      </c>
      <c r="DF3" s="30">
        <v>174.8</v>
      </c>
      <c r="DG3" s="30">
        <v>0.31</v>
      </c>
      <c r="DH3" s="30">
        <v>174.9</v>
      </c>
      <c r="DI3" s="30">
        <v>0.31</v>
      </c>
      <c r="DJ3" s="30">
        <v>310.5</v>
      </c>
      <c r="DK3" s="30">
        <v>0.32</v>
      </c>
      <c r="DL3" s="30">
        <v>338.3</v>
      </c>
      <c r="DM3" s="30">
        <v>0.36</v>
      </c>
      <c r="DN3" s="30">
        <v>338.3</v>
      </c>
      <c r="DO3" s="30">
        <v>0.34</v>
      </c>
      <c r="DP3" s="30">
        <v>338.3</v>
      </c>
      <c r="DQ3" s="30">
        <v>0.35</v>
      </c>
      <c r="DR3" s="30">
        <v>338.3</v>
      </c>
      <c r="DS3" s="30">
        <v>0.35</v>
      </c>
      <c r="DT3" s="30">
        <v>338.3</v>
      </c>
      <c r="DU3" s="30">
        <v>0.32</v>
      </c>
      <c r="DV3" s="30">
        <v>338.3</v>
      </c>
      <c r="DW3" s="30">
        <v>0.44</v>
      </c>
      <c r="DX3" s="30">
        <v>338.4</v>
      </c>
      <c r="DY3" s="30">
        <v>0.15</v>
      </c>
      <c r="DZ3" s="30">
        <v>338.4</v>
      </c>
      <c r="EA3" s="30">
        <v>0.15</v>
      </c>
      <c r="EB3" s="30">
        <v>338.4</v>
      </c>
      <c r="EC3" s="30">
        <v>0.15</v>
      </c>
      <c r="ED3" s="30">
        <v>338.4</v>
      </c>
      <c r="EE3" s="30">
        <v>0.15</v>
      </c>
      <c r="EF3" s="30">
        <v>338.4</v>
      </c>
      <c r="EG3" s="30">
        <v>0.15</v>
      </c>
      <c r="EH3" s="30">
        <v>338.4</v>
      </c>
      <c r="EI3" s="30">
        <v>0.15</v>
      </c>
      <c r="EJ3" s="30">
        <v>358.5</v>
      </c>
      <c r="EK3" s="30">
        <v>0.18</v>
      </c>
      <c r="EL3" s="30"/>
      <c r="EM3" s="32"/>
      <c r="EN3" s="30">
        <v>386.3</v>
      </c>
      <c r="EO3" s="30">
        <v>0.21</v>
      </c>
      <c r="EP3" s="30">
        <v>386.3</v>
      </c>
      <c r="EQ3" s="30">
        <v>0.12</v>
      </c>
      <c r="ER3" s="30">
        <v>386.3</v>
      </c>
      <c r="ES3" s="30">
        <v>0.2</v>
      </c>
      <c r="ET3" s="30"/>
      <c r="EU3" s="32"/>
      <c r="EV3" s="30">
        <v>403.5</v>
      </c>
      <c r="EW3" s="30">
        <v>0.27</v>
      </c>
      <c r="EX3" s="30">
        <v>403.5</v>
      </c>
      <c r="EY3" s="30">
        <v>0.22</v>
      </c>
      <c r="EZ3" s="30">
        <v>403.5</v>
      </c>
      <c r="FA3" s="30">
        <v>0.24</v>
      </c>
      <c r="FB3" s="30">
        <v>403.5</v>
      </c>
      <c r="FC3" s="30">
        <v>0.22</v>
      </c>
      <c r="FD3" s="30">
        <v>403.6</v>
      </c>
      <c r="FE3" s="30">
        <v>0.26</v>
      </c>
      <c r="FF3" s="36">
        <v>475.5</v>
      </c>
      <c r="FG3" s="37">
        <v>0.36899999999999999</v>
      </c>
      <c r="FH3" s="36">
        <v>475.5</v>
      </c>
      <c r="FI3" s="37">
        <v>0.22499999999999998</v>
      </c>
      <c r="FJ3" s="36">
        <v>475.5</v>
      </c>
      <c r="FK3" s="37">
        <v>0.32099999999999995</v>
      </c>
      <c r="FL3" s="36">
        <v>475.6</v>
      </c>
      <c r="FM3" s="37">
        <v>0.216</v>
      </c>
      <c r="FN3" s="36">
        <v>503</v>
      </c>
      <c r="FO3" s="37">
        <v>0.38700000000000001</v>
      </c>
      <c r="FP3" s="36">
        <v>503</v>
      </c>
      <c r="FQ3" s="37">
        <v>0.22499999999999998</v>
      </c>
      <c r="FR3" s="36">
        <v>503</v>
      </c>
      <c r="FS3" s="37">
        <v>0.28049999999999997</v>
      </c>
      <c r="FT3" s="36">
        <v>503</v>
      </c>
      <c r="FU3" s="37">
        <v>0.318</v>
      </c>
      <c r="FV3" s="36">
        <v>503</v>
      </c>
      <c r="FW3" s="37">
        <v>0.30299999999999999</v>
      </c>
      <c r="FX3" s="36">
        <v>503</v>
      </c>
      <c r="FY3" s="37">
        <v>0.35699999999999998</v>
      </c>
    </row>
    <row r="4" spans="1:181" x14ac:dyDescent="0.35">
      <c r="A4" s="33"/>
      <c r="FD4" s="35"/>
      <c r="FE4" s="35"/>
      <c r="FF4" s="35"/>
      <c r="FG4" s="35"/>
    </row>
    <row r="5" spans="1:181" x14ac:dyDescent="0.35">
      <c r="A5" s="33"/>
      <c r="AH5" s="30"/>
      <c r="DJ5" s="30"/>
      <c r="DK5" s="30"/>
      <c r="DL5" s="30"/>
      <c r="DM5" s="30"/>
      <c r="DN5" s="30"/>
      <c r="DO5" s="30"/>
      <c r="DV5" s="30"/>
      <c r="DW5" s="30"/>
      <c r="DX5" s="30"/>
      <c r="EJ5" s="30"/>
      <c r="EK5" s="30"/>
      <c r="EL5" s="30"/>
      <c r="EM5" s="30"/>
      <c r="EN5" s="30"/>
      <c r="EO5" s="30"/>
    </row>
    <row r="6" spans="1:181" x14ac:dyDescent="0.35">
      <c r="A6" s="33"/>
      <c r="AC6" s="34"/>
      <c r="AD6" s="30"/>
      <c r="DJ6" s="30"/>
      <c r="DK6" s="30"/>
      <c r="DL6" s="35"/>
      <c r="DM6" s="30"/>
      <c r="DN6" s="30"/>
      <c r="DO6" s="30"/>
      <c r="DV6" s="35"/>
      <c r="DW6" s="30"/>
      <c r="DX6" s="30"/>
      <c r="EJ6" s="30"/>
      <c r="EK6" s="35"/>
      <c r="EL6" s="30"/>
      <c r="EM6" s="35"/>
      <c r="EN6" s="30"/>
    </row>
    <row r="7" spans="1:181" x14ac:dyDescent="0.35">
      <c r="A7" s="33"/>
      <c r="AC7" s="34"/>
      <c r="AD7" s="30"/>
      <c r="AH7" s="30"/>
      <c r="DJ7" s="35"/>
      <c r="DK7" s="30"/>
      <c r="DL7" s="35"/>
      <c r="DM7" s="30"/>
      <c r="DN7" s="30"/>
      <c r="DO7" s="30"/>
      <c r="DV7" s="34"/>
      <c r="DW7" s="30"/>
      <c r="DX7" s="34"/>
      <c r="EJ7" s="34"/>
      <c r="EK7" s="35"/>
      <c r="EL7" s="30"/>
      <c r="EM7" s="35"/>
      <c r="EN7" s="34"/>
      <c r="EO7" s="30"/>
    </row>
    <row r="8" spans="1:181" x14ac:dyDescent="0.35">
      <c r="A8" s="33"/>
      <c r="AD8" s="30"/>
      <c r="DJ8" s="35"/>
      <c r="DK8" s="35"/>
      <c r="DL8" s="30"/>
      <c r="DM8" s="34"/>
      <c r="DN8" s="30"/>
      <c r="DO8" s="30"/>
      <c r="DV8" s="30"/>
      <c r="DW8" s="34"/>
      <c r="DX8" s="34"/>
      <c r="EJ8" s="34"/>
      <c r="EK8" s="34"/>
      <c r="EL8" s="34"/>
      <c r="EM8" s="34"/>
      <c r="EN8" s="30"/>
    </row>
    <row r="9" spans="1:181" x14ac:dyDescent="0.35">
      <c r="A9" s="33"/>
      <c r="AD9" s="30"/>
      <c r="AH9" s="30"/>
      <c r="DJ9" s="34"/>
      <c r="DK9" s="34"/>
      <c r="DL9" s="34"/>
      <c r="DM9" s="30"/>
      <c r="DN9" s="30"/>
      <c r="DO9" s="30"/>
      <c r="DV9" s="34"/>
      <c r="DW9" s="34"/>
      <c r="DX9" s="34"/>
      <c r="EJ9" s="34"/>
      <c r="EK9" s="34"/>
      <c r="EL9" s="30"/>
      <c r="EM9" s="30"/>
      <c r="EN9" s="34"/>
    </row>
    <row r="10" spans="1:181" x14ac:dyDescent="0.35">
      <c r="A10" s="33"/>
      <c r="AD10" s="30"/>
      <c r="AF10" s="30"/>
      <c r="AH10" s="30"/>
      <c r="DJ10" s="35"/>
      <c r="DK10" s="35"/>
      <c r="DL10" s="35"/>
      <c r="DM10" s="34"/>
      <c r="DN10" s="30"/>
      <c r="DO10" s="30"/>
      <c r="DV10" s="34"/>
      <c r="DW10" s="30"/>
      <c r="DX10" s="34"/>
      <c r="EJ10" s="34"/>
      <c r="EK10" s="35"/>
      <c r="EL10" s="34"/>
      <c r="EM10" s="35"/>
      <c r="EN10" s="30"/>
      <c r="EO10" s="30"/>
    </row>
    <row r="11" spans="1:181" x14ac:dyDescent="0.35">
      <c r="A11" s="33"/>
      <c r="AD11" s="30"/>
      <c r="AF11" s="30"/>
      <c r="AH11" s="30"/>
      <c r="DJ11" s="35"/>
      <c r="DK11" s="35"/>
      <c r="DL11" s="35"/>
      <c r="DM11" s="34"/>
      <c r="DN11" s="30"/>
      <c r="DO11" s="30"/>
      <c r="DV11" s="34"/>
      <c r="DW11" s="34"/>
      <c r="DX11" s="34"/>
      <c r="EJ11" s="32"/>
      <c r="EK11" s="30"/>
      <c r="EL11" s="32"/>
      <c r="EM11" s="35"/>
      <c r="EN11" s="30"/>
      <c r="EO11" s="30"/>
    </row>
    <row r="12" spans="1:181" x14ac:dyDescent="0.35">
      <c r="A12" s="33"/>
      <c r="AD12" s="30"/>
      <c r="AF12" s="30"/>
      <c r="AH12" s="30"/>
      <c r="DJ12" s="35"/>
      <c r="DK12" s="35"/>
      <c r="DL12" s="35"/>
      <c r="DM12" s="34"/>
      <c r="DN12" s="30"/>
      <c r="DO12" s="30"/>
      <c r="DP12" s="34"/>
      <c r="DQ12" s="35"/>
      <c r="DR12" s="34"/>
      <c r="DS12" s="35"/>
      <c r="DT12" s="34"/>
      <c r="DU12" s="30"/>
      <c r="DV12" s="34"/>
      <c r="DW12" s="34"/>
      <c r="DX12" s="34"/>
    </row>
    <row r="13" spans="1:181" x14ac:dyDescent="0.35">
      <c r="DJ13" s="34"/>
      <c r="DK13" s="34"/>
      <c r="DL13" s="34"/>
      <c r="DM13" s="34"/>
      <c r="DN13" s="30"/>
      <c r="DO13" s="30"/>
      <c r="DP13" s="34"/>
      <c r="DQ13" s="34"/>
      <c r="DR13" s="34"/>
      <c r="DS13" s="34"/>
      <c r="DT13" s="34"/>
      <c r="DV13" s="34"/>
      <c r="DW13" s="34"/>
      <c r="DX13" s="34"/>
    </row>
    <row r="14" spans="1:181" x14ac:dyDescent="0.35">
      <c r="DJ14" s="34"/>
      <c r="DK14" s="34"/>
      <c r="DL14" s="34"/>
      <c r="DM14" s="34"/>
      <c r="DN14" s="30"/>
      <c r="DO14" s="30"/>
      <c r="DP14" s="34"/>
      <c r="DQ14" s="34"/>
      <c r="DR14" s="34"/>
      <c r="DS14" s="34"/>
      <c r="DT14" s="34"/>
      <c r="DV14" s="34"/>
      <c r="DW14" s="34"/>
      <c r="DX14" s="34"/>
    </row>
    <row r="16" spans="1:181" x14ac:dyDescent="0.35">
      <c r="B16" s="33"/>
    </row>
    <row r="17" spans="2:38" x14ac:dyDescent="0.35">
      <c r="B17" s="33"/>
      <c r="K17" s="34"/>
      <c r="O17" s="34"/>
      <c r="S17" s="34"/>
      <c r="AA17" s="34"/>
      <c r="AE17" s="34"/>
      <c r="AI17" s="34"/>
    </row>
    <row r="18" spans="2:38" x14ac:dyDescent="0.35">
      <c r="B18" s="33"/>
      <c r="E18" s="34"/>
      <c r="G18" s="34"/>
      <c r="O18" s="34"/>
      <c r="S18" s="34"/>
      <c r="AA18" s="34"/>
      <c r="AI18" s="34"/>
      <c r="AL18" s="34"/>
    </row>
    <row r="19" spans="2:38" x14ac:dyDescent="0.35">
      <c r="B19" s="33"/>
      <c r="E19" s="34"/>
      <c r="G19" s="34"/>
      <c r="I19" s="34"/>
      <c r="K19" s="34"/>
      <c r="S19" s="34"/>
      <c r="AA19" s="34"/>
      <c r="AE19" s="34"/>
      <c r="AL19" s="34"/>
    </row>
    <row r="20" spans="2:38" x14ac:dyDescent="0.35">
      <c r="B20" s="33"/>
      <c r="E20" s="34"/>
      <c r="G20" s="34"/>
      <c r="I20" s="34"/>
      <c r="K20" s="34"/>
      <c r="M20" s="34"/>
      <c r="O20" s="34"/>
      <c r="AA20" s="34"/>
      <c r="AE20" s="34"/>
      <c r="AI20" s="34"/>
      <c r="AL20" s="34"/>
    </row>
    <row r="21" spans="2:38" x14ac:dyDescent="0.35">
      <c r="B21" s="33"/>
      <c r="E21" s="34"/>
      <c r="G21" s="34"/>
      <c r="I21" s="34"/>
      <c r="K21" s="34"/>
      <c r="M21" s="34"/>
      <c r="O21" s="34"/>
      <c r="Q21" s="34"/>
      <c r="S21" s="34"/>
      <c r="AE21" s="34"/>
      <c r="AI21" s="34"/>
      <c r="AL21" s="34"/>
    </row>
    <row r="22" spans="2:38" x14ac:dyDescent="0.35">
      <c r="B22" s="33"/>
      <c r="E22" s="34"/>
      <c r="G22" s="34"/>
      <c r="I22" s="34"/>
      <c r="K22" s="34"/>
      <c r="M22" s="34"/>
      <c r="O22" s="34"/>
      <c r="Q22" s="34"/>
      <c r="S22" s="34"/>
      <c r="Y22" s="34"/>
      <c r="AA22" s="34"/>
      <c r="AC22" s="34"/>
      <c r="AE22" s="34"/>
      <c r="AI22" s="34"/>
      <c r="AK22" s="34"/>
      <c r="AL22" s="34"/>
    </row>
    <row r="23" spans="2:38" x14ac:dyDescent="0.35">
      <c r="B23" s="33"/>
      <c r="E23" s="34"/>
      <c r="G23" s="34"/>
      <c r="I23" s="34"/>
      <c r="K23" s="34"/>
      <c r="M23" s="34"/>
      <c r="O23" s="34"/>
      <c r="Q23" s="34"/>
      <c r="S23" s="34"/>
      <c r="Y23" s="34"/>
      <c r="AA23" s="34"/>
      <c r="AC23" s="34"/>
      <c r="AE23" s="34"/>
      <c r="AG23" s="34"/>
      <c r="AI23" s="34"/>
      <c r="AJ23" s="34"/>
      <c r="AK23" s="34"/>
    </row>
    <row r="24" spans="2:38" x14ac:dyDescent="0.35">
      <c r="B24" s="33"/>
      <c r="E24" s="34"/>
      <c r="G24" s="34"/>
      <c r="I24" s="34"/>
      <c r="K24" s="34"/>
      <c r="M24" s="34"/>
      <c r="O24" s="34"/>
      <c r="Q24" s="34"/>
      <c r="S24" s="34"/>
      <c r="Y24" s="34"/>
      <c r="AA24" s="34"/>
      <c r="AC24" s="34"/>
      <c r="AD24" s="34"/>
      <c r="AE24" s="34"/>
      <c r="AG24" s="34"/>
      <c r="AI24" s="34"/>
      <c r="AJ24" s="34"/>
    </row>
    <row r="25" spans="2:38" x14ac:dyDescent="0.35">
      <c r="B25" s="33"/>
      <c r="E25" s="34"/>
      <c r="G25" s="34"/>
      <c r="I25" s="34"/>
      <c r="K25" s="34"/>
      <c r="M25" s="34"/>
      <c r="O25" s="34"/>
      <c r="Q25" s="34"/>
      <c r="S25" s="34"/>
      <c r="Y25" s="34"/>
      <c r="AA25" s="34"/>
      <c r="AC25" s="34"/>
      <c r="AD25" s="34"/>
      <c r="AE25" s="34"/>
      <c r="AF25" s="34"/>
      <c r="AG25" s="34"/>
      <c r="AH25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I15"/>
  <sheetViews>
    <sheetView workbookViewId="0"/>
  </sheetViews>
  <sheetFormatPr defaultColWidth="11.25" defaultRowHeight="15" customHeight="1" x14ac:dyDescent="0.35"/>
  <cols>
    <col min="1" max="1" width="12.75" customWidth="1"/>
    <col min="2" max="2" width="4.58203125" customWidth="1"/>
    <col min="3" max="3" width="3.6640625" customWidth="1"/>
    <col min="4" max="4" width="3.75" customWidth="1"/>
    <col min="5" max="5" width="3.6640625" customWidth="1"/>
    <col min="6" max="6" width="3.75" customWidth="1"/>
    <col min="7" max="7" width="4.58203125" customWidth="1"/>
    <col min="8" max="8" width="3.75" customWidth="1"/>
    <col min="9" max="9" width="2.9140625" customWidth="1"/>
    <col min="10" max="10" width="4.4140625" customWidth="1"/>
    <col min="11" max="11" width="3.6640625" customWidth="1"/>
    <col min="12" max="12" width="4.4140625" customWidth="1"/>
    <col min="13" max="13" width="4.58203125" customWidth="1"/>
    <col min="14" max="14" width="3.33203125" customWidth="1"/>
    <col min="15" max="15" width="3.6640625" customWidth="1"/>
    <col min="16" max="16" width="3.33203125" customWidth="1"/>
    <col min="17" max="17" width="3.6640625" customWidth="1"/>
    <col min="18" max="18" width="3.33203125" customWidth="1"/>
    <col min="19" max="19" width="3.6640625" customWidth="1"/>
    <col min="20" max="20" width="3.33203125" customWidth="1"/>
    <col min="21" max="21" width="3.6640625" customWidth="1"/>
    <col min="22" max="22" width="4.4140625" customWidth="1"/>
    <col min="23" max="23" width="3.6640625" customWidth="1"/>
    <col min="24" max="24" width="3.75" customWidth="1"/>
    <col min="25" max="25" width="3.6640625" customWidth="1"/>
    <col min="26" max="26" width="3.33203125" customWidth="1"/>
    <col min="27" max="27" width="3.6640625" customWidth="1"/>
    <col min="28" max="28" width="3.33203125" customWidth="1"/>
    <col min="29" max="29" width="3.6640625" customWidth="1"/>
    <col min="30" max="30" width="3.33203125" customWidth="1"/>
    <col min="31" max="31" width="4.58203125" customWidth="1"/>
    <col min="32" max="32" width="3.33203125" customWidth="1"/>
    <col min="33" max="33" width="3.6640625" customWidth="1"/>
    <col min="34" max="34" width="3.33203125" customWidth="1"/>
    <col min="35" max="35" width="3.6640625" customWidth="1"/>
    <col min="36" max="36" width="3.33203125" customWidth="1"/>
    <col min="37" max="37" width="4.58203125" customWidth="1"/>
    <col min="38" max="38" width="3.58203125" customWidth="1"/>
    <col min="39" max="39" width="4.58203125" customWidth="1"/>
    <col min="40" max="40" width="2.6640625" customWidth="1"/>
    <col min="41" max="41" width="4.58203125" customWidth="1"/>
    <col min="42" max="42" width="3.58203125" customWidth="1"/>
    <col min="43" max="43" width="4.58203125" customWidth="1"/>
    <col min="44" max="44" width="3.33203125" customWidth="1"/>
    <col min="45" max="45" width="4.58203125" customWidth="1"/>
    <col min="46" max="46" width="3.33203125" customWidth="1"/>
    <col min="47" max="47" width="4.58203125" customWidth="1"/>
    <col min="48" max="48" width="3.33203125" customWidth="1"/>
    <col min="49" max="165" width="3.6640625" customWidth="1"/>
  </cols>
  <sheetData>
    <row r="1" spans="1:165" x14ac:dyDescent="0.35">
      <c r="A1" s="25" t="s">
        <v>5</v>
      </c>
      <c r="B1" s="26">
        <f>(24-5.75)</f>
        <v>18.25</v>
      </c>
      <c r="C1" s="26">
        <v>189.5</v>
      </c>
      <c r="D1" s="26">
        <f>B1+3</f>
        <v>21.25</v>
      </c>
      <c r="E1" s="26">
        <v>153.30000000000001</v>
      </c>
      <c r="F1" s="26">
        <f>D1+21</f>
        <v>42.25</v>
      </c>
      <c r="G1" s="27">
        <v>365.2</v>
      </c>
      <c r="H1" s="25">
        <f>F1+24</f>
        <v>66.25</v>
      </c>
      <c r="I1" s="25">
        <v>8</v>
      </c>
      <c r="J1" s="25">
        <f>H1+72</f>
        <v>138.25</v>
      </c>
      <c r="K1" s="25">
        <v>311</v>
      </c>
      <c r="L1" s="25">
        <f>J1+36-0.75</f>
        <v>173.5</v>
      </c>
      <c r="M1" s="25">
        <v>245</v>
      </c>
      <c r="N1" s="26">
        <f>(24-5.75)</f>
        <v>18.25</v>
      </c>
      <c r="O1" s="26">
        <v>326.5</v>
      </c>
      <c r="P1" s="26">
        <f>N1+3</f>
        <v>21.25</v>
      </c>
      <c r="Q1" s="26">
        <v>220</v>
      </c>
      <c r="R1" s="26">
        <f>P1+21</f>
        <v>42.25</v>
      </c>
      <c r="S1" s="25">
        <v>232.2</v>
      </c>
      <c r="T1" s="25">
        <f>R1+24</f>
        <v>66.25</v>
      </c>
      <c r="U1" s="26">
        <v>183</v>
      </c>
      <c r="V1" s="25">
        <f>T1+72</f>
        <v>138.25</v>
      </c>
      <c r="W1" s="25">
        <v>197.6</v>
      </c>
      <c r="X1" s="25">
        <f>V1+36-0.75</f>
        <v>173.5</v>
      </c>
      <c r="Y1" s="26">
        <v>131.69999999999999</v>
      </c>
      <c r="Z1" s="26">
        <f>(24-5.75)</f>
        <v>18.25</v>
      </c>
      <c r="AA1" s="26">
        <v>371.3</v>
      </c>
      <c r="AB1" s="26">
        <f>Z1+3</f>
        <v>21.25</v>
      </c>
      <c r="AC1" s="26">
        <v>155.1</v>
      </c>
      <c r="AD1" s="26">
        <f>AB1+21</f>
        <v>42.25</v>
      </c>
      <c r="AE1" s="25">
        <v>116.2</v>
      </c>
      <c r="AF1" s="25">
        <f>AD1+24</f>
        <v>66.25</v>
      </c>
      <c r="AG1" s="26">
        <v>76.099999999999994</v>
      </c>
      <c r="AH1" s="25">
        <f>AF1+72</f>
        <v>138.25</v>
      </c>
      <c r="AI1" s="26">
        <v>105.3</v>
      </c>
      <c r="AJ1" s="25">
        <f>AH1+36-0.75</f>
        <v>173.5</v>
      </c>
      <c r="AK1" s="26">
        <v>108.5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</row>
    <row r="2" spans="1:165" x14ac:dyDescent="0.35">
      <c r="A2" s="25" t="s">
        <v>8</v>
      </c>
      <c r="B2" s="26"/>
      <c r="C2" s="26"/>
      <c r="D2" s="26"/>
      <c r="E2" s="26"/>
      <c r="F2" s="26"/>
      <c r="G2" s="26"/>
      <c r="H2" s="26"/>
      <c r="I2" s="26"/>
      <c r="J2" s="26"/>
      <c r="K2" s="28"/>
      <c r="L2" s="26"/>
      <c r="M2" s="28"/>
      <c r="N2" s="26"/>
      <c r="O2" s="28"/>
      <c r="P2" s="26"/>
      <c r="Q2" s="28"/>
      <c r="R2" s="26"/>
      <c r="S2" s="28"/>
      <c r="T2" s="26"/>
      <c r="U2" s="28"/>
      <c r="V2" s="26"/>
      <c r="W2" s="28"/>
      <c r="X2" s="26"/>
      <c r="Y2" s="28"/>
      <c r="Z2" s="29"/>
      <c r="AA2" s="29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</row>
    <row r="3" spans="1:165" x14ac:dyDescent="0.35">
      <c r="A3" s="26" t="s">
        <v>18</v>
      </c>
      <c r="B3" s="30">
        <v>0</v>
      </c>
      <c r="C3" s="30">
        <v>0.15</v>
      </c>
      <c r="D3" s="30">
        <v>23</v>
      </c>
      <c r="E3" s="30">
        <v>0.17</v>
      </c>
      <c r="F3" s="30">
        <v>23.1</v>
      </c>
      <c r="G3" s="30">
        <v>0.16</v>
      </c>
      <c r="H3" s="30">
        <v>42.5</v>
      </c>
      <c r="I3" s="30">
        <v>0.18</v>
      </c>
      <c r="J3" s="30">
        <v>67</v>
      </c>
      <c r="K3" s="30">
        <v>0.23</v>
      </c>
      <c r="L3" s="30">
        <v>138.5</v>
      </c>
      <c r="M3" s="30">
        <v>0.36</v>
      </c>
      <c r="N3" s="30">
        <v>174.8</v>
      </c>
      <c r="O3" s="30">
        <v>0.38</v>
      </c>
      <c r="P3" s="30">
        <v>174.9</v>
      </c>
      <c r="Q3" s="30">
        <v>0.15</v>
      </c>
      <c r="R3" s="30">
        <v>191</v>
      </c>
      <c r="S3" s="30">
        <v>0.16</v>
      </c>
      <c r="T3" s="30">
        <v>209</v>
      </c>
      <c r="U3" s="30">
        <v>0.18</v>
      </c>
      <c r="V3" s="30">
        <v>237.3</v>
      </c>
      <c r="W3" s="30">
        <v>0.24</v>
      </c>
      <c r="X3" s="30">
        <v>310.5</v>
      </c>
      <c r="Y3" s="30">
        <v>0.35</v>
      </c>
      <c r="Z3" s="30">
        <v>310.60000000000002</v>
      </c>
      <c r="AA3" s="30">
        <v>0.34</v>
      </c>
      <c r="AB3" s="30">
        <v>0</v>
      </c>
      <c r="AC3" s="30">
        <v>0.15</v>
      </c>
      <c r="AD3" s="30">
        <v>42.5</v>
      </c>
      <c r="AE3" s="30">
        <v>0.2</v>
      </c>
      <c r="AF3" s="30">
        <v>42.6</v>
      </c>
      <c r="AG3" s="30">
        <v>0.2</v>
      </c>
      <c r="AH3" s="30">
        <v>138.5</v>
      </c>
      <c r="AI3" s="30">
        <v>0.38</v>
      </c>
      <c r="AJ3" s="30">
        <v>174.8</v>
      </c>
      <c r="AK3" s="30">
        <v>0.39</v>
      </c>
      <c r="AL3" s="30">
        <v>174.9</v>
      </c>
      <c r="AM3" s="30">
        <v>0.15</v>
      </c>
      <c r="AN3" s="30">
        <v>209</v>
      </c>
      <c r="AO3" s="30">
        <v>0.2</v>
      </c>
      <c r="AP3" s="30">
        <v>209.1</v>
      </c>
      <c r="AQ3" s="30">
        <v>0.19</v>
      </c>
      <c r="AR3" s="30">
        <v>310.5</v>
      </c>
      <c r="AS3" s="30">
        <v>0.34</v>
      </c>
      <c r="AT3" s="30">
        <v>0</v>
      </c>
      <c r="AU3" s="31">
        <v>0.15</v>
      </c>
      <c r="AV3" s="30">
        <v>67</v>
      </c>
      <c r="AW3" s="30">
        <v>0.25</v>
      </c>
      <c r="AX3" s="30">
        <v>67.099999999999994</v>
      </c>
      <c r="AY3" s="30">
        <v>0.25</v>
      </c>
      <c r="AZ3" s="30">
        <v>174.8</v>
      </c>
      <c r="BA3" s="30">
        <v>0.34</v>
      </c>
      <c r="BB3" s="30">
        <v>174.9</v>
      </c>
      <c r="BC3" s="30">
        <v>0.15</v>
      </c>
      <c r="BD3" s="30">
        <v>237.3</v>
      </c>
      <c r="BE3" s="30">
        <v>0.28000000000000003</v>
      </c>
      <c r="BF3" s="30">
        <v>237.4</v>
      </c>
      <c r="BG3" s="30">
        <v>0.27</v>
      </c>
      <c r="BH3" s="30">
        <v>0</v>
      </c>
      <c r="BI3" s="31">
        <v>0.15</v>
      </c>
      <c r="BJ3" s="30">
        <v>138.5</v>
      </c>
      <c r="BK3" s="30">
        <v>0.33</v>
      </c>
      <c r="BL3" s="30">
        <v>138.6</v>
      </c>
      <c r="BM3" s="30">
        <v>0.32</v>
      </c>
      <c r="BN3" s="30">
        <v>174.8</v>
      </c>
      <c r="BO3" s="30">
        <v>0.41</v>
      </c>
      <c r="BP3" s="30">
        <v>174.9</v>
      </c>
      <c r="BQ3" s="30">
        <v>0.15</v>
      </c>
      <c r="BR3" s="30">
        <v>237.3</v>
      </c>
      <c r="BS3" s="30">
        <v>0.26</v>
      </c>
      <c r="BT3" s="30">
        <v>0</v>
      </c>
      <c r="BU3" s="31">
        <v>0.15</v>
      </c>
      <c r="BV3" s="30">
        <v>174.8</v>
      </c>
      <c r="BW3" s="30">
        <v>0.33</v>
      </c>
      <c r="BX3" s="30">
        <v>174.9</v>
      </c>
      <c r="BY3" s="30">
        <v>0.15</v>
      </c>
      <c r="BZ3" s="30">
        <v>191</v>
      </c>
      <c r="CA3" s="30">
        <v>0.18</v>
      </c>
      <c r="CB3" s="30">
        <v>191.1</v>
      </c>
      <c r="CC3" s="30">
        <v>0.17</v>
      </c>
      <c r="CD3" s="30">
        <v>209</v>
      </c>
      <c r="CE3" s="30">
        <v>0.2</v>
      </c>
      <c r="CF3" s="30">
        <v>237.3</v>
      </c>
      <c r="CG3" s="30">
        <v>0.26</v>
      </c>
      <c r="CH3" s="30">
        <v>286.5</v>
      </c>
      <c r="CI3" s="30">
        <v>0.32</v>
      </c>
      <c r="CJ3" s="30">
        <v>0</v>
      </c>
      <c r="CK3" s="31">
        <v>0.15</v>
      </c>
      <c r="CL3" s="30">
        <v>174.8</v>
      </c>
      <c r="CM3" s="30">
        <v>0.4</v>
      </c>
      <c r="CN3" s="30">
        <v>174.9</v>
      </c>
      <c r="CO3" s="30">
        <v>0.15</v>
      </c>
      <c r="CP3" s="30">
        <v>237.3</v>
      </c>
      <c r="CQ3" s="30">
        <v>0.27</v>
      </c>
      <c r="CR3" s="30">
        <v>0</v>
      </c>
      <c r="CS3" s="31">
        <v>0.15</v>
      </c>
      <c r="CT3" s="30">
        <v>174.8</v>
      </c>
      <c r="CU3" s="30">
        <v>0.4</v>
      </c>
      <c r="CV3" s="30">
        <v>174.9</v>
      </c>
      <c r="CW3" s="30">
        <v>0.4</v>
      </c>
      <c r="CX3" s="30">
        <v>0</v>
      </c>
      <c r="CY3" s="31">
        <v>0.15</v>
      </c>
      <c r="CZ3" s="30">
        <v>174.8</v>
      </c>
      <c r="DA3" s="30">
        <v>0.48</v>
      </c>
      <c r="DB3" s="30">
        <v>174.9</v>
      </c>
      <c r="DC3" s="30">
        <v>0.48</v>
      </c>
      <c r="DD3" s="30">
        <v>0</v>
      </c>
      <c r="DE3" s="31">
        <v>0.15</v>
      </c>
      <c r="DF3" s="30">
        <v>174.8</v>
      </c>
      <c r="DG3" s="30">
        <v>0.31</v>
      </c>
      <c r="DH3" s="30">
        <v>174.9</v>
      </c>
      <c r="DI3" s="30">
        <v>0.31</v>
      </c>
      <c r="DJ3" s="30">
        <v>310.5</v>
      </c>
      <c r="DK3" s="30">
        <v>0.32</v>
      </c>
      <c r="DL3" s="30">
        <v>338.3</v>
      </c>
      <c r="DM3" s="30">
        <v>0.36</v>
      </c>
      <c r="DN3" s="30">
        <v>338.3</v>
      </c>
      <c r="DO3" s="30">
        <v>0.34</v>
      </c>
      <c r="DP3" s="30">
        <v>338.3</v>
      </c>
      <c r="DQ3" s="30">
        <v>0.35</v>
      </c>
      <c r="DR3" s="30">
        <v>338.3</v>
      </c>
      <c r="DS3" s="30">
        <v>0.35</v>
      </c>
      <c r="DT3" s="30">
        <v>338.3</v>
      </c>
      <c r="DU3" s="30">
        <v>0.32</v>
      </c>
      <c r="DV3" s="30">
        <v>338.3</v>
      </c>
      <c r="DW3" s="30">
        <v>0.44</v>
      </c>
      <c r="DX3" s="30">
        <v>338.4</v>
      </c>
      <c r="DY3" s="30">
        <v>0.15</v>
      </c>
      <c r="DZ3" s="30">
        <v>338.4</v>
      </c>
      <c r="EA3" s="30">
        <v>0.15</v>
      </c>
      <c r="EB3" s="30">
        <v>338.4</v>
      </c>
      <c r="EC3" s="30">
        <v>0.15</v>
      </c>
      <c r="ED3" s="30">
        <v>338.4</v>
      </c>
      <c r="EE3" s="30">
        <v>0.15</v>
      </c>
      <c r="EF3" s="30">
        <v>338.4</v>
      </c>
      <c r="EG3" s="30">
        <v>0.15</v>
      </c>
      <c r="EH3" s="30">
        <v>338.4</v>
      </c>
      <c r="EI3" s="30">
        <v>0.15</v>
      </c>
      <c r="EJ3" s="30">
        <v>358.5</v>
      </c>
      <c r="EK3" s="30">
        <v>0.18</v>
      </c>
      <c r="EL3" s="30">
        <v>358.5</v>
      </c>
      <c r="EM3" s="32">
        <v>0.34</v>
      </c>
      <c r="EN3" s="30">
        <v>386.3</v>
      </c>
      <c r="EO3" s="30">
        <v>0.21</v>
      </c>
      <c r="EP3" s="30">
        <v>386.3</v>
      </c>
      <c r="EQ3" s="30">
        <v>0.12</v>
      </c>
      <c r="ER3" s="30">
        <v>386.3</v>
      </c>
      <c r="ES3" s="30">
        <v>0.2</v>
      </c>
      <c r="ET3" s="30">
        <v>386.3</v>
      </c>
      <c r="EU3" s="32">
        <v>0.26</v>
      </c>
      <c r="EV3" s="30">
        <v>403.5</v>
      </c>
      <c r="EW3" s="30">
        <v>0.27</v>
      </c>
      <c r="EX3" s="30">
        <v>403.5</v>
      </c>
      <c r="EY3" s="30">
        <v>0.22</v>
      </c>
      <c r="EZ3" s="30">
        <v>403.5</v>
      </c>
      <c r="FA3" s="30">
        <v>0.24</v>
      </c>
      <c r="FB3" s="30">
        <v>403.5</v>
      </c>
      <c r="FC3" s="30">
        <v>0.22</v>
      </c>
      <c r="FD3" s="30">
        <v>403.6</v>
      </c>
      <c r="FE3" s="30">
        <v>0.26</v>
      </c>
      <c r="FF3" s="30"/>
      <c r="FG3" s="30"/>
      <c r="FH3" s="30"/>
      <c r="FI3" s="30"/>
    </row>
    <row r="4" spans="1:165" x14ac:dyDescent="0.35">
      <c r="DJ4" s="34"/>
      <c r="DK4" s="34"/>
      <c r="DL4" s="34"/>
      <c r="DM4" s="34"/>
      <c r="DN4" s="30"/>
      <c r="DO4" s="30"/>
      <c r="DP4" s="34"/>
      <c r="DQ4" s="34"/>
      <c r="DR4" s="34"/>
      <c r="DS4" s="34"/>
      <c r="DT4" s="34"/>
      <c r="DV4" s="34"/>
      <c r="DW4" s="34"/>
      <c r="DX4" s="34"/>
    </row>
    <row r="6" spans="1:165" x14ac:dyDescent="0.35">
      <c r="B6" s="33"/>
    </row>
    <row r="7" spans="1:165" x14ac:dyDescent="0.35">
      <c r="B7" s="33"/>
      <c r="K7" s="34"/>
      <c r="O7" s="34"/>
      <c r="S7" s="34"/>
      <c r="AA7" s="34"/>
      <c r="AE7" s="34"/>
      <c r="AI7" s="34"/>
    </row>
    <row r="8" spans="1:165" x14ac:dyDescent="0.35">
      <c r="B8" s="33"/>
      <c r="E8" s="34"/>
      <c r="G8" s="34"/>
      <c r="O8" s="34"/>
      <c r="S8" s="34"/>
      <c r="AA8" s="34"/>
      <c r="AI8" s="34"/>
      <c r="AL8" s="34"/>
    </row>
    <row r="9" spans="1:165" x14ac:dyDescent="0.35">
      <c r="B9" s="33"/>
      <c r="E9" s="34"/>
      <c r="G9" s="34"/>
      <c r="I9" s="34"/>
      <c r="K9" s="34"/>
      <c r="S9" s="34"/>
      <c r="AA9" s="34"/>
      <c r="AE9" s="34"/>
      <c r="AL9" s="34"/>
    </row>
    <row r="10" spans="1:165" x14ac:dyDescent="0.35">
      <c r="B10" s="33"/>
      <c r="E10" s="34"/>
      <c r="G10" s="34"/>
      <c r="I10" s="34"/>
      <c r="K10" s="34"/>
      <c r="M10" s="34"/>
      <c r="O10" s="34"/>
      <c r="AA10" s="34"/>
      <c r="AE10" s="34"/>
      <c r="AI10" s="34"/>
      <c r="AL10" s="34"/>
    </row>
    <row r="11" spans="1:165" x14ac:dyDescent="0.35">
      <c r="B11" s="33"/>
      <c r="E11" s="34"/>
      <c r="G11" s="34"/>
      <c r="I11" s="34"/>
      <c r="K11" s="34"/>
      <c r="M11" s="34"/>
      <c r="O11" s="34"/>
      <c r="Q11" s="34"/>
      <c r="S11" s="34"/>
      <c r="AE11" s="34"/>
      <c r="AI11" s="34"/>
      <c r="AL11" s="34"/>
    </row>
    <row r="12" spans="1:165" x14ac:dyDescent="0.35">
      <c r="B12" s="33"/>
      <c r="E12" s="34"/>
      <c r="G12" s="34"/>
      <c r="I12" s="34"/>
      <c r="K12" s="34"/>
      <c r="M12" s="34"/>
      <c r="O12" s="34"/>
      <c r="Q12" s="34"/>
      <c r="S12" s="34"/>
      <c r="Y12" s="34"/>
      <c r="AA12" s="34"/>
      <c r="AC12" s="34"/>
      <c r="AE12" s="34"/>
      <c r="AI12" s="34"/>
      <c r="AK12" s="34"/>
      <c r="AL12" s="34"/>
    </row>
    <row r="13" spans="1:165" x14ac:dyDescent="0.35">
      <c r="B13" s="33"/>
      <c r="E13" s="34"/>
      <c r="G13" s="34"/>
      <c r="I13" s="34"/>
      <c r="K13" s="34"/>
      <c r="M13" s="34"/>
      <c r="O13" s="34"/>
      <c r="Q13" s="34"/>
      <c r="S13" s="34"/>
      <c r="Y13" s="34"/>
      <c r="AA13" s="34"/>
      <c r="AC13" s="34"/>
      <c r="AE13" s="34"/>
      <c r="AG13" s="34"/>
      <c r="AI13" s="34"/>
      <c r="AJ13" s="34"/>
      <c r="AK13" s="34"/>
    </row>
    <row r="14" spans="1:165" x14ac:dyDescent="0.35">
      <c r="B14" s="33"/>
      <c r="E14" s="34"/>
      <c r="G14" s="34"/>
      <c r="I14" s="34"/>
      <c r="K14" s="34"/>
      <c r="M14" s="34"/>
      <c r="O14" s="34"/>
      <c r="Q14" s="34"/>
      <c r="S14" s="34"/>
      <c r="Y14" s="34"/>
      <c r="AA14" s="34"/>
      <c r="AC14" s="34"/>
      <c r="AD14" s="34"/>
      <c r="AE14" s="34"/>
      <c r="AG14" s="34"/>
      <c r="AI14" s="34"/>
      <c r="AJ14" s="34"/>
    </row>
    <row r="15" spans="1:165" x14ac:dyDescent="0.35">
      <c r="B15" s="33"/>
      <c r="E15" s="34"/>
      <c r="G15" s="34"/>
      <c r="I15" s="34"/>
      <c r="K15" s="34"/>
      <c r="M15" s="34"/>
      <c r="O15" s="34"/>
      <c r="Q15" s="34"/>
      <c r="S15" s="34"/>
      <c r="Y15" s="34"/>
      <c r="AA15" s="34"/>
      <c r="AC15" s="34"/>
      <c r="AD15" s="34"/>
      <c r="AE15" s="34"/>
      <c r="AF15" s="34"/>
      <c r="AG15" s="34"/>
      <c r="AH15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:F15"/>
  <sheetViews>
    <sheetView workbookViewId="0"/>
  </sheetViews>
  <sheetFormatPr defaultColWidth="11.25" defaultRowHeight="15" customHeight="1" x14ac:dyDescent="0.35"/>
  <cols>
    <col min="1" max="1" width="13.9140625" customWidth="1"/>
  </cols>
  <sheetData>
    <row r="3" spans="1:6" x14ac:dyDescent="0.35">
      <c r="A3" s="6" t="s">
        <v>27</v>
      </c>
    </row>
    <row r="5" spans="1:6" x14ac:dyDescent="0.35">
      <c r="A5" s="6">
        <v>700</v>
      </c>
      <c r="B5" s="6">
        <v>5</v>
      </c>
      <c r="C5" s="6">
        <v>14</v>
      </c>
      <c r="D5">
        <f>10^-6</f>
        <v>9.9999999999999995E-7</v>
      </c>
      <c r="F5">
        <f>A5*B5*C5*D5</f>
        <v>4.8999999999999995E-2</v>
      </c>
    </row>
    <row r="6" spans="1:6" x14ac:dyDescent="0.35">
      <c r="A6" s="6" t="s">
        <v>28</v>
      </c>
      <c r="B6" s="6" t="s">
        <v>29</v>
      </c>
      <c r="C6" s="6" t="s">
        <v>30</v>
      </c>
      <c r="D6" s="6" t="s">
        <v>31</v>
      </c>
      <c r="F6" s="6" t="s">
        <v>32</v>
      </c>
    </row>
    <row r="9" spans="1:6" x14ac:dyDescent="0.35">
      <c r="A9" s="6">
        <v>0.15</v>
      </c>
      <c r="B9" s="6">
        <v>0.03</v>
      </c>
      <c r="F9">
        <f>A9*B9</f>
        <v>4.4999999999999997E-3</v>
      </c>
    </row>
    <row r="10" spans="1:6" x14ac:dyDescent="0.35">
      <c r="A10" s="6" t="s">
        <v>33</v>
      </c>
      <c r="B10" s="6" t="s">
        <v>34</v>
      </c>
      <c r="F10" s="6" t="s">
        <v>35</v>
      </c>
    </row>
    <row r="14" spans="1:6" x14ac:dyDescent="0.35">
      <c r="A14" s="6">
        <v>10</v>
      </c>
      <c r="C14">
        <f>F9*A14</f>
        <v>4.4999999999999998E-2</v>
      </c>
    </row>
    <row r="15" spans="1:6" x14ac:dyDescent="0.35">
      <c r="A15" s="6" t="s">
        <v>36</v>
      </c>
      <c r="C15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Sensitivity analysis</vt:lpstr>
      <vt:lpstr>Control 1</vt:lpstr>
      <vt:lpstr>Control 2</vt:lpstr>
      <vt:lpstr>2000.7.168</vt:lpstr>
      <vt:lpstr>500.3.5.168_1</vt:lpstr>
      <vt:lpstr>500.3.5.168_2</vt:lpstr>
      <vt:lpstr>500.3.5.168_test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Liberzon</dc:creator>
  <cp:lastModifiedBy>מירון צולמן</cp:lastModifiedBy>
  <dcterms:created xsi:type="dcterms:W3CDTF">2019-05-16T18:05:32Z</dcterms:created>
  <dcterms:modified xsi:type="dcterms:W3CDTF">2019-08-15T09:18:05Z</dcterms:modified>
</cp:coreProperties>
</file>