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3256" windowHeight="12588"/>
  </bookViews>
  <sheets>
    <sheet name="Plan_sen" sheetId="2" r:id="rId1"/>
    <sheet name="Plan_raiz" sheetId="1" r:id="rId2"/>
    <sheet name="Plan3" sheetId="3" r:id="rId3"/>
  </sheets>
  <calcPr calcId="145621"/>
  <fileRecoveryPr repairLoad="1"/>
</workbook>
</file>

<file path=xl/calcChain.xml><?xml version="1.0" encoding="utf-8"?>
<calcChain xmlns="http://schemas.openxmlformats.org/spreadsheetml/2006/main">
  <c r="P11" i="2" l="1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10" i="2"/>
  <c r="P9" i="2"/>
  <c r="J15" i="2"/>
  <c r="J10" i="2"/>
  <c r="F15" i="2"/>
  <c r="F12" i="2"/>
  <c r="C18" i="2"/>
  <c r="C17" i="2"/>
  <c r="C16" i="2"/>
  <c r="C15" i="2"/>
  <c r="C14" i="2"/>
  <c r="C13" i="2"/>
  <c r="C11" i="2"/>
  <c r="C12" i="2"/>
  <c r="C10" i="2"/>
  <c r="C9" i="2"/>
  <c r="C8" i="2"/>
  <c r="P7" i="2"/>
  <c r="O10" i="2" s="1"/>
  <c r="O29" i="2"/>
  <c r="B18" i="2"/>
  <c r="C6" i="2" s="1"/>
  <c r="B8" i="2"/>
  <c r="B9" i="2" l="1"/>
  <c r="B10" i="2" s="1"/>
  <c r="B11" i="2" s="1"/>
  <c r="B12" i="2" s="1"/>
  <c r="B13" i="2" s="1"/>
  <c r="B14" i="2" s="1"/>
  <c r="B15" i="2" s="1"/>
  <c r="B16" i="2" s="1"/>
  <c r="B17" i="2" s="1"/>
  <c r="O11" i="2"/>
  <c r="B10" i="1"/>
  <c r="O12" i="2" l="1"/>
  <c r="Q58" i="1"/>
  <c r="F39" i="1"/>
  <c r="F36" i="1"/>
  <c r="F33" i="1"/>
  <c r="T12" i="1"/>
  <c r="T9" i="1"/>
  <c r="O13" i="2" l="1"/>
  <c r="Q61" i="1"/>
  <c r="O14" i="2" l="1"/>
  <c r="I60" i="1"/>
  <c r="J60" i="1"/>
  <c r="I61" i="1"/>
  <c r="J61" i="1" s="1"/>
  <c r="I59" i="1"/>
  <c r="E60" i="1"/>
  <c r="F60" i="1" s="1"/>
  <c r="E61" i="1"/>
  <c r="F61" i="1" s="1"/>
  <c r="F59" i="1"/>
  <c r="E59" i="1"/>
  <c r="F58" i="1"/>
  <c r="J58" i="1"/>
  <c r="M255" i="1"/>
  <c r="N255" i="1"/>
  <c r="M256" i="1"/>
  <c r="N256" i="1" s="1"/>
  <c r="M253" i="1"/>
  <c r="N253" i="1"/>
  <c r="M254" i="1"/>
  <c r="N254" i="1" s="1"/>
  <c r="M251" i="1"/>
  <c r="N251" i="1"/>
  <c r="M252" i="1"/>
  <c r="N252" i="1" s="1"/>
  <c r="M249" i="1"/>
  <c r="N249" i="1"/>
  <c r="M250" i="1"/>
  <c r="N250" i="1" s="1"/>
  <c r="M242" i="1"/>
  <c r="N242" i="1"/>
  <c r="M243" i="1"/>
  <c r="N243" i="1" s="1"/>
  <c r="M234" i="1"/>
  <c r="N234" i="1"/>
  <c r="M235" i="1"/>
  <c r="N235" i="1" s="1"/>
  <c r="M223" i="1"/>
  <c r="N223" i="1" s="1"/>
  <c r="M210" i="1"/>
  <c r="M211" i="1" s="1"/>
  <c r="N210" i="1"/>
  <c r="M197" i="1"/>
  <c r="M198" i="1" s="1"/>
  <c r="M185" i="1"/>
  <c r="N185" i="1" s="1"/>
  <c r="M174" i="1"/>
  <c r="N174" i="1" s="1"/>
  <c r="M163" i="1"/>
  <c r="N163" i="1" s="1"/>
  <c r="M145" i="1"/>
  <c r="M146" i="1" s="1"/>
  <c r="N145" i="1"/>
  <c r="M130" i="1"/>
  <c r="M131" i="1" s="1"/>
  <c r="N130" i="1"/>
  <c r="M118" i="1"/>
  <c r="M119" i="1" s="1"/>
  <c r="N118" i="1"/>
  <c r="M102" i="1"/>
  <c r="N102" i="1"/>
  <c r="M103" i="1"/>
  <c r="N103" i="1" s="1"/>
  <c r="M82" i="1"/>
  <c r="N82" i="1" s="1"/>
  <c r="M83" i="1"/>
  <c r="N83" i="1" s="1"/>
  <c r="M60" i="1"/>
  <c r="M61" i="1"/>
  <c r="M62" i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59" i="1"/>
  <c r="Q64" i="1"/>
  <c r="N58" i="1"/>
  <c r="O15" i="2" l="1"/>
  <c r="I62" i="1"/>
  <c r="E62" i="1"/>
  <c r="J59" i="1"/>
  <c r="M257" i="1"/>
  <c r="M244" i="1"/>
  <c r="M236" i="1"/>
  <c r="M224" i="1"/>
  <c r="N211" i="1"/>
  <c r="M212" i="1"/>
  <c r="M199" i="1"/>
  <c r="N198" i="1"/>
  <c r="N197" i="1"/>
  <c r="M186" i="1"/>
  <c r="M175" i="1"/>
  <c r="M164" i="1"/>
  <c r="N146" i="1"/>
  <c r="M147" i="1"/>
  <c r="N131" i="1"/>
  <c r="M132" i="1"/>
  <c r="M120" i="1"/>
  <c r="N119" i="1"/>
  <c r="M104" i="1"/>
  <c r="M84" i="1"/>
  <c r="M80" i="1"/>
  <c r="N79" i="1"/>
  <c r="N60" i="1"/>
  <c r="N59" i="1"/>
  <c r="Q39" i="1"/>
  <c r="T36" i="1" s="1"/>
  <c r="Q36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33" i="1"/>
  <c r="C34" i="1"/>
  <c r="C35" i="1"/>
  <c r="C36" i="1"/>
  <c r="C37" i="1"/>
  <c r="C38" i="1"/>
  <c r="C39" i="1"/>
  <c r="C40" i="1"/>
  <c r="C41" i="1"/>
  <c r="C42" i="1"/>
  <c r="C43" i="1"/>
  <c r="C33" i="1"/>
  <c r="O16" i="2" l="1"/>
  <c r="J62" i="1"/>
  <c r="I63" i="1"/>
  <c r="F62" i="1"/>
  <c r="E63" i="1"/>
  <c r="N257" i="1"/>
  <c r="M258" i="1"/>
  <c r="N258" i="1" s="1"/>
  <c r="N244" i="1"/>
  <c r="M245" i="1"/>
  <c r="N236" i="1"/>
  <c r="M237" i="1"/>
  <c r="M225" i="1"/>
  <c r="N224" i="1"/>
  <c r="M213" i="1"/>
  <c r="N212" i="1"/>
  <c r="M200" i="1"/>
  <c r="N199" i="1"/>
  <c r="M187" i="1"/>
  <c r="N186" i="1"/>
  <c r="M176" i="1"/>
  <c r="N175" i="1"/>
  <c r="M165" i="1"/>
  <c r="N164" i="1"/>
  <c r="M148" i="1"/>
  <c r="N147" i="1"/>
  <c r="M133" i="1"/>
  <c r="N132" i="1"/>
  <c r="M121" i="1"/>
  <c r="N120" i="1"/>
  <c r="N104" i="1"/>
  <c r="M105" i="1"/>
  <c r="N84" i="1"/>
  <c r="M85" i="1"/>
  <c r="N80" i="1"/>
  <c r="M81" i="1"/>
  <c r="N81" i="1" s="1"/>
  <c r="N61" i="1"/>
  <c r="M34" i="1"/>
  <c r="B34" i="1"/>
  <c r="B35" i="1" s="1"/>
  <c r="N31" i="1"/>
  <c r="C31" i="1"/>
  <c r="O17" i="2" l="1"/>
  <c r="J63" i="1"/>
  <c r="I64" i="1"/>
  <c r="F63" i="1"/>
  <c r="E64" i="1"/>
  <c r="N245" i="1"/>
  <c r="M246" i="1"/>
  <c r="N237" i="1"/>
  <c r="M238" i="1"/>
  <c r="N225" i="1"/>
  <c r="M226" i="1"/>
  <c r="N213" i="1"/>
  <c r="M214" i="1"/>
  <c r="M201" i="1"/>
  <c r="N200" i="1"/>
  <c r="N187" i="1"/>
  <c r="M188" i="1"/>
  <c r="N176" i="1"/>
  <c r="M177" i="1"/>
  <c r="N165" i="1"/>
  <c r="M166" i="1"/>
  <c r="N148" i="1"/>
  <c r="M149" i="1"/>
  <c r="N133" i="1"/>
  <c r="M134" i="1"/>
  <c r="M122" i="1"/>
  <c r="N121" i="1"/>
  <c r="N105" i="1"/>
  <c r="M106" i="1"/>
  <c r="N85" i="1"/>
  <c r="M86" i="1"/>
  <c r="N62" i="1"/>
  <c r="B36" i="1"/>
  <c r="M35" i="1"/>
  <c r="C10" i="1"/>
  <c r="C7" i="1"/>
  <c r="M10" i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N7" i="1"/>
  <c r="Q15" i="1"/>
  <c r="N9" i="1"/>
  <c r="F15" i="1"/>
  <c r="C9" i="1"/>
  <c r="O18" i="2" l="1"/>
  <c r="J64" i="1"/>
  <c r="I65" i="1"/>
  <c r="F64" i="1"/>
  <c r="E65" i="1"/>
  <c r="N246" i="1"/>
  <c r="M247" i="1"/>
  <c r="N238" i="1"/>
  <c r="M239" i="1"/>
  <c r="M227" i="1"/>
  <c r="N226" i="1"/>
  <c r="M215" i="1"/>
  <c r="N214" i="1"/>
  <c r="M202" i="1"/>
  <c r="N201" i="1"/>
  <c r="M189" i="1"/>
  <c r="N188" i="1"/>
  <c r="M178" i="1"/>
  <c r="N177" i="1"/>
  <c r="M167" i="1"/>
  <c r="N166" i="1"/>
  <c r="M150" i="1"/>
  <c r="N149" i="1"/>
  <c r="M135" i="1"/>
  <c r="N134" i="1"/>
  <c r="M123" i="1"/>
  <c r="N122" i="1"/>
  <c r="N106" i="1"/>
  <c r="M107" i="1"/>
  <c r="N86" i="1"/>
  <c r="M87" i="1"/>
  <c r="N63" i="1"/>
  <c r="M36" i="1"/>
  <c r="B37" i="1"/>
  <c r="B11" i="1"/>
  <c r="B12" i="1" s="1"/>
  <c r="B13" i="1" s="1"/>
  <c r="B14" i="1" s="1"/>
  <c r="B15" i="1" s="1"/>
  <c r="B16" i="1" s="1"/>
  <c r="B17" i="1" s="1"/>
  <c r="B18" i="1" s="1"/>
  <c r="B19" i="1" s="1"/>
  <c r="N10" i="1"/>
  <c r="N12" i="1"/>
  <c r="N11" i="1"/>
  <c r="O19" i="2" l="1"/>
  <c r="C11" i="1"/>
  <c r="J65" i="1"/>
  <c r="I66" i="1"/>
  <c r="F65" i="1"/>
  <c r="E66" i="1"/>
  <c r="N247" i="1"/>
  <c r="M248" i="1"/>
  <c r="N248" i="1" s="1"/>
  <c r="N239" i="1"/>
  <c r="M240" i="1"/>
  <c r="N227" i="1"/>
  <c r="M228" i="1"/>
  <c r="N215" i="1"/>
  <c r="M216" i="1"/>
  <c r="M203" i="1"/>
  <c r="N202" i="1"/>
  <c r="N189" i="1"/>
  <c r="M190" i="1"/>
  <c r="N178" i="1"/>
  <c r="M179" i="1"/>
  <c r="N167" i="1"/>
  <c r="M168" i="1"/>
  <c r="N150" i="1"/>
  <c r="M151" i="1"/>
  <c r="N135" i="1"/>
  <c r="M136" i="1"/>
  <c r="M124" i="1"/>
  <c r="N123" i="1"/>
  <c r="N107" i="1"/>
  <c r="M108" i="1"/>
  <c r="N87" i="1"/>
  <c r="M88" i="1"/>
  <c r="N64" i="1"/>
  <c r="M37" i="1"/>
  <c r="B38" i="1"/>
  <c r="C12" i="1"/>
  <c r="C13" i="1"/>
  <c r="N13" i="1"/>
  <c r="O20" i="2" l="1"/>
  <c r="J66" i="1"/>
  <c r="I67" i="1"/>
  <c r="F66" i="1"/>
  <c r="E67" i="1"/>
  <c r="N240" i="1"/>
  <c r="M241" i="1"/>
  <c r="N241" i="1" s="1"/>
  <c r="M229" i="1"/>
  <c r="N228" i="1"/>
  <c r="M217" i="1"/>
  <c r="N216" i="1"/>
  <c r="M204" i="1"/>
  <c r="N203" i="1"/>
  <c r="N190" i="1"/>
  <c r="M191" i="1"/>
  <c r="M180" i="1"/>
  <c r="N179" i="1"/>
  <c r="M169" i="1"/>
  <c r="N168" i="1"/>
  <c r="M152" i="1"/>
  <c r="N151" i="1"/>
  <c r="M137" i="1"/>
  <c r="N136" i="1"/>
  <c r="M125" i="1"/>
  <c r="N124" i="1"/>
  <c r="N108" i="1"/>
  <c r="M109" i="1"/>
  <c r="N88" i="1"/>
  <c r="M89" i="1"/>
  <c r="N65" i="1"/>
  <c r="M38" i="1"/>
  <c r="B39" i="1"/>
  <c r="C14" i="1"/>
  <c r="N14" i="1"/>
  <c r="O21" i="2" l="1"/>
  <c r="J67" i="1"/>
  <c r="I68" i="1"/>
  <c r="F67" i="1"/>
  <c r="E68" i="1"/>
  <c r="N229" i="1"/>
  <c r="M230" i="1"/>
  <c r="N217" i="1"/>
  <c r="M218" i="1"/>
  <c r="M205" i="1"/>
  <c r="N204" i="1"/>
  <c r="N191" i="1"/>
  <c r="M192" i="1"/>
  <c r="N180" i="1"/>
  <c r="M181" i="1"/>
  <c r="N169" i="1"/>
  <c r="M170" i="1"/>
  <c r="N152" i="1"/>
  <c r="M153" i="1"/>
  <c r="N137" i="1"/>
  <c r="M138" i="1"/>
  <c r="M126" i="1"/>
  <c r="N125" i="1"/>
  <c r="N109" i="1"/>
  <c r="M110" i="1"/>
  <c r="N89" i="1"/>
  <c r="M90" i="1"/>
  <c r="N66" i="1"/>
  <c r="M39" i="1"/>
  <c r="B40" i="1"/>
  <c r="C15" i="1"/>
  <c r="N15" i="1"/>
  <c r="O22" i="2" l="1"/>
  <c r="J68" i="1"/>
  <c r="I69" i="1"/>
  <c r="F68" i="1"/>
  <c r="E69" i="1"/>
  <c r="M231" i="1"/>
  <c r="N230" i="1"/>
  <c r="M219" i="1"/>
  <c r="N218" i="1"/>
  <c r="M206" i="1"/>
  <c r="N205" i="1"/>
  <c r="M193" i="1"/>
  <c r="N192" i="1"/>
  <c r="M182" i="1"/>
  <c r="N181" i="1"/>
  <c r="M171" i="1"/>
  <c r="N170" i="1"/>
  <c r="M154" i="1"/>
  <c r="N153" i="1"/>
  <c r="M139" i="1"/>
  <c r="N138" i="1"/>
  <c r="M127" i="1"/>
  <c r="N126" i="1"/>
  <c r="N110" i="1"/>
  <c r="M111" i="1"/>
  <c r="N90" i="1"/>
  <c r="M91" i="1"/>
  <c r="N67" i="1"/>
  <c r="M40" i="1"/>
  <c r="B41" i="1"/>
  <c r="C16" i="1"/>
  <c r="N16" i="1"/>
  <c r="O23" i="2" l="1"/>
  <c r="J69" i="1"/>
  <c r="I70" i="1"/>
  <c r="F69" i="1"/>
  <c r="E70" i="1"/>
  <c r="N231" i="1"/>
  <c r="M232" i="1"/>
  <c r="N219" i="1"/>
  <c r="M220" i="1"/>
  <c r="M207" i="1"/>
  <c r="N206" i="1"/>
  <c r="N193" i="1"/>
  <c r="M194" i="1"/>
  <c r="N182" i="1"/>
  <c r="M183" i="1"/>
  <c r="N171" i="1"/>
  <c r="M172" i="1"/>
  <c r="N154" i="1"/>
  <c r="M155" i="1"/>
  <c r="N139" i="1"/>
  <c r="M140" i="1"/>
  <c r="M128" i="1"/>
  <c r="N127" i="1"/>
  <c r="N111" i="1"/>
  <c r="M112" i="1"/>
  <c r="N91" i="1"/>
  <c r="M92" i="1"/>
  <c r="N68" i="1"/>
  <c r="M41" i="1"/>
  <c r="B42" i="1"/>
  <c r="C17" i="1"/>
  <c r="N17" i="1"/>
  <c r="O24" i="2" l="1"/>
  <c r="J70" i="1"/>
  <c r="I71" i="1"/>
  <c r="F70" i="1"/>
  <c r="E71" i="1"/>
  <c r="M233" i="1"/>
  <c r="N233" i="1" s="1"/>
  <c r="N232" i="1"/>
  <c r="M221" i="1"/>
  <c r="N220" i="1"/>
  <c r="M208" i="1"/>
  <c r="N207" i="1"/>
  <c r="M195" i="1"/>
  <c r="N194" i="1"/>
  <c r="M184" i="1"/>
  <c r="N184" i="1" s="1"/>
  <c r="N183" i="1"/>
  <c r="M173" i="1"/>
  <c r="N173" i="1" s="1"/>
  <c r="N172" i="1"/>
  <c r="M156" i="1"/>
  <c r="N155" i="1"/>
  <c r="M141" i="1"/>
  <c r="N140" i="1"/>
  <c r="M129" i="1"/>
  <c r="N129" i="1" s="1"/>
  <c r="N128" i="1"/>
  <c r="N112" i="1"/>
  <c r="M113" i="1"/>
  <c r="N92" i="1"/>
  <c r="M93" i="1"/>
  <c r="N69" i="1"/>
  <c r="M42" i="1"/>
  <c r="B43" i="1"/>
  <c r="C19" i="1"/>
  <c r="C18" i="1"/>
  <c r="N18" i="1"/>
  <c r="O25" i="2" l="1"/>
  <c r="F12" i="1"/>
  <c r="I12" i="1" s="1"/>
  <c r="F9" i="1"/>
  <c r="I9" i="1" s="1"/>
  <c r="J71" i="1"/>
  <c r="I72" i="1"/>
  <c r="F71" i="1"/>
  <c r="E72" i="1"/>
  <c r="N221" i="1"/>
  <c r="M222" i="1"/>
  <c r="N222" i="1" s="1"/>
  <c r="M209" i="1"/>
  <c r="N209" i="1" s="1"/>
  <c r="N208" i="1"/>
  <c r="N195" i="1"/>
  <c r="M196" i="1"/>
  <c r="N196" i="1" s="1"/>
  <c r="N156" i="1"/>
  <c r="M157" i="1"/>
  <c r="N141" i="1"/>
  <c r="M142" i="1"/>
  <c r="N113" i="1"/>
  <c r="M114" i="1"/>
  <c r="N93" i="1"/>
  <c r="M94" i="1"/>
  <c r="N70" i="1"/>
  <c r="M43" i="1"/>
  <c r="I36" i="1"/>
  <c r="I33" i="1"/>
  <c r="N20" i="1"/>
  <c r="N19" i="1"/>
  <c r="O26" i="2" l="1"/>
  <c r="J72" i="1"/>
  <c r="I73" i="1"/>
  <c r="F72" i="1"/>
  <c r="E73" i="1"/>
  <c r="M158" i="1"/>
  <c r="N157" i="1"/>
  <c r="M143" i="1"/>
  <c r="N142" i="1"/>
  <c r="N114" i="1"/>
  <c r="M115" i="1"/>
  <c r="N94" i="1"/>
  <c r="M95" i="1"/>
  <c r="N71" i="1"/>
  <c r="M44" i="1"/>
  <c r="N21" i="1"/>
  <c r="O27" i="2" l="1"/>
  <c r="J73" i="1"/>
  <c r="I74" i="1"/>
  <c r="F73" i="1"/>
  <c r="E74" i="1"/>
  <c r="N158" i="1"/>
  <c r="M159" i="1"/>
  <c r="N143" i="1"/>
  <c r="M144" i="1"/>
  <c r="N144" i="1" s="1"/>
  <c r="N115" i="1"/>
  <c r="M116" i="1"/>
  <c r="N95" i="1"/>
  <c r="M96" i="1"/>
  <c r="N72" i="1"/>
  <c r="M45" i="1"/>
  <c r="N22" i="1"/>
  <c r="O28" i="2" l="1"/>
  <c r="J74" i="1"/>
  <c r="I75" i="1"/>
  <c r="F74" i="1"/>
  <c r="E75" i="1"/>
  <c r="M160" i="1"/>
  <c r="N159" i="1"/>
  <c r="N116" i="1"/>
  <c r="M117" i="1"/>
  <c r="N117" i="1" s="1"/>
  <c r="N96" i="1"/>
  <c r="M97" i="1"/>
  <c r="N73" i="1"/>
  <c r="M46" i="1"/>
  <c r="N23" i="1"/>
  <c r="J75" i="1" l="1"/>
  <c r="I76" i="1"/>
  <c r="F75" i="1"/>
  <c r="E76" i="1"/>
  <c r="N160" i="1"/>
  <c r="M161" i="1"/>
  <c r="N97" i="1"/>
  <c r="M98" i="1"/>
  <c r="N74" i="1"/>
  <c r="M47" i="1"/>
  <c r="N24" i="1"/>
  <c r="S9" i="2" l="1"/>
  <c r="V9" i="2" s="1"/>
  <c r="S12" i="2"/>
  <c r="V12" i="2" s="1"/>
  <c r="J76" i="1"/>
  <c r="I77" i="1"/>
  <c r="F76" i="1"/>
  <c r="E77" i="1"/>
  <c r="M162" i="1"/>
  <c r="N162" i="1" s="1"/>
  <c r="N161" i="1"/>
  <c r="N98" i="1"/>
  <c r="M99" i="1"/>
  <c r="N75" i="1"/>
  <c r="M48" i="1"/>
  <c r="N25" i="1"/>
  <c r="J77" i="1" l="1"/>
  <c r="I78" i="1"/>
  <c r="F77" i="1"/>
  <c r="E78" i="1"/>
  <c r="N99" i="1"/>
  <c r="M100" i="1"/>
  <c r="N76" i="1"/>
  <c r="M49" i="1"/>
  <c r="N26" i="1"/>
  <c r="J78" i="1" l="1"/>
  <c r="I79" i="1"/>
  <c r="F78" i="1"/>
  <c r="E79" i="1"/>
  <c r="M101" i="1"/>
  <c r="N101" i="1" s="1"/>
  <c r="N100" i="1"/>
  <c r="N77" i="1"/>
  <c r="N78" i="1"/>
  <c r="M50" i="1"/>
  <c r="N27" i="1"/>
  <c r="J79" i="1" l="1"/>
  <c r="I80" i="1"/>
  <c r="F79" i="1"/>
  <c r="E80" i="1"/>
  <c r="T61" i="1"/>
  <c r="T58" i="1"/>
  <c r="M51" i="1"/>
  <c r="N29" i="1"/>
  <c r="N28" i="1"/>
  <c r="J80" i="1" l="1"/>
  <c r="I81" i="1"/>
  <c r="F80" i="1"/>
  <c r="E81" i="1"/>
  <c r="M52" i="1"/>
  <c r="Q9" i="1"/>
  <c r="Q12" i="1"/>
  <c r="J81" i="1" l="1"/>
  <c r="I82" i="1"/>
  <c r="F81" i="1"/>
  <c r="E82" i="1"/>
  <c r="M53" i="1"/>
  <c r="J82" i="1" l="1"/>
  <c r="I83" i="1"/>
  <c r="F82" i="1"/>
  <c r="E83" i="1"/>
  <c r="Q33" i="1"/>
  <c r="T33" i="1" s="1"/>
  <c r="J83" i="1" l="1"/>
  <c r="I84" i="1"/>
  <c r="F83" i="1"/>
  <c r="E84" i="1"/>
  <c r="J84" i="1" l="1"/>
  <c r="I85" i="1"/>
  <c r="F84" i="1"/>
  <c r="E85" i="1"/>
  <c r="J85" i="1" l="1"/>
  <c r="I86" i="1"/>
  <c r="F85" i="1"/>
  <c r="E86" i="1"/>
  <c r="J86" i="1" l="1"/>
  <c r="I87" i="1"/>
  <c r="F86" i="1"/>
  <c r="E87" i="1"/>
  <c r="J87" i="1" l="1"/>
  <c r="I88" i="1"/>
  <c r="F87" i="1"/>
  <c r="E88" i="1"/>
  <c r="J88" i="1" l="1"/>
  <c r="I89" i="1"/>
  <c r="F88" i="1"/>
  <c r="E89" i="1"/>
  <c r="J89" i="1" l="1"/>
  <c r="I90" i="1"/>
  <c r="F89" i="1"/>
  <c r="E90" i="1"/>
  <c r="J90" i="1" l="1"/>
  <c r="I91" i="1"/>
  <c r="F90" i="1"/>
  <c r="E91" i="1"/>
  <c r="J91" i="1" l="1"/>
  <c r="I92" i="1"/>
  <c r="F91" i="1"/>
  <c r="E92" i="1"/>
  <c r="J92" i="1" l="1"/>
  <c r="I93" i="1"/>
  <c r="F92" i="1"/>
  <c r="E93" i="1"/>
  <c r="J93" i="1" l="1"/>
  <c r="I94" i="1"/>
  <c r="F93" i="1"/>
  <c r="E94" i="1"/>
  <c r="J94" i="1" l="1"/>
  <c r="I95" i="1"/>
  <c r="F94" i="1"/>
  <c r="E95" i="1"/>
  <c r="J95" i="1" l="1"/>
  <c r="I96" i="1"/>
  <c r="F95" i="1"/>
  <c r="E96" i="1"/>
  <c r="J96" i="1" l="1"/>
  <c r="I97" i="1"/>
  <c r="F96" i="1"/>
  <c r="E97" i="1"/>
  <c r="J97" i="1" l="1"/>
  <c r="I98" i="1"/>
  <c r="F97" i="1"/>
  <c r="E98" i="1"/>
  <c r="J98" i="1" l="1"/>
  <c r="I99" i="1"/>
  <c r="F98" i="1"/>
  <c r="E99" i="1"/>
  <c r="J99" i="1" l="1"/>
  <c r="I100" i="1"/>
  <c r="F99" i="1"/>
  <c r="E100" i="1"/>
  <c r="J100" i="1" l="1"/>
  <c r="I101" i="1"/>
  <c r="F100" i="1"/>
  <c r="E101" i="1"/>
  <c r="J101" i="1" l="1"/>
  <c r="I102" i="1"/>
  <c r="F101" i="1"/>
  <c r="E102" i="1"/>
  <c r="J102" i="1" l="1"/>
  <c r="I103" i="1"/>
  <c r="F102" i="1"/>
  <c r="E103" i="1"/>
  <c r="J103" i="1" l="1"/>
  <c r="I104" i="1"/>
  <c r="F103" i="1"/>
  <c r="E104" i="1"/>
  <c r="J104" i="1" l="1"/>
  <c r="I105" i="1"/>
  <c r="F104" i="1"/>
  <c r="E105" i="1"/>
  <c r="J105" i="1" l="1"/>
  <c r="I106" i="1"/>
  <c r="F105" i="1"/>
  <c r="E106" i="1"/>
  <c r="J106" i="1" l="1"/>
  <c r="I107" i="1"/>
  <c r="F106" i="1"/>
  <c r="E107" i="1"/>
  <c r="J107" i="1" l="1"/>
  <c r="I108" i="1"/>
  <c r="F107" i="1"/>
  <c r="E108" i="1"/>
  <c r="J108" i="1" l="1"/>
  <c r="I109" i="1"/>
  <c r="F108" i="1"/>
  <c r="E109" i="1"/>
  <c r="J109" i="1" l="1"/>
  <c r="I110" i="1"/>
  <c r="F109" i="1"/>
  <c r="E110" i="1"/>
  <c r="J110" i="1" l="1"/>
  <c r="I111" i="1"/>
  <c r="F110" i="1"/>
  <c r="E111" i="1"/>
  <c r="J111" i="1" l="1"/>
  <c r="I112" i="1"/>
  <c r="F111" i="1"/>
  <c r="E112" i="1"/>
  <c r="J112" i="1" l="1"/>
  <c r="I113" i="1"/>
  <c r="F112" i="1"/>
  <c r="E113" i="1"/>
  <c r="J113" i="1" l="1"/>
  <c r="I114" i="1"/>
  <c r="F113" i="1"/>
  <c r="E114" i="1"/>
  <c r="J114" i="1" l="1"/>
  <c r="I115" i="1"/>
  <c r="F114" i="1"/>
  <c r="E115" i="1"/>
  <c r="I116" i="1" l="1"/>
  <c r="J115" i="1"/>
  <c r="E116" i="1"/>
  <c r="F115" i="1"/>
  <c r="J116" i="1" l="1"/>
  <c r="I117" i="1"/>
  <c r="F116" i="1"/>
  <c r="E117" i="1"/>
  <c r="J117" i="1" l="1"/>
  <c r="I118" i="1"/>
  <c r="F117" i="1"/>
  <c r="E118" i="1"/>
  <c r="J118" i="1" l="1"/>
  <c r="I119" i="1"/>
  <c r="F118" i="1"/>
  <c r="E119" i="1"/>
  <c r="J119" i="1" l="1"/>
  <c r="I120" i="1"/>
  <c r="F119" i="1"/>
  <c r="E120" i="1"/>
  <c r="J120" i="1" l="1"/>
  <c r="I121" i="1"/>
  <c r="F120" i="1"/>
  <c r="E121" i="1"/>
  <c r="J121" i="1" l="1"/>
  <c r="I122" i="1"/>
  <c r="F121" i="1"/>
  <c r="E122" i="1"/>
  <c r="J122" i="1" l="1"/>
  <c r="I123" i="1"/>
  <c r="F122" i="1"/>
  <c r="E123" i="1"/>
  <c r="J123" i="1" l="1"/>
  <c r="I124" i="1"/>
  <c r="F123" i="1"/>
  <c r="E124" i="1"/>
  <c r="I125" i="1" l="1"/>
  <c r="J124" i="1"/>
  <c r="F124" i="1"/>
  <c r="E125" i="1"/>
  <c r="J125" i="1" l="1"/>
  <c r="I126" i="1"/>
  <c r="F125" i="1"/>
  <c r="E126" i="1"/>
  <c r="J126" i="1" l="1"/>
  <c r="I127" i="1"/>
  <c r="F126" i="1"/>
  <c r="E127" i="1"/>
  <c r="J127" i="1" l="1"/>
  <c r="I128" i="1"/>
  <c r="F127" i="1"/>
  <c r="E128" i="1"/>
  <c r="J128" i="1" l="1"/>
  <c r="I129" i="1"/>
  <c r="F128" i="1"/>
  <c r="E129" i="1"/>
  <c r="J129" i="1" l="1"/>
  <c r="I130" i="1"/>
  <c r="F129" i="1"/>
  <c r="E130" i="1"/>
  <c r="J130" i="1" l="1"/>
  <c r="I131" i="1"/>
  <c r="F130" i="1"/>
  <c r="E131" i="1"/>
  <c r="J131" i="1" l="1"/>
  <c r="I132" i="1"/>
  <c r="F131" i="1"/>
  <c r="E132" i="1"/>
  <c r="J132" i="1" l="1"/>
  <c r="I133" i="1"/>
  <c r="F132" i="1"/>
  <c r="E133" i="1"/>
  <c r="J133" i="1" l="1"/>
  <c r="I134" i="1"/>
  <c r="F133" i="1"/>
  <c r="E134" i="1"/>
  <c r="J134" i="1" l="1"/>
  <c r="I135" i="1"/>
  <c r="F134" i="1"/>
  <c r="E135" i="1"/>
  <c r="J135" i="1" l="1"/>
  <c r="I136" i="1"/>
  <c r="F135" i="1"/>
  <c r="E136" i="1"/>
  <c r="I137" i="1" l="1"/>
  <c r="J136" i="1"/>
  <c r="F136" i="1"/>
  <c r="E137" i="1"/>
  <c r="J137" i="1" l="1"/>
  <c r="I138" i="1"/>
  <c r="F137" i="1"/>
  <c r="E138" i="1"/>
  <c r="J138" i="1" l="1"/>
  <c r="I139" i="1"/>
  <c r="F138" i="1"/>
  <c r="E139" i="1"/>
  <c r="J139" i="1" l="1"/>
  <c r="I140" i="1"/>
  <c r="F139" i="1"/>
  <c r="E140" i="1"/>
  <c r="J140" i="1" l="1"/>
  <c r="I141" i="1"/>
  <c r="F140" i="1"/>
  <c r="E141" i="1"/>
  <c r="J141" i="1" l="1"/>
  <c r="I142" i="1"/>
  <c r="F141" i="1"/>
  <c r="E142" i="1"/>
  <c r="J142" i="1" l="1"/>
  <c r="I143" i="1"/>
  <c r="F142" i="1"/>
  <c r="E143" i="1"/>
  <c r="J143" i="1" l="1"/>
  <c r="I144" i="1"/>
  <c r="F143" i="1"/>
  <c r="E144" i="1"/>
  <c r="I145" i="1" l="1"/>
  <c r="J144" i="1"/>
  <c r="F144" i="1"/>
  <c r="E145" i="1"/>
  <c r="J145" i="1" l="1"/>
  <c r="I146" i="1"/>
  <c r="F145" i="1"/>
  <c r="E146" i="1"/>
  <c r="J146" i="1" l="1"/>
  <c r="I147" i="1"/>
  <c r="F146" i="1"/>
  <c r="E147" i="1"/>
  <c r="J147" i="1" l="1"/>
  <c r="I148" i="1"/>
  <c r="F147" i="1"/>
  <c r="E148" i="1"/>
  <c r="J148" i="1" l="1"/>
  <c r="I149" i="1"/>
  <c r="F148" i="1"/>
  <c r="E149" i="1"/>
  <c r="J149" i="1" l="1"/>
  <c r="I150" i="1"/>
  <c r="F149" i="1"/>
  <c r="E150" i="1"/>
  <c r="J150" i="1" l="1"/>
  <c r="I151" i="1"/>
  <c r="F150" i="1"/>
  <c r="E151" i="1"/>
  <c r="J151" i="1" l="1"/>
  <c r="I152" i="1"/>
  <c r="F151" i="1"/>
  <c r="E152" i="1"/>
  <c r="I153" i="1" l="1"/>
  <c r="J152" i="1"/>
  <c r="F152" i="1"/>
  <c r="E153" i="1"/>
  <c r="J153" i="1" l="1"/>
  <c r="I154" i="1"/>
  <c r="F153" i="1"/>
  <c r="E154" i="1"/>
  <c r="J154" i="1" l="1"/>
  <c r="I155" i="1"/>
  <c r="F154" i="1"/>
  <c r="E155" i="1"/>
  <c r="J155" i="1" l="1"/>
  <c r="I156" i="1"/>
  <c r="F155" i="1"/>
  <c r="E156" i="1"/>
  <c r="J156" i="1" l="1"/>
  <c r="I157" i="1"/>
  <c r="J157" i="1" s="1"/>
  <c r="F156" i="1"/>
  <c r="E157" i="1"/>
  <c r="F157" i="1" l="1"/>
  <c r="E158" i="1"/>
  <c r="F158" i="1" s="1"/>
</calcChain>
</file>

<file path=xl/sharedStrings.xml><?xml version="1.0" encoding="utf-8"?>
<sst xmlns="http://schemas.openxmlformats.org/spreadsheetml/2006/main" count="114" uniqueCount="31">
  <si>
    <t>1.a)</t>
  </si>
  <si>
    <t>n</t>
  </si>
  <si>
    <t>xn</t>
  </si>
  <si>
    <t>f(xn)</t>
  </si>
  <si>
    <t>integral =</t>
  </si>
  <si>
    <t>regra dos trapézios</t>
  </si>
  <si>
    <t>h=</t>
  </si>
  <si>
    <t>1/3 de Simpson</t>
  </si>
  <si>
    <t>solução algebrica</t>
  </si>
  <si>
    <t>integral=</t>
  </si>
  <si>
    <t>erro =</t>
  </si>
  <si>
    <t>erro=</t>
  </si>
  <si>
    <t>2.a)</t>
  </si>
  <si>
    <t>1.b)</t>
  </si>
  <si>
    <t>2.b)</t>
  </si>
  <si>
    <t>Use (a) h = 0,5 e (b) h = 0,25.</t>
  </si>
  <si>
    <t>Calcule:</t>
  </si>
  <si>
    <t xml:space="preserve">(1) a integral de raiz de x de 1 a 6, usando a regra dos trapézios e a regra 1/3 de simpson. </t>
  </si>
  <si>
    <r>
      <t xml:space="preserve">(2)Repita o procedimento para integral de 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elevado a x de 1 a 6. </t>
    </r>
  </si>
  <si>
    <t>Compare os resultados obtidos com os métodos numéricos com a solução algébrica da integral.</t>
  </si>
  <si>
    <t>Comparação dos resultados</t>
  </si>
  <si>
    <t xml:space="preserve">Comparação dos resultados </t>
  </si>
  <si>
    <t>n par</t>
  </si>
  <si>
    <t>n ímpar</t>
  </si>
  <si>
    <t>exemplo EXTRA considerando h = 0,025 para a função e elevado a x.</t>
  </si>
  <si>
    <t>Comparação entre os resultados</t>
  </si>
  <si>
    <t xml:space="preserve">(1) a integral do seno (x) de 0 a 180, usando a regra dos trapézios e a regra 1/3 de simpson. </t>
  </si>
  <si>
    <t xml:space="preserve">(2)Repita o procedimento para integral do cos x de 0 a 180. </t>
  </si>
  <si>
    <t>Use (a) h = 9 e (b) h = 4,5.</t>
  </si>
  <si>
    <t>ERRO=</t>
  </si>
  <si>
    <t xml:space="preserve">ERRO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</si>
</sst>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00"/>
    <numFmt numFmtId="166" formatCode="0.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3" xfId="0" applyBorder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65" fontId="0" fillId="0" borderId="0" xfId="0" applyNumberForma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6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tabSelected="1" topLeftCell="D1" workbookViewId="0">
      <selection activeCell="V12" sqref="V12"/>
    </sheetView>
  </sheetViews>
  <sheetFormatPr defaultRowHeight="14.4" x14ac:dyDescent="0.3"/>
  <cols>
    <col min="2" max="2" width="8.88671875" customWidth="1"/>
    <col min="3" max="3" width="12.77734375" customWidth="1"/>
    <col min="4" max="4" width="9.44140625" bestFit="1" customWidth="1"/>
    <col min="10" max="10" width="14.21875" customWidth="1"/>
    <col min="14" max="14" width="12.44140625" customWidth="1"/>
    <col min="15" max="15" width="11.21875" customWidth="1"/>
    <col min="16" max="16" width="16.6640625" customWidth="1"/>
    <col min="19" max="19" width="13.88671875" customWidth="1"/>
    <col min="22" max="22" width="12.77734375" customWidth="1"/>
  </cols>
  <sheetData>
    <row r="1" spans="1:22" x14ac:dyDescent="0.3">
      <c r="A1" t="s">
        <v>16</v>
      </c>
    </row>
    <row r="2" spans="1:22" x14ac:dyDescent="0.3">
      <c r="A2" t="s">
        <v>26</v>
      </c>
    </row>
    <row r="3" spans="1:22" x14ac:dyDescent="0.3">
      <c r="A3" t="s">
        <v>27</v>
      </c>
    </row>
    <row r="4" spans="1:22" x14ac:dyDescent="0.3">
      <c r="A4" t="s">
        <v>19</v>
      </c>
    </row>
    <row r="5" spans="1:22" x14ac:dyDescent="0.3">
      <c r="A5" t="s">
        <v>28</v>
      </c>
    </row>
    <row r="6" spans="1:22" x14ac:dyDescent="0.3">
      <c r="B6" s="4" t="s">
        <v>6</v>
      </c>
      <c r="C6" s="5">
        <f>(B18-B8)/10</f>
        <v>0.15707963267948966</v>
      </c>
      <c r="E6">
        <v>9</v>
      </c>
    </row>
    <row r="7" spans="1:22" x14ac:dyDescent="0.3">
      <c r="A7" s="10" t="s">
        <v>1</v>
      </c>
      <c r="B7" s="10" t="s">
        <v>2</v>
      </c>
      <c r="C7" s="10" t="s">
        <v>3</v>
      </c>
      <c r="N7" s="2" t="s">
        <v>13</v>
      </c>
      <c r="O7" s="4" t="s">
        <v>6</v>
      </c>
      <c r="P7" s="5">
        <f>(O29-0)/20</f>
        <v>7.8539816339744828E-2</v>
      </c>
    </row>
    <row r="8" spans="1:22" x14ac:dyDescent="0.3">
      <c r="A8" s="10">
        <v>0</v>
      </c>
      <c r="B8" s="10">
        <f>RADIANS(0)</f>
        <v>0</v>
      </c>
      <c r="C8" s="11">
        <f>SIN(RADIANS(0))</f>
        <v>0</v>
      </c>
      <c r="N8" s="10" t="s">
        <v>1</v>
      </c>
      <c r="O8" s="10" t="s">
        <v>2</v>
      </c>
      <c r="P8" s="10" t="s">
        <v>3</v>
      </c>
      <c r="R8" s="2" t="s">
        <v>5</v>
      </c>
      <c r="U8" t="s">
        <v>20</v>
      </c>
    </row>
    <row r="9" spans="1:22" x14ac:dyDescent="0.3">
      <c r="A9" s="10">
        <v>1</v>
      </c>
      <c r="B9" s="10">
        <f>B8+$C$6</f>
        <v>0.15707963267948966</v>
      </c>
      <c r="C9" s="11">
        <f>SIN(RADIANS(9))</f>
        <v>0.15643446504023087</v>
      </c>
      <c r="D9" s="6"/>
      <c r="N9" s="10">
        <v>0</v>
      </c>
      <c r="O9" s="10">
        <v>0</v>
      </c>
      <c r="P9" s="11">
        <f>SIN(O9)</f>
        <v>0</v>
      </c>
      <c r="R9" t="s">
        <v>4</v>
      </c>
      <c r="S9" s="6">
        <f>(P7/2)*(P9+P29+2*(SUM(P10:P28)))</f>
        <v>0.99948590524853287</v>
      </c>
      <c r="U9" s="12" t="s">
        <v>10</v>
      </c>
      <c r="V9" s="6">
        <f>ABS(S9-S15)</f>
        <v>5.1409475146713124E-4</v>
      </c>
    </row>
    <row r="10" spans="1:22" x14ac:dyDescent="0.3">
      <c r="A10" s="10">
        <v>2</v>
      </c>
      <c r="B10" s="10">
        <f t="shared" ref="B10:B17" si="0">B9+$C$6</f>
        <v>0.31415926535897931</v>
      </c>
      <c r="C10" s="11">
        <f>SIN(RADIANS(18))</f>
        <v>0.3090169943749474</v>
      </c>
      <c r="D10" s="6"/>
      <c r="I10" t="s">
        <v>29</v>
      </c>
      <c r="J10">
        <f>ABS(F18-F12)</f>
        <v>2.0570136456428134E-3</v>
      </c>
      <c r="N10" s="10">
        <v>1</v>
      </c>
      <c r="O10" s="10">
        <f>O9+$P$7</f>
        <v>7.8539816339744828E-2</v>
      </c>
      <c r="P10" s="11">
        <f>SIN(O10)</f>
        <v>7.8459095727844944E-2</v>
      </c>
      <c r="S10" s="6"/>
      <c r="U10" s="12"/>
    </row>
    <row r="11" spans="1:22" x14ac:dyDescent="0.3">
      <c r="A11" s="10">
        <v>3</v>
      </c>
      <c r="B11" s="10">
        <f t="shared" si="0"/>
        <v>0.47123889803846897</v>
      </c>
      <c r="C11" s="11">
        <f>SIN(RADIANS(27))</f>
        <v>0.45399049973954675</v>
      </c>
      <c r="D11" s="6"/>
      <c r="E11" s="2" t="s">
        <v>5</v>
      </c>
      <c r="N11" s="10">
        <v>2</v>
      </c>
      <c r="O11" s="10">
        <f t="shared" ref="O11:O28" si="1">O10+$P$7</f>
        <v>0.15707963267948966</v>
      </c>
      <c r="P11" s="11">
        <f t="shared" ref="P11:P29" si="2">SIN(O11)</f>
        <v>0.15643446504023087</v>
      </c>
      <c r="R11" s="2" t="s">
        <v>7</v>
      </c>
      <c r="S11" s="6"/>
      <c r="U11" s="12"/>
    </row>
    <row r="12" spans="1:22" x14ac:dyDescent="0.3">
      <c r="A12" s="10">
        <v>4</v>
      </c>
      <c r="B12" s="10">
        <f t="shared" si="0"/>
        <v>0.62831853071795862</v>
      </c>
      <c r="C12" s="11">
        <f>SIN(RADIANS(36))</f>
        <v>0.58778525229247314</v>
      </c>
      <c r="E12" t="s">
        <v>4</v>
      </c>
      <c r="F12" s="6">
        <f>(C6/2)*(C8+C18+2*(SUM(C9:C17)))</f>
        <v>0.99794298635435719</v>
      </c>
      <c r="N12" s="10">
        <v>3</v>
      </c>
      <c r="O12" s="10">
        <f t="shared" si="1"/>
        <v>0.23561944901923448</v>
      </c>
      <c r="P12" s="11">
        <f t="shared" si="2"/>
        <v>0.23344536385590539</v>
      </c>
      <c r="R12" t="s">
        <v>4</v>
      </c>
      <c r="S12" s="6">
        <f>(P7/3)*(P9+P29+4*(P10+P12+P14+P16+P18+P20+P22+P24+P26+P28)+2*(P11+P13+P15+P17+P19+P21+P23+P25+P27))</f>
        <v>1.0000002115465914</v>
      </c>
      <c r="U12" s="12" t="s">
        <v>11</v>
      </c>
      <c r="V12">
        <f>ABS(S12-S15)</f>
        <v>2.1154659135547149E-7</v>
      </c>
    </row>
    <row r="13" spans="1:22" x14ac:dyDescent="0.3">
      <c r="A13" s="10">
        <v>5</v>
      </c>
      <c r="B13" s="10">
        <f t="shared" si="0"/>
        <v>0.78539816339744828</v>
      </c>
      <c r="C13" s="11">
        <f>SIN(RADIANS(45))</f>
        <v>0.70710678118654746</v>
      </c>
      <c r="N13" s="10">
        <v>4</v>
      </c>
      <c r="O13" s="10">
        <f t="shared" si="1"/>
        <v>0.31415926535897931</v>
      </c>
      <c r="P13" s="11">
        <f t="shared" si="2"/>
        <v>0.3090169943749474</v>
      </c>
      <c r="S13" s="6"/>
    </row>
    <row r="14" spans="1:22" x14ac:dyDescent="0.3">
      <c r="A14" s="10">
        <v>6</v>
      </c>
      <c r="B14" s="10">
        <f t="shared" si="0"/>
        <v>0.94247779607693793</v>
      </c>
      <c r="C14" s="11">
        <f>SIN(RADIANS(54))</f>
        <v>0.80901699437494745</v>
      </c>
      <c r="E14" s="2" t="s">
        <v>7</v>
      </c>
      <c r="N14" s="10">
        <v>5</v>
      </c>
      <c r="O14" s="10">
        <f t="shared" si="1"/>
        <v>0.39269908169872414</v>
      </c>
      <c r="P14" s="11">
        <f t="shared" si="2"/>
        <v>0.38268343236508978</v>
      </c>
      <c r="R14" s="2" t="s">
        <v>8</v>
      </c>
      <c r="S14" s="6"/>
    </row>
    <row r="15" spans="1:22" x14ac:dyDescent="0.3">
      <c r="A15" s="10">
        <v>7</v>
      </c>
      <c r="B15" s="10">
        <f t="shared" si="0"/>
        <v>1.0995574287564276</v>
      </c>
      <c r="C15" s="11">
        <f>SIN(RADIANS(63))</f>
        <v>0.89100652418836779</v>
      </c>
      <c r="E15" t="s">
        <v>4</v>
      </c>
      <c r="F15" s="6">
        <f>(C6/3)*(C8+C18+4*(C9+C11+C13+C15+C17)+2*(C10+C12+C14+C16))</f>
        <v>1.0000033922209004</v>
      </c>
      <c r="I15" t="s">
        <v>30</v>
      </c>
      <c r="J15">
        <f>ABS(F15-F18)</f>
        <v>3.3922209004000337E-6</v>
      </c>
      <c r="N15" s="10">
        <v>6</v>
      </c>
      <c r="O15" s="10">
        <f t="shared" si="1"/>
        <v>0.47123889803846897</v>
      </c>
      <c r="P15" s="11">
        <f t="shared" si="2"/>
        <v>0.45399049973954675</v>
      </c>
      <c r="R15" t="s">
        <v>9</v>
      </c>
      <c r="S15" s="6">
        <v>1</v>
      </c>
    </row>
    <row r="16" spans="1:22" x14ac:dyDescent="0.3">
      <c r="A16" s="10">
        <v>8</v>
      </c>
      <c r="B16" s="10">
        <f t="shared" si="0"/>
        <v>1.2566370614359172</v>
      </c>
      <c r="C16" s="11">
        <f>SIN(RADIANS(72))</f>
        <v>0.95105651629515353</v>
      </c>
      <c r="N16" s="10">
        <v>7</v>
      </c>
      <c r="O16" s="10">
        <f t="shared" si="1"/>
        <v>0.5497787143782138</v>
      </c>
      <c r="P16" s="11">
        <f t="shared" si="2"/>
        <v>0.5224985647159488</v>
      </c>
    </row>
    <row r="17" spans="1:16" x14ac:dyDescent="0.3">
      <c r="A17" s="10">
        <v>9</v>
      </c>
      <c r="B17" s="10">
        <f t="shared" si="0"/>
        <v>1.4137166941154069</v>
      </c>
      <c r="C17" s="11">
        <f>SIN(RADIANS(81))</f>
        <v>0.98768834059513777</v>
      </c>
      <c r="E17" s="2" t="s">
        <v>8</v>
      </c>
      <c r="N17" s="10">
        <v>8</v>
      </c>
      <c r="O17" s="10">
        <f t="shared" si="1"/>
        <v>0.62831853071795862</v>
      </c>
      <c r="P17" s="11">
        <f t="shared" si="2"/>
        <v>0.58778525229247314</v>
      </c>
    </row>
    <row r="18" spans="1:16" x14ac:dyDescent="0.3">
      <c r="A18" s="10">
        <v>10</v>
      </c>
      <c r="B18" s="10">
        <f>RADIANS(90)</f>
        <v>1.5707963267948966</v>
      </c>
      <c r="C18" s="11">
        <f>SIN(RADIANS(90))</f>
        <v>1</v>
      </c>
      <c r="E18" t="s">
        <v>9</v>
      </c>
      <c r="F18" s="6">
        <v>1</v>
      </c>
      <c r="N18" s="10">
        <v>9</v>
      </c>
      <c r="O18" s="10">
        <f t="shared" si="1"/>
        <v>0.70685834705770345</v>
      </c>
      <c r="P18" s="11">
        <f t="shared" si="2"/>
        <v>0.64944804833018366</v>
      </c>
    </row>
    <row r="19" spans="1:16" x14ac:dyDescent="0.3">
      <c r="N19" s="10">
        <v>10</v>
      </c>
      <c r="O19" s="10">
        <f t="shared" si="1"/>
        <v>0.78539816339744828</v>
      </c>
      <c r="P19" s="11">
        <f t="shared" si="2"/>
        <v>0.70710678118654746</v>
      </c>
    </row>
    <row r="20" spans="1:16" x14ac:dyDescent="0.3">
      <c r="N20" s="10">
        <v>11</v>
      </c>
      <c r="O20" s="10">
        <f t="shared" si="1"/>
        <v>0.86393797973719311</v>
      </c>
      <c r="P20" s="11">
        <f t="shared" si="2"/>
        <v>0.76040596560003093</v>
      </c>
    </row>
    <row r="21" spans="1:16" x14ac:dyDescent="0.3">
      <c r="N21" s="10">
        <v>12</v>
      </c>
      <c r="O21" s="10">
        <f t="shared" si="1"/>
        <v>0.94247779607693793</v>
      </c>
      <c r="P21" s="11">
        <f t="shared" si="2"/>
        <v>0.80901699437494745</v>
      </c>
    </row>
    <row r="22" spans="1:16" x14ac:dyDescent="0.3">
      <c r="N22" s="10">
        <v>13</v>
      </c>
      <c r="O22" s="10">
        <f t="shared" si="1"/>
        <v>1.0210176124166828</v>
      </c>
      <c r="P22" s="11">
        <f t="shared" si="2"/>
        <v>0.85264016435409218</v>
      </c>
    </row>
    <row r="23" spans="1:16" x14ac:dyDescent="0.3">
      <c r="N23" s="10">
        <v>14</v>
      </c>
      <c r="O23" s="10">
        <f t="shared" si="1"/>
        <v>1.0995574287564276</v>
      </c>
      <c r="P23" s="11">
        <f t="shared" si="2"/>
        <v>0.89100652418836779</v>
      </c>
    </row>
    <row r="24" spans="1:16" x14ac:dyDescent="0.3">
      <c r="N24" s="10">
        <v>15</v>
      </c>
      <c r="O24" s="10">
        <f t="shared" si="1"/>
        <v>1.1780972450961724</v>
      </c>
      <c r="P24" s="11">
        <f t="shared" si="2"/>
        <v>0.92387953251128674</v>
      </c>
    </row>
    <row r="25" spans="1:16" x14ac:dyDescent="0.3">
      <c r="N25" s="10">
        <v>16</v>
      </c>
      <c r="O25" s="10">
        <f t="shared" si="1"/>
        <v>1.2566370614359172</v>
      </c>
      <c r="P25" s="11">
        <f t="shared" si="2"/>
        <v>0.95105651629515353</v>
      </c>
    </row>
    <row r="26" spans="1:16" x14ac:dyDescent="0.3">
      <c r="N26" s="10">
        <v>17</v>
      </c>
      <c r="O26" s="10">
        <f t="shared" si="1"/>
        <v>1.3351768777756621</v>
      </c>
      <c r="P26" s="11">
        <f t="shared" si="2"/>
        <v>0.97236992039767656</v>
      </c>
    </row>
    <row r="27" spans="1:16" x14ac:dyDescent="0.3">
      <c r="N27" s="10">
        <v>18</v>
      </c>
      <c r="O27" s="10">
        <f t="shared" si="1"/>
        <v>1.4137166941154069</v>
      </c>
      <c r="P27" s="11">
        <f t="shared" si="2"/>
        <v>0.98768834059513777</v>
      </c>
    </row>
    <row r="28" spans="1:16" x14ac:dyDescent="0.3">
      <c r="N28" s="10">
        <v>19</v>
      </c>
      <c r="O28" s="10">
        <f t="shared" si="1"/>
        <v>1.4922565104551517</v>
      </c>
      <c r="P28" s="11">
        <f t="shared" si="2"/>
        <v>0.99691733373312796</v>
      </c>
    </row>
    <row r="29" spans="1:16" x14ac:dyDescent="0.3">
      <c r="N29" s="10">
        <v>20</v>
      </c>
      <c r="O29" s="10">
        <f>RADIANS(90)</f>
        <v>1.5707963267948966</v>
      </c>
      <c r="P29" s="11">
        <f t="shared" si="2"/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8"/>
  <sheetViews>
    <sheetView topLeftCell="A2" workbookViewId="0">
      <selection activeCell="F9" sqref="F9"/>
    </sheetView>
  </sheetViews>
  <sheetFormatPr defaultRowHeight="14.4" x14ac:dyDescent="0.3"/>
  <cols>
    <col min="1" max="1" width="4.88671875" customWidth="1"/>
    <col min="2" max="2" width="6.5546875" customWidth="1"/>
    <col min="3" max="3" width="14.44140625" customWidth="1"/>
    <col min="6" max="6" width="12.44140625" customWidth="1"/>
    <col min="9" max="9" width="11.88671875" customWidth="1"/>
    <col min="10" max="10" width="10.88671875" customWidth="1"/>
    <col min="12" max="12" width="5.5546875" customWidth="1"/>
    <col min="13" max="13" width="5.6640625" customWidth="1"/>
    <col min="14" max="14" width="11.6640625" customWidth="1"/>
    <col min="17" max="17" width="11.88671875" customWidth="1"/>
    <col min="20" max="20" width="11" bestFit="1" customWidth="1"/>
  </cols>
  <sheetData>
    <row r="1" spans="1:20" x14ac:dyDescent="0.3">
      <c r="B1" t="s">
        <v>16</v>
      </c>
    </row>
    <row r="2" spans="1:20" x14ac:dyDescent="0.3">
      <c r="B2" t="s">
        <v>17</v>
      </c>
    </row>
    <row r="3" spans="1:20" x14ac:dyDescent="0.3">
      <c r="B3" t="s">
        <v>18</v>
      </c>
    </row>
    <row r="4" spans="1:20" x14ac:dyDescent="0.3">
      <c r="B4" t="s">
        <v>19</v>
      </c>
    </row>
    <row r="5" spans="1:20" x14ac:dyDescent="0.3">
      <c r="B5" t="s">
        <v>15</v>
      </c>
    </row>
    <row r="7" spans="1:20" x14ac:dyDescent="0.3">
      <c r="A7" s="2" t="s">
        <v>0</v>
      </c>
      <c r="B7" s="4" t="s">
        <v>6</v>
      </c>
      <c r="C7" s="5">
        <f>(6-1)/10</f>
        <v>0.5</v>
      </c>
      <c r="L7" s="2" t="s">
        <v>13</v>
      </c>
      <c r="M7" s="4" t="s">
        <v>6</v>
      </c>
      <c r="N7" s="5">
        <f>(6-1)/20</f>
        <v>0.25</v>
      </c>
    </row>
    <row r="8" spans="1:20" x14ac:dyDescent="0.3">
      <c r="A8" s="10" t="s">
        <v>1</v>
      </c>
      <c r="B8" s="10" t="s">
        <v>2</v>
      </c>
      <c r="C8" s="10" t="s">
        <v>3</v>
      </c>
      <c r="E8" s="2" t="s">
        <v>5</v>
      </c>
      <c r="H8" t="s">
        <v>20</v>
      </c>
      <c r="L8" s="10" t="s">
        <v>1</v>
      </c>
      <c r="M8" s="10" t="s">
        <v>2</v>
      </c>
      <c r="N8" s="10" t="s">
        <v>3</v>
      </c>
      <c r="P8" s="2" t="s">
        <v>5</v>
      </c>
      <c r="S8" t="s">
        <v>20</v>
      </c>
    </row>
    <row r="9" spans="1:20" x14ac:dyDescent="0.3">
      <c r="A9" s="10">
        <v>0</v>
      </c>
      <c r="B9" s="10">
        <v>1</v>
      </c>
      <c r="C9" s="11">
        <f>SQRT(B9)</f>
        <v>1</v>
      </c>
      <c r="E9" t="s">
        <v>4</v>
      </c>
      <c r="F9" s="6">
        <f>(C7/2)*(C9+C19+2*(SUM(C10:C18)))</f>
        <v>9.125158918583729</v>
      </c>
      <c r="H9" s="12" t="s">
        <v>10</v>
      </c>
      <c r="I9" s="13">
        <f>ABS(F9-F15)</f>
        <v>6.1333858823182652E-3</v>
      </c>
      <c r="L9" s="10">
        <v>0</v>
      </c>
      <c r="M9" s="10">
        <v>1</v>
      </c>
      <c r="N9" s="11">
        <f>SQRT(M9)</f>
        <v>1</v>
      </c>
      <c r="P9" t="s">
        <v>4</v>
      </c>
      <c r="Q9" s="6">
        <f>(N7/2)*(N9+N29+2*(SUM(N10:N28)))</f>
        <v>9.1297532702941222</v>
      </c>
      <c r="S9" s="12" t="s">
        <v>10</v>
      </c>
      <c r="T9" s="6">
        <f>ABS(Q9-Q15)</f>
        <v>1.5390341719250245E-3</v>
      </c>
    </row>
    <row r="10" spans="1:20" x14ac:dyDescent="0.3">
      <c r="A10" s="10">
        <v>1</v>
      </c>
      <c r="B10" s="10">
        <f>B9+$C$7</f>
        <v>1.5</v>
      </c>
      <c r="C10" s="11">
        <f t="shared" ref="C10:C19" si="0">SQRT(B10)</f>
        <v>1.2247448713915889</v>
      </c>
      <c r="H10" s="12"/>
      <c r="I10" s="14"/>
      <c r="L10" s="10">
        <v>1</v>
      </c>
      <c r="M10" s="10">
        <f>M9+$N$7</f>
        <v>1.25</v>
      </c>
      <c r="N10" s="11">
        <f t="shared" ref="N10:N29" si="1">SQRT(M10)</f>
        <v>1.1180339887498949</v>
      </c>
      <c r="Q10" s="6"/>
      <c r="S10" s="12"/>
    </row>
    <row r="11" spans="1:20" x14ac:dyDescent="0.3">
      <c r="A11" s="10">
        <v>2</v>
      </c>
      <c r="B11" s="10">
        <f t="shared" ref="B11:B19" si="2">B10+$C$7</f>
        <v>2</v>
      </c>
      <c r="C11" s="11">
        <f t="shared" si="0"/>
        <v>1.4142135623730951</v>
      </c>
      <c r="E11" s="2" t="s">
        <v>7</v>
      </c>
      <c r="H11" s="12"/>
      <c r="I11" s="14"/>
      <c r="L11" s="10">
        <v>2</v>
      </c>
      <c r="M11" s="10">
        <f t="shared" ref="M11:M29" si="3">M10+$N$7</f>
        <v>1.5</v>
      </c>
      <c r="N11" s="11">
        <f t="shared" si="1"/>
        <v>1.2247448713915889</v>
      </c>
      <c r="P11" s="2" t="s">
        <v>7</v>
      </c>
      <c r="Q11" s="6"/>
      <c r="S11" s="12"/>
    </row>
    <row r="12" spans="1:20" x14ac:dyDescent="0.3">
      <c r="A12" s="10">
        <v>3</v>
      </c>
      <c r="B12" s="10">
        <f t="shared" si="2"/>
        <v>2.5</v>
      </c>
      <c r="C12" s="11">
        <f t="shared" si="0"/>
        <v>1.5811388300841898</v>
      </c>
      <c r="E12" t="s">
        <v>4</v>
      </c>
      <c r="F12" s="6">
        <f>(C7/3)*(C9+C19+4*(C10+C12+C14+C16+C18)+2*(C11+C13+C15+C17))</f>
        <v>9.1311861518338535</v>
      </c>
      <c r="H12" s="12" t="s">
        <v>11</v>
      </c>
      <c r="I12" s="13">
        <f>ABS(F12-F15)</f>
        <v>1.0615263219371229E-4</v>
      </c>
      <c r="L12" s="10">
        <v>3</v>
      </c>
      <c r="M12" s="10">
        <f t="shared" si="3"/>
        <v>1.75</v>
      </c>
      <c r="N12" s="11">
        <f t="shared" si="1"/>
        <v>1.3228756555322954</v>
      </c>
      <c r="P12" t="s">
        <v>4</v>
      </c>
      <c r="Q12" s="6">
        <f>(N7/3)*(N9+N29+4*(N10+N12+N14+N16+N18+N20+N22+N24+N26+N28)+2*(N11+N13+N15+N17+N19+N21+N23+N25+N27))</f>
        <v>9.1312847208642545</v>
      </c>
      <c r="S12" s="12" t="s">
        <v>11</v>
      </c>
      <c r="T12">
        <f>ABS(Q12-Q15)</f>
        <v>7.5836017927599642E-6</v>
      </c>
    </row>
    <row r="13" spans="1:20" x14ac:dyDescent="0.3">
      <c r="A13" s="10">
        <v>4</v>
      </c>
      <c r="B13" s="10">
        <f t="shared" si="2"/>
        <v>3</v>
      </c>
      <c r="C13" s="11">
        <f t="shared" si="0"/>
        <v>1.7320508075688772</v>
      </c>
      <c r="L13" s="10">
        <v>4</v>
      </c>
      <c r="M13" s="10">
        <f t="shared" si="3"/>
        <v>2</v>
      </c>
      <c r="N13" s="11">
        <f t="shared" si="1"/>
        <v>1.4142135623730951</v>
      </c>
      <c r="Q13" s="6"/>
    </row>
    <row r="14" spans="1:20" x14ac:dyDescent="0.3">
      <c r="A14" s="10">
        <v>5</v>
      </c>
      <c r="B14" s="10">
        <f t="shared" si="2"/>
        <v>3.5</v>
      </c>
      <c r="C14" s="11">
        <f t="shared" si="0"/>
        <v>1.8708286933869707</v>
      </c>
      <c r="E14" s="2" t="s">
        <v>8</v>
      </c>
      <c r="L14" s="10">
        <v>5</v>
      </c>
      <c r="M14" s="10">
        <f t="shared" si="3"/>
        <v>2.25</v>
      </c>
      <c r="N14" s="11">
        <f t="shared" si="1"/>
        <v>1.5</v>
      </c>
      <c r="P14" s="2" t="s">
        <v>8</v>
      </c>
      <c r="Q14" s="6"/>
    </row>
    <row r="15" spans="1:20" x14ac:dyDescent="0.3">
      <c r="A15" s="10">
        <v>6</v>
      </c>
      <c r="B15" s="10">
        <f t="shared" si="2"/>
        <v>4</v>
      </c>
      <c r="C15" s="11">
        <f t="shared" si="0"/>
        <v>2</v>
      </c>
      <c r="E15" t="s">
        <v>9</v>
      </c>
      <c r="F15" s="6">
        <f>(2/3)*(6^(3/2)-1)</f>
        <v>9.1312923044660472</v>
      </c>
      <c r="L15" s="10">
        <v>6</v>
      </c>
      <c r="M15" s="10">
        <f t="shared" si="3"/>
        <v>2.5</v>
      </c>
      <c r="N15" s="11">
        <f t="shared" si="1"/>
        <v>1.5811388300841898</v>
      </c>
      <c r="P15" t="s">
        <v>9</v>
      </c>
      <c r="Q15" s="6">
        <f>(2/3)*(6^(3/2)-1)</f>
        <v>9.1312923044660472</v>
      </c>
    </row>
    <row r="16" spans="1:20" x14ac:dyDescent="0.3">
      <c r="A16" s="10">
        <v>7</v>
      </c>
      <c r="B16" s="10">
        <f t="shared" si="2"/>
        <v>4.5</v>
      </c>
      <c r="C16" s="11">
        <f t="shared" si="0"/>
        <v>2.1213203435596424</v>
      </c>
      <c r="L16" s="10">
        <v>7</v>
      </c>
      <c r="M16" s="10">
        <f t="shared" si="3"/>
        <v>2.75</v>
      </c>
      <c r="N16" s="11">
        <f t="shared" si="1"/>
        <v>1.6583123951776999</v>
      </c>
    </row>
    <row r="17" spans="1:19" x14ac:dyDescent="0.3">
      <c r="A17" s="10">
        <v>8</v>
      </c>
      <c r="B17" s="10">
        <f t="shared" si="2"/>
        <v>5</v>
      </c>
      <c r="C17" s="11">
        <f t="shared" si="0"/>
        <v>2.2360679774997898</v>
      </c>
      <c r="L17" s="10">
        <v>8</v>
      </c>
      <c r="M17" s="10">
        <f t="shared" si="3"/>
        <v>3</v>
      </c>
      <c r="N17" s="11">
        <f t="shared" si="1"/>
        <v>1.7320508075688772</v>
      </c>
    </row>
    <row r="18" spans="1:19" x14ac:dyDescent="0.3">
      <c r="A18" s="10">
        <v>9</v>
      </c>
      <c r="B18" s="10">
        <f t="shared" si="2"/>
        <v>5.5</v>
      </c>
      <c r="C18" s="11">
        <f t="shared" si="0"/>
        <v>2.3452078799117149</v>
      </c>
      <c r="L18" s="10">
        <v>9</v>
      </c>
      <c r="M18" s="10">
        <f t="shared" si="3"/>
        <v>3.25</v>
      </c>
      <c r="N18" s="11">
        <f t="shared" si="1"/>
        <v>1.8027756377319946</v>
      </c>
    </row>
    <row r="19" spans="1:19" x14ac:dyDescent="0.3">
      <c r="A19" s="10">
        <v>10</v>
      </c>
      <c r="B19" s="10">
        <f t="shared" si="2"/>
        <v>6</v>
      </c>
      <c r="C19" s="11">
        <f t="shared" si="0"/>
        <v>2.4494897427831779</v>
      </c>
      <c r="L19" s="10">
        <v>10</v>
      </c>
      <c r="M19" s="10">
        <f t="shared" si="3"/>
        <v>3.5</v>
      </c>
      <c r="N19" s="11">
        <f t="shared" si="1"/>
        <v>1.8708286933869707</v>
      </c>
    </row>
    <row r="20" spans="1:19" x14ac:dyDescent="0.3">
      <c r="L20" s="10">
        <v>11</v>
      </c>
      <c r="M20" s="10">
        <f t="shared" si="3"/>
        <v>3.75</v>
      </c>
      <c r="N20" s="11">
        <f t="shared" si="1"/>
        <v>1.9364916731037085</v>
      </c>
    </row>
    <row r="21" spans="1:19" x14ac:dyDescent="0.3">
      <c r="L21" s="10">
        <v>12</v>
      </c>
      <c r="M21" s="10">
        <f t="shared" si="3"/>
        <v>4</v>
      </c>
      <c r="N21" s="11">
        <f t="shared" si="1"/>
        <v>2</v>
      </c>
    </row>
    <row r="22" spans="1:19" x14ac:dyDescent="0.3">
      <c r="L22" s="10">
        <v>13</v>
      </c>
      <c r="M22" s="10">
        <f t="shared" si="3"/>
        <v>4.25</v>
      </c>
      <c r="N22" s="11">
        <f t="shared" si="1"/>
        <v>2.0615528128088303</v>
      </c>
    </row>
    <row r="23" spans="1:19" x14ac:dyDescent="0.3">
      <c r="L23" s="10">
        <v>14</v>
      </c>
      <c r="M23" s="10">
        <f t="shared" si="3"/>
        <v>4.5</v>
      </c>
      <c r="N23" s="11">
        <f t="shared" si="1"/>
        <v>2.1213203435596424</v>
      </c>
    </row>
    <row r="24" spans="1:19" x14ac:dyDescent="0.3">
      <c r="L24" s="10">
        <v>15</v>
      </c>
      <c r="M24" s="10">
        <f t="shared" si="3"/>
        <v>4.75</v>
      </c>
      <c r="N24" s="11">
        <f t="shared" si="1"/>
        <v>2.179449471770337</v>
      </c>
    </row>
    <row r="25" spans="1:19" x14ac:dyDescent="0.3">
      <c r="L25" s="10">
        <v>16</v>
      </c>
      <c r="M25" s="10">
        <f t="shared" si="3"/>
        <v>5</v>
      </c>
      <c r="N25" s="11">
        <f t="shared" si="1"/>
        <v>2.2360679774997898</v>
      </c>
    </row>
    <row r="26" spans="1:19" x14ac:dyDescent="0.3">
      <c r="L26" s="10">
        <v>17</v>
      </c>
      <c r="M26" s="10">
        <f t="shared" si="3"/>
        <v>5.25</v>
      </c>
      <c r="N26" s="11">
        <f t="shared" si="1"/>
        <v>2.2912878474779199</v>
      </c>
    </row>
    <row r="27" spans="1:19" x14ac:dyDescent="0.3">
      <c r="L27" s="10">
        <v>18</v>
      </c>
      <c r="M27" s="10">
        <f t="shared" si="3"/>
        <v>5.5</v>
      </c>
      <c r="N27" s="11">
        <f t="shared" si="1"/>
        <v>2.3452078799117149</v>
      </c>
    </row>
    <row r="28" spans="1:19" x14ac:dyDescent="0.3">
      <c r="L28" s="10">
        <v>19</v>
      </c>
      <c r="M28" s="10">
        <f t="shared" si="3"/>
        <v>5.75</v>
      </c>
      <c r="N28" s="11">
        <f t="shared" si="1"/>
        <v>2.3979157616563596</v>
      </c>
    </row>
    <row r="29" spans="1:19" x14ac:dyDescent="0.3">
      <c r="L29" s="15">
        <v>20</v>
      </c>
      <c r="M29" s="10">
        <f t="shared" si="3"/>
        <v>6</v>
      </c>
      <c r="N29" s="16">
        <f t="shared" si="1"/>
        <v>2.4494897427831779</v>
      </c>
    </row>
    <row r="30" spans="1:19" x14ac:dyDescent="0.3">
      <c r="L30" s="3"/>
      <c r="M30" s="3"/>
      <c r="N30" s="3"/>
    </row>
    <row r="31" spans="1:19" x14ac:dyDescent="0.3">
      <c r="A31" s="2" t="s">
        <v>12</v>
      </c>
      <c r="B31" s="4" t="s">
        <v>6</v>
      </c>
      <c r="C31" s="5">
        <f>(6-1)/10</f>
        <v>0.5</v>
      </c>
      <c r="L31" s="2" t="s">
        <v>14</v>
      </c>
      <c r="M31" s="4" t="s">
        <v>6</v>
      </c>
      <c r="N31" s="5">
        <f>(6-1)/20</f>
        <v>0.25</v>
      </c>
    </row>
    <row r="32" spans="1:19" x14ac:dyDescent="0.3">
      <c r="A32" s="10" t="s">
        <v>1</v>
      </c>
      <c r="B32" s="10" t="s">
        <v>2</v>
      </c>
      <c r="C32" s="10" t="s">
        <v>3</v>
      </c>
      <c r="E32" s="2" t="s">
        <v>5</v>
      </c>
      <c r="H32" t="s">
        <v>21</v>
      </c>
      <c r="L32" s="10" t="s">
        <v>1</v>
      </c>
      <c r="M32" s="10" t="s">
        <v>2</v>
      </c>
      <c r="N32" s="10" t="s">
        <v>3</v>
      </c>
      <c r="P32" s="2" t="s">
        <v>5</v>
      </c>
      <c r="S32" t="s">
        <v>20</v>
      </c>
    </row>
    <row r="33" spans="1:20" x14ac:dyDescent="0.3">
      <c r="A33" s="10">
        <v>0</v>
      </c>
      <c r="B33" s="10">
        <v>1</v>
      </c>
      <c r="C33" s="11">
        <f>EXP(B33)</f>
        <v>2.7182818284590451</v>
      </c>
      <c r="E33" t="s">
        <v>4</v>
      </c>
      <c r="F33" s="6">
        <f>(C31/2)*(C33+C43+2*(SUM(C34:C42)))</f>
        <v>409.02406918645613</v>
      </c>
      <c r="H33" s="12" t="s">
        <v>10</v>
      </c>
      <c r="I33" s="13">
        <f>ABS(F33-F39)</f>
        <v>8.3135575221800764</v>
      </c>
      <c r="L33" s="10">
        <v>0</v>
      </c>
      <c r="M33" s="10">
        <v>1</v>
      </c>
      <c r="N33" s="11">
        <f>EXP(M33)</f>
        <v>2.7182818284590451</v>
      </c>
      <c r="P33" t="s">
        <v>4</v>
      </c>
      <c r="Q33" s="1">
        <f>(N31/2)*(N33+N53+2*(SUM(N34:N52)))</f>
        <v>402.79537481559555</v>
      </c>
      <c r="S33" s="12" t="s">
        <v>10</v>
      </c>
      <c r="T33">
        <f>ABS(Q33-Q39)</f>
        <v>2.084863151319496</v>
      </c>
    </row>
    <row r="34" spans="1:20" x14ac:dyDescent="0.3">
      <c r="A34" s="10">
        <v>1</v>
      </c>
      <c r="B34" s="10">
        <f>B33+$C$7</f>
        <v>1.5</v>
      </c>
      <c r="C34" s="11">
        <f t="shared" ref="C34:C43" si="4">EXP(B34)</f>
        <v>4.4816890703380645</v>
      </c>
      <c r="H34" s="12"/>
      <c r="I34" s="14"/>
      <c r="L34" s="10">
        <v>1</v>
      </c>
      <c r="M34" s="10">
        <f>M33+$N$7</f>
        <v>1.25</v>
      </c>
      <c r="N34" s="11">
        <f t="shared" ref="N34:N53" si="5">EXP(M34)</f>
        <v>3.4903429574618414</v>
      </c>
      <c r="S34" s="12"/>
    </row>
    <row r="35" spans="1:20" x14ac:dyDescent="0.3">
      <c r="A35" s="10">
        <v>2</v>
      </c>
      <c r="B35" s="10">
        <f t="shared" ref="B35:B43" si="6">B34+$C$7</f>
        <v>2</v>
      </c>
      <c r="C35" s="11">
        <f t="shared" si="4"/>
        <v>7.3890560989306504</v>
      </c>
      <c r="E35" s="2" t="s">
        <v>7</v>
      </c>
      <c r="H35" s="12"/>
      <c r="I35" s="14"/>
      <c r="L35" s="10">
        <v>2</v>
      </c>
      <c r="M35" s="10">
        <f t="shared" ref="M35:M53" si="7">M34+$N$7</f>
        <v>1.5</v>
      </c>
      <c r="N35" s="11">
        <f t="shared" si="5"/>
        <v>4.4816890703380645</v>
      </c>
      <c r="P35" s="2" t="s">
        <v>7</v>
      </c>
      <c r="S35" s="12"/>
    </row>
    <row r="36" spans="1:20" x14ac:dyDescent="0.3">
      <c r="A36" s="10">
        <v>3</v>
      </c>
      <c r="B36" s="10">
        <f t="shared" si="6"/>
        <v>2.5</v>
      </c>
      <c r="C36" s="11">
        <f t="shared" si="4"/>
        <v>12.182493960703473</v>
      </c>
      <c r="E36" t="s">
        <v>4</v>
      </c>
      <c r="F36" s="6">
        <f>(C31/3)*(C33+C43+4*(C34+C36+C38+C40+C42)+2*(C35+C37+C39+C41))</f>
        <v>400.84561230912942</v>
      </c>
      <c r="H36" s="12" t="s">
        <v>11</v>
      </c>
      <c r="I36" s="13">
        <f>ABS(F36-F39)</f>
        <v>0.1351006448533667</v>
      </c>
      <c r="L36" s="10">
        <v>3</v>
      </c>
      <c r="M36" s="10">
        <f t="shared" si="7"/>
        <v>1.75</v>
      </c>
      <c r="N36" s="11">
        <f t="shared" si="5"/>
        <v>5.7546026760057307</v>
      </c>
      <c r="P36" t="s">
        <v>4</v>
      </c>
      <c r="Q36">
        <f>(N31/3)*(N33+N53+4*(N34+N36+N38+N40+N42+N44+N46+N48+N50+N52)+2*(N35+N37+N39+N41+N43+N45+N47+N49+N51))</f>
        <v>400.71914335864199</v>
      </c>
      <c r="S36" s="12" t="s">
        <v>11</v>
      </c>
      <c r="T36">
        <f>ABS(Q36-Q39)</f>
        <v>8.6316943659312528E-3</v>
      </c>
    </row>
    <row r="37" spans="1:20" x14ac:dyDescent="0.3">
      <c r="A37" s="10">
        <v>4</v>
      </c>
      <c r="B37" s="10">
        <f t="shared" si="6"/>
        <v>3</v>
      </c>
      <c r="C37" s="11">
        <f t="shared" si="4"/>
        <v>20.085536923187668</v>
      </c>
      <c r="L37" s="10">
        <v>4</v>
      </c>
      <c r="M37" s="10">
        <f t="shared" si="7"/>
        <v>2</v>
      </c>
      <c r="N37" s="11">
        <f t="shared" si="5"/>
        <v>7.3890560989306504</v>
      </c>
    </row>
    <row r="38" spans="1:20" x14ac:dyDescent="0.3">
      <c r="A38" s="10">
        <v>5</v>
      </c>
      <c r="B38" s="10">
        <f t="shared" si="6"/>
        <v>3.5</v>
      </c>
      <c r="C38" s="11">
        <f t="shared" si="4"/>
        <v>33.115451958692312</v>
      </c>
      <c r="E38" s="2" t="s">
        <v>8</v>
      </c>
      <c r="L38" s="10">
        <v>5</v>
      </c>
      <c r="M38" s="10">
        <f t="shared" si="7"/>
        <v>2.25</v>
      </c>
      <c r="N38" s="11">
        <f t="shared" si="5"/>
        <v>9.4877358363585262</v>
      </c>
      <c r="P38" s="2" t="s">
        <v>8</v>
      </c>
    </row>
    <row r="39" spans="1:20" x14ac:dyDescent="0.3">
      <c r="A39" s="10">
        <v>6</v>
      </c>
      <c r="B39" s="10">
        <f t="shared" si="6"/>
        <v>4</v>
      </c>
      <c r="C39" s="11">
        <f t="shared" si="4"/>
        <v>54.598150033144236</v>
      </c>
      <c r="E39" t="s">
        <v>9</v>
      </c>
      <c r="F39" s="6">
        <f>EXP(6)-EXP(1)</f>
        <v>400.71051166427605</v>
      </c>
      <c r="L39" s="10">
        <v>6</v>
      </c>
      <c r="M39" s="10">
        <f t="shared" si="7"/>
        <v>2.5</v>
      </c>
      <c r="N39" s="11">
        <f t="shared" si="5"/>
        <v>12.182493960703473</v>
      </c>
      <c r="P39" t="s">
        <v>9</v>
      </c>
      <c r="Q39" s="6">
        <f>EXP(6)-EXP(1)</f>
        <v>400.71051166427605</v>
      </c>
    </row>
    <row r="40" spans="1:20" x14ac:dyDescent="0.3">
      <c r="A40" s="10">
        <v>7</v>
      </c>
      <c r="B40" s="10">
        <f t="shared" si="6"/>
        <v>4.5</v>
      </c>
      <c r="C40" s="11">
        <f t="shared" si="4"/>
        <v>90.017131300521811</v>
      </c>
      <c r="L40" s="10">
        <v>7</v>
      </c>
      <c r="M40" s="10">
        <f t="shared" si="7"/>
        <v>2.75</v>
      </c>
      <c r="N40" s="11">
        <f t="shared" si="5"/>
        <v>15.642631884188171</v>
      </c>
    </row>
    <row r="41" spans="1:20" x14ac:dyDescent="0.3">
      <c r="A41" s="10">
        <v>8</v>
      </c>
      <c r="B41" s="10">
        <f t="shared" si="6"/>
        <v>5</v>
      </c>
      <c r="C41" s="11">
        <f t="shared" si="4"/>
        <v>148.4131591025766</v>
      </c>
      <c r="L41" s="10">
        <v>8</v>
      </c>
      <c r="M41" s="10">
        <f t="shared" si="7"/>
        <v>3</v>
      </c>
      <c r="N41" s="11">
        <f t="shared" si="5"/>
        <v>20.085536923187668</v>
      </c>
      <c r="Q41" s="6"/>
    </row>
    <row r="42" spans="1:20" x14ac:dyDescent="0.3">
      <c r="A42" s="10">
        <v>9</v>
      </c>
      <c r="B42" s="10">
        <f t="shared" si="6"/>
        <v>5.5</v>
      </c>
      <c r="C42" s="11">
        <f t="shared" si="4"/>
        <v>244.69193226422038</v>
      </c>
      <c r="L42" s="10">
        <v>9</v>
      </c>
      <c r="M42" s="10">
        <f t="shared" si="7"/>
        <v>3.25</v>
      </c>
      <c r="N42" s="11">
        <f t="shared" si="5"/>
        <v>25.790339917193062</v>
      </c>
    </row>
    <row r="43" spans="1:20" x14ac:dyDescent="0.3">
      <c r="A43" s="10">
        <v>10</v>
      </c>
      <c r="B43" s="10">
        <f t="shared" si="6"/>
        <v>6</v>
      </c>
      <c r="C43" s="11">
        <f t="shared" si="4"/>
        <v>403.42879349273511</v>
      </c>
      <c r="L43" s="10">
        <v>10</v>
      </c>
      <c r="M43" s="10">
        <f t="shared" si="7"/>
        <v>3.5</v>
      </c>
      <c r="N43" s="11">
        <f t="shared" si="5"/>
        <v>33.115451958692312</v>
      </c>
    </row>
    <row r="44" spans="1:20" x14ac:dyDescent="0.3">
      <c r="L44" s="10">
        <v>11</v>
      </c>
      <c r="M44" s="10">
        <f t="shared" si="7"/>
        <v>3.75</v>
      </c>
      <c r="N44" s="11">
        <f t="shared" si="5"/>
        <v>42.521082000062783</v>
      </c>
    </row>
    <row r="45" spans="1:20" x14ac:dyDescent="0.3">
      <c r="L45" s="10">
        <v>12</v>
      </c>
      <c r="M45" s="10">
        <f t="shared" si="7"/>
        <v>4</v>
      </c>
      <c r="N45" s="11">
        <f t="shared" si="5"/>
        <v>54.598150033144236</v>
      </c>
    </row>
    <row r="46" spans="1:20" x14ac:dyDescent="0.3">
      <c r="L46" s="10">
        <v>13</v>
      </c>
      <c r="M46" s="10">
        <f t="shared" si="7"/>
        <v>4.25</v>
      </c>
      <c r="N46" s="11">
        <f t="shared" si="5"/>
        <v>70.105412346687856</v>
      </c>
    </row>
    <row r="47" spans="1:20" x14ac:dyDescent="0.3">
      <c r="L47" s="10">
        <v>14</v>
      </c>
      <c r="M47" s="10">
        <f t="shared" si="7"/>
        <v>4.5</v>
      </c>
      <c r="N47" s="11">
        <f t="shared" si="5"/>
        <v>90.017131300521811</v>
      </c>
    </row>
    <row r="48" spans="1:20" x14ac:dyDescent="0.3">
      <c r="L48" s="10">
        <v>15</v>
      </c>
      <c r="M48" s="10">
        <f t="shared" si="7"/>
        <v>4.75</v>
      </c>
      <c r="N48" s="11">
        <f t="shared" si="5"/>
        <v>115.58428452718766</v>
      </c>
    </row>
    <row r="49" spans="4:20" x14ac:dyDescent="0.3">
      <c r="L49" s="10">
        <v>16</v>
      </c>
      <c r="M49" s="10">
        <f t="shared" si="7"/>
        <v>5</v>
      </c>
      <c r="N49" s="11">
        <f t="shared" si="5"/>
        <v>148.4131591025766</v>
      </c>
    </row>
    <row r="50" spans="4:20" x14ac:dyDescent="0.3">
      <c r="L50" s="10">
        <v>17</v>
      </c>
      <c r="M50" s="10">
        <f t="shared" si="7"/>
        <v>5.25</v>
      </c>
      <c r="N50" s="11">
        <f t="shared" si="5"/>
        <v>190.56626845862999</v>
      </c>
    </row>
    <row r="51" spans="4:20" x14ac:dyDescent="0.3">
      <c r="L51" s="10">
        <v>18</v>
      </c>
      <c r="M51" s="10">
        <f t="shared" si="7"/>
        <v>5.5</v>
      </c>
      <c r="N51" s="11">
        <f t="shared" si="5"/>
        <v>244.69193226422038</v>
      </c>
    </row>
    <row r="52" spans="4:20" x14ac:dyDescent="0.3">
      <c r="L52" s="10">
        <v>19</v>
      </c>
      <c r="M52" s="10">
        <f t="shared" si="7"/>
        <v>5.75</v>
      </c>
      <c r="N52" s="11">
        <f t="shared" si="5"/>
        <v>314.19066028569421</v>
      </c>
    </row>
    <row r="53" spans="4:20" x14ac:dyDescent="0.3">
      <c r="L53" s="10">
        <v>20</v>
      </c>
      <c r="M53" s="10">
        <f t="shared" si="7"/>
        <v>6</v>
      </c>
      <c r="N53" s="11">
        <f t="shared" si="5"/>
        <v>403.42879349273511</v>
      </c>
    </row>
    <row r="55" spans="4:20" x14ac:dyDescent="0.3">
      <c r="D55" s="7" t="s">
        <v>24</v>
      </c>
    </row>
    <row r="56" spans="4:20" x14ac:dyDescent="0.3">
      <c r="D56" s="18" t="s">
        <v>22</v>
      </c>
      <c r="H56" s="18" t="s">
        <v>23</v>
      </c>
      <c r="M56" s="8" t="s">
        <v>6</v>
      </c>
      <c r="N56" s="9">
        <v>2.5000000000000001E-2</v>
      </c>
    </row>
    <row r="57" spans="4:20" x14ac:dyDescent="0.3">
      <c r="D57" s="10" t="s">
        <v>1</v>
      </c>
      <c r="E57" s="10" t="s">
        <v>2</v>
      </c>
      <c r="F57" s="10" t="s">
        <v>3</v>
      </c>
      <c r="G57" s="14"/>
      <c r="H57" s="10" t="s">
        <v>1</v>
      </c>
      <c r="I57" s="10" t="s">
        <v>2</v>
      </c>
      <c r="J57" s="10" t="s">
        <v>3</v>
      </c>
      <c r="K57" s="14"/>
      <c r="L57" s="10" t="s">
        <v>1</v>
      </c>
      <c r="M57" s="10" t="s">
        <v>2</v>
      </c>
      <c r="N57" s="10" t="s">
        <v>3</v>
      </c>
      <c r="P57" s="2" t="s">
        <v>5</v>
      </c>
      <c r="S57" t="s">
        <v>25</v>
      </c>
    </row>
    <row r="58" spans="4:20" x14ac:dyDescent="0.3">
      <c r="D58" s="10">
        <v>0</v>
      </c>
      <c r="E58" s="10">
        <v>1</v>
      </c>
      <c r="F58" s="11">
        <f>EXP(E58)</f>
        <v>2.7182818284590451</v>
      </c>
      <c r="G58" s="14"/>
      <c r="H58" s="10">
        <v>1</v>
      </c>
      <c r="I58" s="10">
        <v>1.0249999999999999</v>
      </c>
      <c r="J58" s="11">
        <f>EXP(I58)</f>
        <v>2.7870954605658507</v>
      </c>
      <c r="K58" s="14"/>
      <c r="L58" s="10">
        <v>0</v>
      </c>
      <c r="M58" s="10">
        <v>1</v>
      </c>
      <c r="N58" s="11">
        <f>EXP(M58)</f>
        <v>2.7182818284590451</v>
      </c>
      <c r="P58" t="s">
        <v>4</v>
      </c>
      <c r="Q58" s="6">
        <f>(N56/2)*(N58+N258+2*(SUM(N59:N257)))</f>
        <v>400.73138178603153</v>
      </c>
      <c r="S58" s="12" t="s">
        <v>10</v>
      </c>
      <c r="T58" s="6">
        <f>ABS(Q58-Q64)</f>
        <v>2.0870121755478976E-2</v>
      </c>
    </row>
    <row r="59" spans="4:20" x14ac:dyDescent="0.3">
      <c r="D59" s="10">
        <v>2</v>
      </c>
      <c r="E59" s="10">
        <f>E58+2*$N$56</f>
        <v>1.05</v>
      </c>
      <c r="F59" s="11">
        <f>EXP(E59)</f>
        <v>2.8576511180631639</v>
      </c>
      <c r="G59" s="14"/>
      <c r="H59" s="10">
        <v>3</v>
      </c>
      <c r="I59" s="10">
        <f>I58+2*$N$56</f>
        <v>1.075</v>
      </c>
      <c r="J59" s="11">
        <f>EXP(I59)</f>
        <v>2.9299929005337013</v>
      </c>
      <c r="K59" s="14"/>
      <c r="L59" s="10">
        <v>1</v>
      </c>
      <c r="M59" s="10">
        <f>M58+$N$56</f>
        <v>1.0249999999999999</v>
      </c>
      <c r="N59" s="11">
        <f t="shared" ref="N59:N78" si="8">EXP(M59)</f>
        <v>2.7870954605658507</v>
      </c>
      <c r="S59" s="12"/>
    </row>
    <row r="60" spans="4:20" x14ac:dyDescent="0.3">
      <c r="D60" s="10">
        <v>4</v>
      </c>
      <c r="E60" s="10">
        <f t="shared" ref="E60:E123" si="9">E59+2*$N$56</f>
        <v>1.1000000000000001</v>
      </c>
      <c r="F60" s="11">
        <f t="shared" ref="F60:F123" si="10">EXP(E60)</f>
        <v>3.0041660239464334</v>
      </c>
      <c r="G60" s="14"/>
      <c r="H60" s="10">
        <v>5</v>
      </c>
      <c r="I60" s="10">
        <f t="shared" ref="I60:I123" si="11">I59+2*$N$56</f>
        <v>1.125</v>
      </c>
      <c r="J60" s="11">
        <f t="shared" ref="J60:J123" si="12">EXP(I60)</f>
        <v>3.080216848918031</v>
      </c>
      <c r="K60" s="14"/>
      <c r="L60" s="10">
        <v>2</v>
      </c>
      <c r="M60" s="10">
        <f t="shared" ref="M60:M81" si="13">M59+$N$56</f>
        <v>1.0499999999999998</v>
      </c>
      <c r="N60" s="11">
        <f t="shared" si="8"/>
        <v>2.8576511180631634</v>
      </c>
      <c r="P60" s="2" t="s">
        <v>7</v>
      </c>
      <c r="S60" s="12"/>
    </row>
    <row r="61" spans="4:20" x14ac:dyDescent="0.3">
      <c r="D61" s="10">
        <v>6</v>
      </c>
      <c r="E61" s="10">
        <f t="shared" si="9"/>
        <v>1.1500000000000001</v>
      </c>
      <c r="F61" s="11">
        <f t="shared" si="10"/>
        <v>3.1581929096897681</v>
      </c>
      <c r="G61" s="14"/>
      <c r="H61" s="10">
        <v>7</v>
      </c>
      <c r="I61" s="10">
        <f t="shared" si="11"/>
        <v>1.175</v>
      </c>
      <c r="J61" s="11">
        <f t="shared" si="12"/>
        <v>3.238142943837961</v>
      </c>
      <c r="K61" s="14"/>
      <c r="L61" s="10">
        <v>3</v>
      </c>
      <c r="M61" s="10">
        <f t="shared" si="13"/>
        <v>1.0749999999999997</v>
      </c>
      <c r="N61" s="11">
        <f t="shared" si="8"/>
        <v>2.9299929005337009</v>
      </c>
      <c r="P61" t="s">
        <v>4</v>
      </c>
      <c r="Q61" s="17">
        <f>(N56/3)*(F58+F158+4*SUM(J58:J157)+2*SUM(F59:F157))</f>
        <v>400.71051253380506</v>
      </c>
      <c r="S61" s="12" t="s">
        <v>11</v>
      </c>
      <c r="T61">
        <f>ABS(Q61-Q64)</f>
        <v>8.695290034665959E-7</v>
      </c>
    </row>
    <row r="62" spans="4:20" x14ac:dyDescent="0.3">
      <c r="D62" s="10">
        <v>8</v>
      </c>
      <c r="E62" s="10">
        <f t="shared" si="9"/>
        <v>1.2000000000000002</v>
      </c>
      <c r="F62" s="11">
        <f t="shared" si="10"/>
        <v>3.3201169227365481</v>
      </c>
      <c r="G62" s="14"/>
      <c r="H62" s="10">
        <v>9</v>
      </c>
      <c r="I62" s="10">
        <f t="shared" si="11"/>
        <v>1.2250000000000001</v>
      </c>
      <c r="J62" s="11">
        <f t="shared" si="12"/>
        <v>3.4041660827908191</v>
      </c>
      <c r="K62" s="14"/>
      <c r="L62" s="10">
        <v>4</v>
      </c>
      <c r="M62" s="10">
        <f t="shared" si="13"/>
        <v>1.0999999999999996</v>
      </c>
      <c r="N62" s="11">
        <f t="shared" si="8"/>
        <v>3.0041660239464321</v>
      </c>
    </row>
    <row r="63" spans="4:20" x14ac:dyDescent="0.3">
      <c r="D63" s="10">
        <v>10</v>
      </c>
      <c r="E63" s="10">
        <f t="shared" si="9"/>
        <v>1.2500000000000002</v>
      </c>
      <c r="F63" s="11">
        <f t="shared" si="10"/>
        <v>3.4903429574618423</v>
      </c>
      <c r="G63" s="14"/>
      <c r="H63" s="10">
        <v>11</v>
      </c>
      <c r="I63" s="10">
        <f t="shared" si="11"/>
        <v>1.2750000000000001</v>
      </c>
      <c r="J63" s="11">
        <f t="shared" si="12"/>
        <v>3.5787014101015799</v>
      </c>
      <c r="K63" s="14"/>
      <c r="L63" s="10">
        <v>5</v>
      </c>
      <c r="M63" s="10">
        <f t="shared" si="13"/>
        <v>1.1249999999999996</v>
      </c>
      <c r="N63" s="11">
        <f t="shared" si="8"/>
        <v>3.0802168489180297</v>
      </c>
      <c r="P63" s="2" t="s">
        <v>8</v>
      </c>
    </row>
    <row r="64" spans="4:20" x14ac:dyDescent="0.3">
      <c r="D64" s="10">
        <v>12</v>
      </c>
      <c r="E64" s="10">
        <f t="shared" si="9"/>
        <v>1.3000000000000003</v>
      </c>
      <c r="F64" s="11">
        <f t="shared" si="10"/>
        <v>3.6692966676192453</v>
      </c>
      <c r="G64" s="14"/>
      <c r="H64" s="10">
        <v>13</v>
      </c>
      <c r="I64" s="10">
        <f t="shared" si="11"/>
        <v>1.3250000000000002</v>
      </c>
      <c r="J64" s="11">
        <f t="shared" si="12"/>
        <v>3.7621853549999114</v>
      </c>
      <c r="K64" s="14"/>
      <c r="L64" s="10">
        <v>6</v>
      </c>
      <c r="M64" s="10">
        <f t="shared" si="13"/>
        <v>1.1499999999999995</v>
      </c>
      <c r="N64" s="11">
        <f t="shared" si="8"/>
        <v>3.1581929096897658</v>
      </c>
      <c r="P64" t="s">
        <v>9</v>
      </c>
      <c r="Q64" s="6">
        <f>EXP(6)-EXP(1)</f>
        <v>400.71051166427605</v>
      </c>
    </row>
    <row r="65" spans="4:17" x14ac:dyDescent="0.3">
      <c r="D65" s="10">
        <v>14</v>
      </c>
      <c r="E65" s="10">
        <f t="shared" si="9"/>
        <v>1.3500000000000003</v>
      </c>
      <c r="F65" s="11">
        <f t="shared" si="10"/>
        <v>3.8574255306969754</v>
      </c>
      <c r="G65" s="14"/>
      <c r="H65" s="10">
        <v>15</v>
      </c>
      <c r="I65" s="10">
        <f t="shared" si="11"/>
        <v>1.3750000000000002</v>
      </c>
      <c r="J65" s="11">
        <f t="shared" si="12"/>
        <v>3.9550767229205781</v>
      </c>
      <c r="K65" s="14"/>
      <c r="L65" s="10">
        <v>7</v>
      </c>
      <c r="M65" s="10">
        <f t="shared" si="13"/>
        <v>1.1749999999999994</v>
      </c>
      <c r="N65" s="11">
        <f t="shared" si="8"/>
        <v>3.2381429438379588</v>
      </c>
    </row>
    <row r="66" spans="4:17" x14ac:dyDescent="0.3">
      <c r="D66" s="10">
        <v>16</v>
      </c>
      <c r="E66" s="10">
        <f t="shared" si="9"/>
        <v>1.4000000000000004</v>
      </c>
      <c r="F66" s="11">
        <f t="shared" si="10"/>
        <v>4.0551999668446763</v>
      </c>
      <c r="G66" s="14"/>
      <c r="H66" s="10">
        <v>17</v>
      </c>
      <c r="I66" s="10">
        <f t="shared" si="11"/>
        <v>1.4250000000000003</v>
      </c>
      <c r="J66" s="11">
        <f t="shared" si="12"/>
        <v>4.1578578427560089</v>
      </c>
      <c r="K66" s="14"/>
      <c r="L66" s="10">
        <v>8</v>
      </c>
      <c r="M66" s="10">
        <f t="shared" si="13"/>
        <v>1.1999999999999993</v>
      </c>
      <c r="N66" s="11">
        <f t="shared" si="8"/>
        <v>3.320116922736545</v>
      </c>
      <c r="Q66" s="6"/>
    </row>
    <row r="67" spans="4:17" x14ac:dyDescent="0.3">
      <c r="D67" s="10">
        <v>18</v>
      </c>
      <c r="E67" s="10">
        <f t="shared" si="9"/>
        <v>1.4500000000000004</v>
      </c>
      <c r="F67" s="11">
        <f t="shared" si="10"/>
        <v>4.2631145151688195</v>
      </c>
      <c r="G67" s="14"/>
      <c r="H67" s="10">
        <v>19</v>
      </c>
      <c r="I67" s="10">
        <f t="shared" si="11"/>
        <v>1.4750000000000003</v>
      </c>
      <c r="J67" s="11">
        <f t="shared" si="12"/>
        <v>4.3710357729297593</v>
      </c>
      <c r="K67" s="14"/>
      <c r="L67" s="10">
        <v>9</v>
      </c>
      <c r="M67" s="10">
        <f t="shared" si="13"/>
        <v>1.2249999999999992</v>
      </c>
      <c r="N67" s="11">
        <f t="shared" si="8"/>
        <v>3.4041660827908164</v>
      </c>
    </row>
    <row r="68" spans="4:17" x14ac:dyDescent="0.3">
      <c r="D68" s="10">
        <v>20</v>
      </c>
      <c r="E68" s="10">
        <f t="shared" si="9"/>
        <v>1.5000000000000004</v>
      </c>
      <c r="F68" s="11">
        <f t="shared" si="10"/>
        <v>4.4816890703380672</v>
      </c>
      <c r="G68" s="14"/>
      <c r="H68" s="10">
        <v>21</v>
      </c>
      <c r="I68" s="10">
        <f t="shared" si="11"/>
        <v>1.5250000000000004</v>
      </c>
      <c r="J68" s="11">
        <f t="shared" si="12"/>
        <v>4.59514356930669</v>
      </c>
      <c r="K68" s="14"/>
      <c r="L68" s="10">
        <v>10</v>
      </c>
      <c r="M68" s="10">
        <f t="shared" si="13"/>
        <v>1.2499999999999991</v>
      </c>
      <c r="N68" s="11">
        <f t="shared" si="8"/>
        <v>3.4903429574618383</v>
      </c>
    </row>
    <row r="69" spans="4:17" x14ac:dyDescent="0.3">
      <c r="D69" s="10">
        <v>22</v>
      </c>
      <c r="E69" s="10">
        <f t="shared" si="9"/>
        <v>1.5500000000000005</v>
      </c>
      <c r="F69" s="11">
        <f t="shared" si="10"/>
        <v>4.7114701825907437</v>
      </c>
      <c r="G69" s="14"/>
      <c r="H69" s="10">
        <v>23</v>
      </c>
      <c r="I69" s="10">
        <f t="shared" si="11"/>
        <v>1.5750000000000004</v>
      </c>
      <c r="J69" s="11">
        <f t="shared" si="12"/>
        <v>4.8307416181102809</v>
      </c>
      <c r="K69" s="14"/>
      <c r="L69" s="10">
        <v>11</v>
      </c>
      <c r="M69" s="10">
        <f t="shared" si="13"/>
        <v>1.274999999999999</v>
      </c>
      <c r="N69" s="11">
        <f t="shared" si="8"/>
        <v>3.5787014101015759</v>
      </c>
    </row>
    <row r="70" spans="4:17" x14ac:dyDescent="0.3">
      <c r="D70" s="10">
        <v>24</v>
      </c>
      <c r="E70" s="10">
        <f t="shared" si="9"/>
        <v>1.6000000000000005</v>
      </c>
      <c r="F70" s="11">
        <f t="shared" si="10"/>
        <v>4.9530324243951176</v>
      </c>
      <c r="G70" s="14"/>
      <c r="H70" s="10">
        <v>25</v>
      </c>
      <c r="I70" s="10">
        <f t="shared" si="11"/>
        <v>1.6250000000000004</v>
      </c>
      <c r="J70" s="11">
        <f t="shared" si="12"/>
        <v>5.0784190371800833</v>
      </c>
      <c r="K70" s="14"/>
      <c r="L70" s="10">
        <v>12</v>
      </c>
      <c r="M70" s="10">
        <f t="shared" si="13"/>
        <v>1.2999999999999989</v>
      </c>
      <c r="N70" s="11">
        <f t="shared" si="8"/>
        <v>3.6692966676192404</v>
      </c>
    </row>
    <row r="71" spans="4:17" x14ac:dyDescent="0.3">
      <c r="D71" s="10">
        <v>26</v>
      </c>
      <c r="E71" s="10">
        <f t="shared" si="9"/>
        <v>1.6500000000000006</v>
      </c>
      <c r="F71" s="11">
        <f t="shared" si="10"/>
        <v>5.2069798271798513</v>
      </c>
      <c r="G71" s="14"/>
      <c r="H71" s="10">
        <v>27</v>
      </c>
      <c r="I71" s="10">
        <f t="shared" si="11"/>
        <v>1.6750000000000005</v>
      </c>
      <c r="J71" s="11">
        <f t="shared" si="12"/>
        <v>5.3387951490731789</v>
      </c>
      <c r="K71" s="14"/>
      <c r="L71" s="10">
        <v>13</v>
      </c>
      <c r="M71" s="10">
        <f t="shared" si="13"/>
        <v>1.3249999999999988</v>
      </c>
      <c r="N71" s="11">
        <f t="shared" si="8"/>
        <v>3.762185354999906</v>
      </c>
    </row>
    <row r="72" spans="4:17" x14ac:dyDescent="0.3">
      <c r="D72" s="10">
        <v>28</v>
      </c>
      <c r="E72" s="10">
        <f t="shared" si="9"/>
        <v>1.7000000000000006</v>
      </c>
      <c r="F72" s="11">
        <f t="shared" si="10"/>
        <v>5.4739473917272035</v>
      </c>
      <c r="G72" s="14"/>
      <c r="H72" s="10">
        <v>29</v>
      </c>
      <c r="I72" s="10">
        <f t="shared" si="11"/>
        <v>1.7250000000000005</v>
      </c>
      <c r="J72" s="11">
        <f t="shared" si="12"/>
        <v>5.61252102969316</v>
      </c>
      <c r="K72" s="14"/>
      <c r="L72" s="10">
        <v>14</v>
      </c>
      <c r="M72" s="10">
        <f t="shared" si="13"/>
        <v>1.3499999999999988</v>
      </c>
      <c r="N72" s="11">
        <f t="shared" si="8"/>
        <v>3.8574255306969696</v>
      </c>
    </row>
    <row r="73" spans="4:17" x14ac:dyDescent="0.3">
      <c r="D73" s="10">
        <v>30</v>
      </c>
      <c r="E73" s="10">
        <f t="shared" si="9"/>
        <v>1.7500000000000007</v>
      </c>
      <c r="F73" s="11">
        <f t="shared" si="10"/>
        <v>5.7546026760057343</v>
      </c>
      <c r="G73" s="14"/>
      <c r="H73" s="10">
        <v>31</v>
      </c>
      <c r="I73" s="10">
        <f t="shared" si="11"/>
        <v>1.7750000000000006</v>
      </c>
      <c r="J73" s="11">
        <f t="shared" si="12"/>
        <v>5.9002811363190197</v>
      </c>
      <c r="K73" s="14"/>
      <c r="L73" s="10">
        <v>15</v>
      </c>
      <c r="M73" s="10">
        <f t="shared" si="13"/>
        <v>1.3749999999999987</v>
      </c>
      <c r="N73" s="11">
        <f t="shared" si="8"/>
        <v>3.9550767229205719</v>
      </c>
    </row>
    <row r="74" spans="4:17" x14ac:dyDescent="0.3">
      <c r="D74" s="10">
        <v>32</v>
      </c>
      <c r="E74" s="10">
        <f t="shared" si="9"/>
        <v>1.8000000000000007</v>
      </c>
      <c r="F74" s="11">
        <f t="shared" si="10"/>
        <v>6.0496474644129501</v>
      </c>
      <c r="G74" s="14"/>
      <c r="H74" s="10">
        <v>33</v>
      </c>
      <c r="I74" s="10">
        <f t="shared" si="11"/>
        <v>1.8250000000000006</v>
      </c>
      <c r="J74" s="11">
        <f t="shared" si="12"/>
        <v>6.2027950191048689</v>
      </c>
      <c r="K74" s="14"/>
      <c r="L74" s="10">
        <v>16</v>
      </c>
      <c r="M74" s="10">
        <f t="shared" si="13"/>
        <v>1.3999999999999986</v>
      </c>
      <c r="N74" s="11">
        <f t="shared" si="8"/>
        <v>4.0551999668446692</v>
      </c>
    </row>
    <row r="75" spans="4:17" x14ac:dyDescent="0.3">
      <c r="D75" s="10">
        <v>34</v>
      </c>
      <c r="E75" s="10">
        <f t="shared" si="9"/>
        <v>1.8500000000000008</v>
      </c>
      <c r="F75" s="11">
        <f t="shared" si="10"/>
        <v>6.3598195226018364</v>
      </c>
      <c r="G75" s="14"/>
      <c r="H75" s="10">
        <v>35</v>
      </c>
      <c r="I75" s="10">
        <f t="shared" si="11"/>
        <v>1.8750000000000007</v>
      </c>
      <c r="J75" s="11">
        <f t="shared" si="12"/>
        <v>6.5208191203301169</v>
      </c>
      <c r="K75" s="14"/>
      <c r="L75" s="10">
        <v>17</v>
      </c>
      <c r="M75" s="10">
        <f t="shared" si="13"/>
        <v>1.4249999999999985</v>
      </c>
      <c r="N75" s="11">
        <f t="shared" si="8"/>
        <v>4.1578578427560009</v>
      </c>
    </row>
    <row r="76" spans="4:17" x14ac:dyDescent="0.3">
      <c r="D76" s="10">
        <v>36</v>
      </c>
      <c r="E76" s="10">
        <f t="shared" si="9"/>
        <v>1.9000000000000008</v>
      </c>
      <c r="F76" s="11">
        <f t="shared" si="10"/>
        <v>6.6858944422792748</v>
      </c>
      <c r="G76" s="14"/>
      <c r="H76" s="10">
        <v>37</v>
      </c>
      <c r="I76" s="10">
        <f t="shared" si="11"/>
        <v>1.9250000000000007</v>
      </c>
      <c r="J76" s="11">
        <f t="shared" si="12"/>
        <v>6.8551486658991827</v>
      </c>
      <c r="K76" s="14"/>
      <c r="L76" s="10">
        <v>18</v>
      </c>
      <c r="M76" s="10">
        <f t="shared" si="13"/>
        <v>1.4499999999999984</v>
      </c>
      <c r="N76" s="11">
        <f t="shared" si="8"/>
        <v>4.2631145151688106</v>
      </c>
    </row>
    <row r="77" spans="4:17" x14ac:dyDescent="0.3">
      <c r="D77" s="10">
        <v>38</v>
      </c>
      <c r="E77" s="10">
        <f t="shared" si="9"/>
        <v>1.9500000000000008</v>
      </c>
      <c r="F77" s="11">
        <f t="shared" si="10"/>
        <v>7.028687580589299</v>
      </c>
      <c r="G77" s="14"/>
      <c r="H77" s="10">
        <v>39</v>
      </c>
      <c r="I77" s="10">
        <f t="shared" si="11"/>
        <v>1.9750000000000008</v>
      </c>
      <c r="J77" s="11">
        <f t="shared" si="12"/>
        <v>7.2066196538204732</v>
      </c>
      <c r="K77" s="14"/>
      <c r="L77" s="10">
        <v>19</v>
      </c>
      <c r="M77" s="10">
        <f t="shared" si="13"/>
        <v>1.4749999999999983</v>
      </c>
      <c r="N77" s="11">
        <f t="shared" si="8"/>
        <v>4.3710357729297504</v>
      </c>
    </row>
    <row r="78" spans="4:17" x14ac:dyDescent="0.3">
      <c r="D78" s="10">
        <v>40</v>
      </c>
      <c r="E78" s="10">
        <f t="shared" si="9"/>
        <v>2.0000000000000009</v>
      </c>
      <c r="F78" s="11">
        <f t="shared" si="10"/>
        <v>7.3890560989306566</v>
      </c>
      <c r="G78" s="14"/>
      <c r="H78" s="10">
        <v>41</v>
      </c>
      <c r="I78" s="10">
        <f t="shared" si="11"/>
        <v>2.0250000000000008</v>
      </c>
      <c r="J78" s="11">
        <f t="shared" si="12"/>
        <v>7.5761109446368513</v>
      </c>
      <c r="K78" s="14"/>
      <c r="L78" s="10">
        <v>20</v>
      </c>
      <c r="M78" s="10">
        <f t="shared" si="13"/>
        <v>1.4999999999999982</v>
      </c>
      <c r="N78" s="11">
        <f t="shared" si="8"/>
        <v>4.4816890703380565</v>
      </c>
    </row>
    <row r="79" spans="4:17" x14ac:dyDescent="0.3">
      <c r="D79" s="10">
        <v>42</v>
      </c>
      <c r="E79" s="10">
        <f t="shared" si="9"/>
        <v>2.0500000000000007</v>
      </c>
      <c r="F79" s="11">
        <f t="shared" si="10"/>
        <v>7.7679011063067778</v>
      </c>
      <c r="G79" s="14"/>
      <c r="H79" s="10">
        <v>43</v>
      </c>
      <c r="I79" s="10">
        <f t="shared" si="11"/>
        <v>2.0750000000000006</v>
      </c>
      <c r="J79" s="11">
        <f t="shared" si="12"/>
        <v>7.9645464590347768</v>
      </c>
      <c r="K79" s="14"/>
      <c r="L79" s="10">
        <v>21</v>
      </c>
      <c r="M79" s="10">
        <f t="shared" si="13"/>
        <v>1.5249999999999981</v>
      </c>
      <c r="N79" s="11">
        <f>EXP(M79)</f>
        <v>4.5951435693066802</v>
      </c>
    </row>
    <row r="80" spans="4:17" x14ac:dyDescent="0.3">
      <c r="D80" s="10">
        <v>44</v>
      </c>
      <c r="E80" s="10">
        <f t="shared" si="9"/>
        <v>2.1000000000000005</v>
      </c>
      <c r="F80" s="11">
        <f t="shared" si="10"/>
        <v>8.1661699125676552</v>
      </c>
      <c r="G80" s="14"/>
      <c r="H80" s="10">
        <v>45</v>
      </c>
      <c r="I80" s="10">
        <f t="shared" si="11"/>
        <v>2.1250000000000004</v>
      </c>
      <c r="J80" s="11">
        <f t="shared" si="12"/>
        <v>8.3728974881272684</v>
      </c>
      <c r="K80" s="14"/>
      <c r="L80" s="10">
        <v>22</v>
      </c>
      <c r="M80" s="10">
        <f t="shared" si="13"/>
        <v>1.549999999999998</v>
      </c>
      <c r="N80" s="11">
        <f>EXP(M80)</f>
        <v>4.7114701825907321</v>
      </c>
    </row>
    <row r="81" spans="4:14" x14ac:dyDescent="0.3">
      <c r="D81" s="10">
        <v>46</v>
      </c>
      <c r="E81" s="10">
        <f t="shared" si="9"/>
        <v>2.1500000000000004</v>
      </c>
      <c r="F81" s="11">
        <f t="shared" si="10"/>
        <v>8.5848583971778964</v>
      </c>
      <c r="G81" s="14"/>
      <c r="H81" s="10">
        <v>47</v>
      </c>
      <c r="I81" s="10">
        <f t="shared" si="11"/>
        <v>2.1750000000000003</v>
      </c>
      <c r="J81" s="11">
        <f t="shared" si="12"/>
        <v>8.8021851221876091</v>
      </c>
      <c r="K81" s="14"/>
      <c r="L81" s="10">
        <v>23</v>
      </c>
      <c r="M81" s="10">
        <f t="shared" si="13"/>
        <v>1.574999999999998</v>
      </c>
      <c r="N81" s="11">
        <f>EXP(M81)</f>
        <v>4.8307416181102685</v>
      </c>
    </row>
    <row r="82" spans="4:14" x14ac:dyDescent="0.3">
      <c r="D82" s="10">
        <v>48</v>
      </c>
      <c r="E82" s="10">
        <f t="shared" si="9"/>
        <v>2.2000000000000002</v>
      </c>
      <c r="F82" s="11">
        <f t="shared" si="10"/>
        <v>9.025013499434122</v>
      </c>
      <c r="G82" s="14"/>
      <c r="H82" s="10">
        <v>49</v>
      </c>
      <c r="I82" s="10">
        <f t="shared" si="11"/>
        <v>2.2250000000000001</v>
      </c>
      <c r="J82" s="11">
        <f t="shared" si="12"/>
        <v>9.253482803906893</v>
      </c>
      <c r="K82" s="14"/>
      <c r="L82" s="10">
        <v>24</v>
      </c>
      <c r="M82" s="10">
        <f t="shared" ref="M82:M102" si="14">M81+$N$56</f>
        <v>1.5999999999999979</v>
      </c>
      <c r="N82" s="11">
        <f t="shared" ref="N82:N102" si="15">EXP(M82)</f>
        <v>4.9530324243951043</v>
      </c>
    </row>
    <row r="83" spans="4:14" x14ac:dyDescent="0.3">
      <c r="D83" s="10">
        <v>50</v>
      </c>
      <c r="E83" s="10">
        <f t="shared" si="9"/>
        <v>2.25</v>
      </c>
      <c r="F83" s="11">
        <f t="shared" si="10"/>
        <v>9.4877358363585262</v>
      </c>
      <c r="G83" s="14"/>
      <c r="H83" s="10">
        <v>51</v>
      </c>
      <c r="I83" s="10">
        <f t="shared" si="11"/>
        <v>2.2749999999999999</v>
      </c>
      <c r="J83" s="11">
        <f t="shared" si="12"/>
        <v>9.7279190125598838</v>
      </c>
      <c r="K83" s="14"/>
      <c r="L83" s="10">
        <v>25</v>
      </c>
      <c r="M83" s="10">
        <f t="shared" si="14"/>
        <v>1.6249999999999978</v>
      </c>
      <c r="N83" s="11">
        <f t="shared" si="15"/>
        <v>5.0784190371800699</v>
      </c>
    </row>
    <row r="84" spans="4:14" x14ac:dyDescent="0.3">
      <c r="D84" s="10">
        <v>52</v>
      </c>
      <c r="E84" s="10">
        <f t="shared" si="9"/>
        <v>2.2999999999999998</v>
      </c>
      <c r="F84" s="11">
        <f t="shared" si="10"/>
        <v>9.9741824548147182</v>
      </c>
      <c r="G84" s="14"/>
      <c r="H84" s="10">
        <v>53</v>
      </c>
      <c r="I84" s="10">
        <f t="shared" si="11"/>
        <v>2.3249999999999997</v>
      </c>
      <c r="J84" s="11">
        <f t="shared" si="12"/>
        <v>10.226680085790996</v>
      </c>
      <c r="K84" s="14"/>
      <c r="L84" s="10">
        <v>26</v>
      </c>
      <c r="M84" s="10">
        <f t="shared" si="14"/>
        <v>1.6499999999999977</v>
      </c>
      <c r="N84" s="11">
        <f t="shared" si="15"/>
        <v>5.2069798271798371</v>
      </c>
    </row>
    <row r="85" spans="4:14" x14ac:dyDescent="0.3">
      <c r="D85" s="10">
        <v>54</v>
      </c>
      <c r="E85" s="10">
        <f t="shared" si="9"/>
        <v>2.3499999999999996</v>
      </c>
      <c r="F85" s="11">
        <f t="shared" si="10"/>
        <v>10.48556972472757</v>
      </c>
      <c r="G85" s="14"/>
      <c r="H85" s="10">
        <v>55</v>
      </c>
      <c r="I85" s="10">
        <f t="shared" si="11"/>
        <v>2.3749999999999996</v>
      </c>
      <c r="J85" s="11">
        <f t="shared" si="12"/>
        <v>10.751013186076349</v>
      </c>
      <c r="K85" s="14"/>
      <c r="L85" s="10">
        <v>27</v>
      </c>
      <c r="M85" s="10">
        <f t="shared" si="14"/>
        <v>1.6749999999999976</v>
      </c>
      <c r="N85" s="11">
        <f t="shared" si="15"/>
        <v>5.3387951490731638</v>
      </c>
    </row>
    <row r="86" spans="4:14" x14ac:dyDescent="0.3">
      <c r="D86" s="10">
        <v>56</v>
      </c>
      <c r="E86" s="10">
        <f t="shared" si="9"/>
        <v>2.3999999999999995</v>
      </c>
      <c r="F86" s="11">
        <f t="shared" si="10"/>
        <v>11.023176380641596</v>
      </c>
      <c r="G86" s="14"/>
      <c r="H86" s="10">
        <v>57</v>
      </c>
      <c r="I86" s="10">
        <f t="shared" si="11"/>
        <v>2.4249999999999994</v>
      </c>
      <c r="J86" s="11">
        <f t="shared" si="12"/>
        <v>11.302229419279573</v>
      </c>
      <c r="K86" s="14"/>
      <c r="L86" s="10">
        <v>28</v>
      </c>
      <c r="M86" s="10">
        <f t="shared" si="14"/>
        <v>1.6999999999999975</v>
      </c>
      <c r="N86" s="11">
        <f t="shared" si="15"/>
        <v>5.4739473917271866</v>
      </c>
    </row>
    <row r="87" spans="4:14" x14ac:dyDescent="0.3">
      <c r="D87" s="10">
        <v>58</v>
      </c>
      <c r="E87" s="10">
        <f t="shared" si="9"/>
        <v>2.4499999999999993</v>
      </c>
      <c r="F87" s="11">
        <f t="shared" si="10"/>
        <v>11.588346719223381</v>
      </c>
      <c r="G87" s="14"/>
      <c r="H87" s="10">
        <v>59</v>
      </c>
      <c r="I87" s="10">
        <f t="shared" si="11"/>
        <v>2.4749999999999992</v>
      </c>
      <c r="J87" s="11">
        <f t="shared" si="12"/>
        <v>11.88170711309939</v>
      </c>
      <c r="K87" s="14"/>
      <c r="L87" s="10">
        <v>29</v>
      </c>
      <c r="M87" s="10">
        <f t="shared" si="14"/>
        <v>1.7249999999999974</v>
      </c>
      <c r="N87" s="11">
        <f t="shared" si="15"/>
        <v>5.6125210296931423</v>
      </c>
    </row>
    <row r="88" spans="4:14" x14ac:dyDescent="0.3">
      <c r="D88" s="10">
        <v>60</v>
      </c>
      <c r="E88" s="10">
        <f t="shared" si="9"/>
        <v>2.4999999999999991</v>
      </c>
      <c r="F88" s="11">
        <f t="shared" si="10"/>
        <v>12.182493960703463</v>
      </c>
      <c r="G88" s="14"/>
      <c r="H88" s="10">
        <v>61</v>
      </c>
      <c r="I88" s="10">
        <f t="shared" si="11"/>
        <v>2.524999999999999</v>
      </c>
      <c r="J88" s="11">
        <f t="shared" si="12"/>
        <v>12.490895263606797</v>
      </c>
      <c r="K88" s="14"/>
      <c r="L88" s="10">
        <v>30</v>
      </c>
      <c r="M88" s="10">
        <f t="shared" si="14"/>
        <v>1.7499999999999973</v>
      </c>
      <c r="N88" s="11">
        <f t="shared" si="15"/>
        <v>5.7546026760057147</v>
      </c>
    </row>
    <row r="89" spans="4:14" x14ac:dyDescent="0.3">
      <c r="D89" s="10">
        <v>62</v>
      </c>
      <c r="E89" s="10">
        <f t="shared" si="9"/>
        <v>2.5499999999999989</v>
      </c>
      <c r="F89" s="11">
        <f t="shared" si="10"/>
        <v>12.807103782663019</v>
      </c>
      <c r="G89" s="14"/>
      <c r="H89" s="10">
        <v>63</v>
      </c>
      <c r="I89" s="10">
        <f t="shared" si="11"/>
        <v>2.5749999999999988</v>
      </c>
      <c r="J89" s="11">
        <f t="shared" si="12"/>
        <v>13.131317158490001</v>
      </c>
      <c r="K89" s="14"/>
      <c r="L89" s="10">
        <v>31</v>
      </c>
      <c r="M89" s="10">
        <f t="shared" si="14"/>
        <v>1.7749999999999972</v>
      </c>
      <c r="N89" s="11">
        <f t="shared" si="15"/>
        <v>5.9002811363190002</v>
      </c>
    </row>
    <row r="90" spans="4:14" x14ac:dyDescent="0.3">
      <c r="D90" s="10">
        <v>64</v>
      </c>
      <c r="E90" s="10">
        <f t="shared" si="9"/>
        <v>2.5999999999999988</v>
      </c>
      <c r="F90" s="11">
        <f t="shared" si="10"/>
        <v>13.463738035001674</v>
      </c>
      <c r="G90" s="14"/>
      <c r="H90" s="10">
        <v>65</v>
      </c>
      <c r="I90" s="10">
        <f t="shared" si="11"/>
        <v>2.6249999999999987</v>
      </c>
      <c r="J90" s="11">
        <f t="shared" si="12"/>
        <v>13.804574186067077</v>
      </c>
      <c r="K90" s="14"/>
      <c r="L90" s="10">
        <v>32</v>
      </c>
      <c r="M90" s="10">
        <f t="shared" si="14"/>
        <v>1.7999999999999972</v>
      </c>
      <c r="N90" s="11">
        <f t="shared" si="15"/>
        <v>6.0496474644129288</v>
      </c>
    </row>
    <row r="91" spans="4:14" x14ac:dyDescent="0.3">
      <c r="D91" s="10">
        <v>66</v>
      </c>
      <c r="E91" s="10">
        <f t="shared" si="9"/>
        <v>2.6499999999999986</v>
      </c>
      <c r="F91" s="11">
        <f t="shared" si="10"/>
        <v>14.154038645375783</v>
      </c>
      <c r="G91" s="14"/>
      <c r="H91" s="10">
        <v>67</v>
      </c>
      <c r="I91" s="10">
        <f t="shared" si="11"/>
        <v>2.6749999999999985</v>
      </c>
      <c r="J91" s="11">
        <f t="shared" si="12"/>
        <v>14.512349839590893</v>
      </c>
      <c r="K91" s="14"/>
      <c r="L91" s="10">
        <v>33</v>
      </c>
      <c r="M91" s="10">
        <f t="shared" si="14"/>
        <v>1.8249999999999971</v>
      </c>
      <c r="N91" s="11">
        <f t="shared" si="15"/>
        <v>6.2027950191048467</v>
      </c>
    </row>
    <row r="92" spans="4:14" x14ac:dyDescent="0.3">
      <c r="D92" s="10">
        <v>68</v>
      </c>
      <c r="E92" s="10">
        <f t="shared" si="9"/>
        <v>2.6999999999999984</v>
      </c>
      <c r="F92" s="11">
        <f t="shared" si="10"/>
        <v>14.87973172487281</v>
      </c>
      <c r="G92" s="14"/>
      <c r="H92" s="10">
        <v>69</v>
      </c>
      <c r="I92" s="10">
        <f t="shared" si="11"/>
        <v>2.7249999999999983</v>
      </c>
      <c r="J92" s="11">
        <f t="shared" si="12"/>
        <v>15.256413926859132</v>
      </c>
      <c r="K92" s="14"/>
      <c r="L92" s="10">
        <v>34</v>
      </c>
      <c r="M92" s="10">
        <f t="shared" si="14"/>
        <v>1.849999999999997</v>
      </c>
      <c r="N92" s="11">
        <f t="shared" si="15"/>
        <v>6.3598195226018124</v>
      </c>
    </row>
    <row r="93" spans="4:14" x14ac:dyDescent="0.3">
      <c r="D93" s="10">
        <v>70</v>
      </c>
      <c r="E93" s="10">
        <f t="shared" si="9"/>
        <v>2.7499999999999982</v>
      </c>
      <c r="F93" s="11">
        <f t="shared" si="10"/>
        <v>15.642631884188145</v>
      </c>
      <c r="G93" s="14"/>
      <c r="H93" s="10">
        <v>71</v>
      </c>
      <c r="I93" s="10">
        <f t="shared" si="11"/>
        <v>2.7749999999999981</v>
      </c>
      <c r="J93" s="11">
        <f t="shared" si="12"/>
        <v>16.03862699565564</v>
      </c>
      <c r="K93" s="14"/>
      <c r="L93" s="10">
        <v>35</v>
      </c>
      <c r="M93" s="10">
        <f t="shared" si="14"/>
        <v>1.8749999999999969</v>
      </c>
      <c r="N93" s="11">
        <f t="shared" si="15"/>
        <v>6.520819120330092</v>
      </c>
    </row>
    <row r="94" spans="4:14" x14ac:dyDescent="0.3">
      <c r="D94" s="10">
        <v>72</v>
      </c>
      <c r="E94" s="10">
        <f t="shared" si="9"/>
        <v>2.799999999999998</v>
      </c>
      <c r="F94" s="11">
        <f t="shared" si="10"/>
        <v>16.444646771097016</v>
      </c>
      <c r="G94" s="14"/>
      <c r="H94" s="10">
        <v>73</v>
      </c>
      <c r="I94" s="10">
        <f t="shared" si="11"/>
        <v>2.824999999999998</v>
      </c>
      <c r="J94" s="11">
        <f t="shared" si="12"/>
        <v>16.860944986088995</v>
      </c>
      <c r="K94" s="14"/>
      <c r="L94" s="10">
        <v>36</v>
      </c>
      <c r="M94" s="10">
        <f t="shared" si="14"/>
        <v>1.8999999999999968</v>
      </c>
      <c r="N94" s="11">
        <f t="shared" si="15"/>
        <v>6.6858944422792481</v>
      </c>
    </row>
    <row r="95" spans="4:14" x14ac:dyDescent="0.3">
      <c r="D95" s="10">
        <v>74</v>
      </c>
      <c r="E95" s="10">
        <f t="shared" si="9"/>
        <v>2.8499999999999979</v>
      </c>
      <c r="F95" s="11">
        <f t="shared" si="10"/>
        <v>17.287781840567604</v>
      </c>
      <c r="G95" s="14"/>
      <c r="H95" s="10">
        <v>75</v>
      </c>
      <c r="I95" s="10">
        <f t="shared" si="11"/>
        <v>2.8749999999999978</v>
      </c>
      <c r="J95" s="11">
        <f t="shared" si="12"/>
        <v>17.7254241214616</v>
      </c>
      <c r="K95" s="14"/>
      <c r="L95" s="10">
        <v>37</v>
      </c>
      <c r="M95" s="10">
        <f t="shared" si="14"/>
        <v>1.9249999999999967</v>
      </c>
      <c r="N95" s="11">
        <f t="shared" si="15"/>
        <v>6.8551486658991552</v>
      </c>
    </row>
    <row r="96" spans="4:14" x14ac:dyDescent="0.3">
      <c r="D96" s="10">
        <v>76</v>
      </c>
      <c r="E96" s="10">
        <f t="shared" si="9"/>
        <v>2.8999999999999977</v>
      </c>
      <c r="F96" s="11">
        <f t="shared" si="10"/>
        <v>18.174145369443018</v>
      </c>
      <c r="G96" s="14"/>
      <c r="H96" s="10">
        <v>77</v>
      </c>
      <c r="I96" s="10">
        <f t="shared" si="11"/>
        <v>2.9249999999999976</v>
      </c>
      <c r="J96" s="11">
        <f t="shared" si="12"/>
        <v>18.634226049898956</v>
      </c>
      <c r="K96" s="14"/>
      <c r="L96" s="10">
        <v>38</v>
      </c>
      <c r="M96" s="10">
        <f t="shared" si="14"/>
        <v>1.9499999999999966</v>
      </c>
      <c r="N96" s="11">
        <f t="shared" si="15"/>
        <v>7.0286875805892697</v>
      </c>
    </row>
    <row r="97" spans="4:14" x14ac:dyDescent="0.3">
      <c r="D97" s="10">
        <v>78</v>
      </c>
      <c r="E97" s="10">
        <f t="shared" si="9"/>
        <v>2.9499999999999975</v>
      </c>
      <c r="F97" s="11">
        <f t="shared" si="10"/>
        <v>19.105953728231601</v>
      </c>
      <c r="G97" s="14"/>
      <c r="H97" s="10">
        <v>79</v>
      </c>
      <c r="I97" s="10">
        <f t="shared" si="11"/>
        <v>2.9749999999999974</v>
      </c>
      <c r="J97" s="11">
        <f t="shared" si="12"/>
        <v>19.589623249595942</v>
      </c>
      <c r="K97" s="14"/>
      <c r="L97" s="10">
        <v>39</v>
      </c>
      <c r="M97" s="10">
        <f t="shared" si="14"/>
        <v>1.9749999999999965</v>
      </c>
      <c r="N97" s="11">
        <f t="shared" si="15"/>
        <v>7.2066196538204421</v>
      </c>
    </row>
    <row r="98" spans="4:14" x14ac:dyDescent="0.3">
      <c r="D98" s="10">
        <v>80</v>
      </c>
      <c r="E98" s="10">
        <f t="shared" si="9"/>
        <v>2.9999999999999973</v>
      </c>
      <c r="F98" s="11">
        <f t="shared" si="10"/>
        <v>20.085536923187615</v>
      </c>
      <c r="G98" s="14"/>
      <c r="H98" s="10">
        <v>81</v>
      </c>
      <c r="I98" s="10">
        <f t="shared" si="11"/>
        <v>3.0249999999999972</v>
      </c>
      <c r="J98" s="11">
        <f t="shared" si="12"/>
        <v>20.594004711195971</v>
      </c>
      <c r="K98" s="14"/>
      <c r="L98" s="10">
        <v>40</v>
      </c>
      <c r="M98" s="10">
        <f t="shared" si="14"/>
        <v>1.9999999999999964</v>
      </c>
      <c r="N98" s="11">
        <f t="shared" si="15"/>
        <v>7.3890560989306238</v>
      </c>
    </row>
    <row r="99" spans="4:14" x14ac:dyDescent="0.3">
      <c r="D99" s="10">
        <v>82</v>
      </c>
      <c r="E99" s="10">
        <f t="shared" si="9"/>
        <v>3.0499999999999972</v>
      </c>
      <c r="F99" s="11">
        <f t="shared" si="10"/>
        <v>21.115344422540552</v>
      </c>
      <c r="G99" s="14"/>
      <c r="H99" s="10">
        <v>83</v>
      </c>
      <c r="I99" s="10">
        <f t="shared" si="11"/>
        <v>3.0749999999999971</v>
      </c>
      <c r="J99" s="11">
        <f t="shared" si="12"/>
        <v>21.64988191151199</v>
      </c>
      <c r="K99" s="14"/>
      <c r="L99" s="10">
        <v>41</v>
      </c>
      <c r="M99" s="10">
        <f t="shared" si="14"/>
        <v>2.0249999999999964</v>
      </c>
      <c r="N99" s="11">
        <f t="shared" si="15"/>
        <v>7.5761109446368184</v>
      </c>
    </row>
    <row r="100" spans="4:14" x14ac:dyDescent="0.3">
      <c r="D100" s="10">
        <v>84</v>
      </c>
      <c r="E100" s="10">
        <f t="shared" si="9"/>
        <v>3.099999999999997</v>
      </c>
      <c r="F100" s="11">
        <f t="shared" si="10"/>
        <v>22.197951281441565</v>
      </c>
      <c r="G100" s="14"/>
      <c r="H100" s="10">
        <v>85</v>
      </c>
      <c r="I100" s="10">
        <f t="shared" si="11"/>
        <v>3.1249999999999969</v>
      </c>
      <c r="J100" s="11">
        <f t="shared" si="12"/>
        <v>22.759895093526659</v>
      </c>
      <c r="K100" s="14"/>
      <c r="L100" s="10">
        <v>42</v>
      </c>
      <c r="M100" s="10">
        <f t="shared" si="14"/>
        <v>2.0499999999999963</v>
      </c>
      <c r="N100" s="11">
        <f t="shared" si="15"/>
        <v>7.7679011063067431</v>
      </c>
    </row>
    <row r="101" spans="4:14" x14ac:dyDescent="0.3">
      <c r="D101" s="10">
        <v>86</v>
      </c>
      <c r="E101" s="10">
        <f t="shared" si="9"/>
        <v>3.1499999999999968</v>
      </c>
      <c r="F101" s="11">
        <f t="shared" si="10"/>
        <v>23.33606458094264</v>
      </c>
      <c r="G101" s="14"/>
      <c r="H101" s="10">
        <v>87</v>
      </c>
      <c r="I101" s="10">
        <f t="shared" si="11"/>
        <v>3.1749999999999967</v>
      </c>
      <c r="J101" s="11">
        <f t="shared" si="12"/>
        <v>23.926819868375055</v>
      </c>
      <c r="K101" s="14"/>
      <c r="L101" s="10">
        <v>43</v>
      </c>
      <c r="M101" s="10">
        <f t="shared" si="14"/>
        <v>2.0749999999999962</v>
      </c>
      <c r="N101" s="11">
        <f t="shared" si="15"/>
        <v>7.9645464590347412</v>
      </c>
    </row>
    <row r="102" spans="4:14" x14ac:dyDescent="0.3">
      <c r="D102" s="10">
        <v>88</v>
      </c>
      <c r="E102" s="10">
        <f t="shared" si="9"/>
        <v>3.1999999999999966</v>
      </c>
      <c r="F102" s="11">
        <f t="shared" si="10"/>
        <v>24.532530197109267</v>
      </c>
      <c r="G102" s="14"/>
      <c r="H102" s="10">
        <v>89</v>
      </c>
      <c r="I102" s="10">
        <f t="shared" si="11"/>
        <v>3.2249999999999965</v>
      </c>
      <c r="J102" s="11">
        <f t="shared" si="12"/>
        <v>25.153574155818276</v>
      </c>
      <c r="K102" s="14"/>
      <c r="L102" s="10">
        <v>44</v>
      </c>
      <c r="M102" s="10">
        <f t="shared" si="14"/>
        <v>2.0999999999999961</v>
      </c>
      <c r="N102" s="11">
        <f t="shared" si="15"/>
        <v>8.1661699125676179</v>
      </c>
    </row>
    <row r="103" spans="4:14" x14ac:dyDescent="0.3">
      <c r="D103" s="10">
        <v>90</v>
      </c>
      <c r="E103" s="10">
        <f t="shared" si="9"/>
        <v>3.2499999999999964</v>
      </c>
      <c r="F103" s="11">
        <f t="shared" si="10"/>
        <v>25.79033991719297</v>
      </c>
      <c r="G103" s="14"/>
      <c r="H103" s="10">
        <v>91</v>
      </c>
      <c r="I103" s="10">
        <f t="shared" si="11"/>
        <v>3.2749999999999964</v>
      </c>
      <c r="J103" s="11">
        <f t="shared" si="12"/>
        <v>26.443225480562695</v>
      </c>
      <c r="K103" s="14"/>
      <c r="L103" s="10">
        <v>45</v>
      </c>
      <c r="M103" s="10">
        <f t="shared" ref="M103:M166" si="16">M102+$N$56</f>
        <v>2.124999999999996</v>
      </c>
      <c r="N103" s="11">
        <f t="shared" ref="N103:N166" si="17">EXP(M103)</f>
        <v>8.3728974881272311</v>
      </c>
    </row>
    <row r="104" spans="4:14" x14ac:dyDescent="0.3">
      <c r="D104" s="10">
        <v>92</v>
      </c>
      <c r="E104" s="10">
        <f t="shared" si="9"/>
        <v>3.2999999999999963</v>
      </c>
      <c r="F104" s="11">
        <f t="shared" si="10"/>
        <v>27.112638920657787</v>
      </c>
      <c r="G104" s="14"/>
      <c r="H104" s="10">
        <v>93</v>
      </c>
      <c r="I104" s="10">
        <f t="shared" si="11"/>
        <v>3.3249999999999962</v>
      </c>
      <c r="J104" s="11">
        <f t="shared" si="12"/>
        <v>27.798998642669556</v>
      </c>
      <c r="K104" s="14"/>
      <c r="L104" s="10">
        <v>46</v>
      </c>
      <c r="M104" s="10">
        <f t="shared" si="16"/>
        <v>2.1499999999999959</v>
      </c>
      <c r="N104" s="11">
        <f t="shared" si="17"/>
        <v>8.5848583971778591</v>
      </c>
    </row>
    <row r="105" spans="4:14" x14ac:dyDescent="0.3">
      <c r="D105" s="10">
        <v>94</v>
      </c>
      <c r="E105" s="10">
        <f t="shared" si="9"/>
        <v>3.3499999999999961</v>
      </c>
      <c r="F105" s="11">
        <f t="shared" si="10"/>
        <v>28.502733643767169</v>
      </c>
      <c r="G105" s="14"/>
      <c r="H105" s="10">
        <v>95</v>
      </c>
      <c r="I105" s="10">
        <f t="shared" si="11"/>
        <v>3.374999999999996</v>
      </c>
      <c r="J105" s="11">
        <f t="shared" si="12"/>
        <v>29.224283781234824</v>
      </c>
      <c r="K105" s="14"/>
      <c r="L105" s="10">
        <v>47</v>
      </c>
      <c r="M105" s="10">
        <f t="shared" si="16"/>
        <v>2.1749999999999958</v>
      </c>
      <c r="N105" s="11">
        <f t="shared" si="17"/>
        <v>8.80218512218757</v>
      </c>
    </row>
    <row r="106" spans="4:14" x14ac:dyDescent="0.3">
      <c r="D106" s="10">
        <v>96</v>
      </c>
      <c r="E106" s="10">
        <f t="shared" si="9"/>
        <v>3.3999999999999959</v>
      </c>
      <c r="F106" s="11">
        <f t="shared" si="10"/>
        <v>29.96410004739689</v>
      </c>
      <c r="G106" s="14"/>
      <c r="H106" s="10">
        <v>97</v>
      </c>
      <c r="I106" s="10">
        <f t="shared" si="11"/>
        <v>3.4249999999999958</v>
      </c>
      <c r="J106" s="11">
        <f t="shared" si="12"/>
        <v>30.722644851502785</v>
      </c>
      <c r="K106" s="14"/>
      <c r="L106" s="10">
        <v>48</v>
      </c>
      <c r="M106" s="10">
        <f t="shared" si="16"/>
        <v>2.1999999999999957</v>
      </c>
      <c r="N106" s="11">
        <f t="shared" si="17"/>
        <v>9.0250134994340829</v>
      </c>
    </row>
    <row r="107" spans="4:14" x14ac:dyDescent="0.3">
      <c r="D107" s="10">
        <v>98</v>
      </c>
      <c r="E107" s="10">
        <f t="shared" si="9"/>
        <v>3.4499999999999957</v>
      </c>
      <c r="F107" s="11">
        <f t="shared" si="10"/>
        <v>31.500392308747799</v>
      </c>
      <c r="G107" s="14"/>
      <c r="H107" s="10">
        <v>99</v>
      </c>
      <c r="I107" s="10">
        <f t="shared" si="11"/>
        <v>3.4749999999999956</v>
      </c>
      <c r="J107" s="11">
        <f t="shared" si="12"/>
        <v>32.297828536610538</v>
      </c>
      <c r="K107" s="14"/>
      <c r="L107" s="10">
        <v>49</v>
      </c>
      <c r="M107" s="10">
        <f t="shared" si="16"/>
        <v>2.2249999999999956</v>
      </c>
      <c r="N107" s="11">
        <f t="shared" si="17"/>
        <v>9.2534828039068522</v>
      </c>
    </row>
    <row r="108" spans="4:14" x14ac:dyDescent="0.3">
      <c r="D108" s="10">
        <v>100</v>
      </c>
      <c r="E108" s="10">
        <f t="shared" si="9"/>
        <v>3.4999999999999956</v>
      </c>
      <c r="F108" s="11">
        <f t="shared" si="10"/>
        <v>33.115451958692169</v>
      </c>
      <c r="G108" s="14"/>
      <c r="H108" s="10">
        <v>101</v>
      </c>
      <c r="I108" s="10">
        <f t="shared" si="11"/>
        <v>3.5249999999999955</v>
      </c>
      <c r="J108" s="11">
        <f t="shared" si="12"/>
        <v>33.953773616247389</v>
      </c>
      <c r="K108" s="14"/>
      <c r="L108" s="10">
        <v>50</v>
      </c>
      <c r="M108" s="10">
        <f t="shared" si="16"/>
        <v>2.2499999999999956</v>
      </c>
      <c r="N108" s="11">
        <f t="shared" si="17"/>
        <v>9.4877358363584836</v>
      </c>
    </row>
    <row r="109" spans="4:14" x14ac:dyDescent="0.3">
      <c r="D109" s="10">
        <v>102</v>
      </c>
      <c r="E109" s="10">
        <f t="shared" si="9"/>
        <v>3.5499999999999954</v>
      </c>
      <c r="F109" s="11">
        <f t="shared" si="10"/>
        <v>34.813317487601857</v>
      </c>
      <c r="G109" s="14"/>
      <c r="H109" s="10">
        <v>103</v>
      </c>
      <c r="I109" s="10">
        <f t="shared" si="11"/>
        <v>3.5749999999999953</v>
      </c>
      <c r="J109" s="11">
        <f t="shared" si="12"/>
        <v>35.694620815655703</v>
      </c>
      <c r="K109" s="14"/>
      <c r="L109" s="10">
        <v>51</v>
      </c>
      <c r="M109" s="10">
        <f t="shared" si="16"/>
        <v>2.2749999999999955</v>
      </c>
      <c r="N109" s="11">
        <f t="shared" si="17"/>
        <v>9.7279190125598411</v>
      </c>
    </row>
    <row r="110" spans="4:14" x14ac:dyDescent="0.3">
      <c r="D110" s="10">
        <v>104</v>
      </c>
      <c r="E110" s="10">
        <f t="shared" si="9"/>
        <v>3.5999999999999952</v>
      </c>
      <c r="F110" s="11">
        <f t="shared" si="10"/>
        <v>36.598234443677811</v>
      </c>
      <c r="G110" s="14"/>
      <c r="H110" s="10">
        <v>105</v>
      </c>
      <c r="I110" s="10">
        <f t="shared" si="11"/>
        <v>3.6249999999999951</v>
      </c>
      <c r="J110" s="11">
        <f t="shared" si="12"/>
        <v>37.524723159600818</v>
      </c>
      <c r="K110" s="14"/>
      <c r="L110" s="10">
        <v>52</v>
      </c>
      <c r="M110" s="10">
        <f t="shared" si="16"/>
        <v>2.2999999999999954</v>
      </c>
      <c r="N110" s="11">
        <f t="shared" si="17"/>
        <v>9.9741824548146738</v>
      </c>
    </row>
    <row r="111" spans="4:14" x14ac:dyDescent="0.3">
      <c r="D111" s="10">
        <v>106</v>
      </c>
      <c r="E111" s="10">
        <f t="shared" si="9"/>
        <v>3.649999999999995</v>
      </c>
      <c r="F111" s="11">
        <f t="shared" si="10"/>
        <v>38.474666049031931</v>
      </c>
      <c r="G111" s="14"/>
      <c r="H111" s="10">
        <v>107</v>
      </c>
      <c r="I111" s="10">
        <f t="shared" si="11"/>
        <v>3.6749999999999949</v>
      </c>
      <c r="J111" s="11">
        <f t="shared" si="12"/>
        <v>39.448656857200326</v>
      </c>
      <c r="K111" s="14"/>
      <c r="L111" s="10">
        <v>53</v>
      </c>
      <c r="M111" s="10">
        <f t="shared" si="16"/>
        <v>2.3249999999999953</v>
      </c>
      <c r="N111" s="11">
        <f t="shared" si="17"/>
        <v>10.226680085790951</v>
      </c>
    </row>
    <row r="112" spans="4:14" x14ac:dyDescent="0.3">
      <c r="D112" s="10">
        <v>108</v>
      </c>
      <c r="E112" s="10">
        <f t="shared" si="9"/>
        <v>3.6999999999999948</v>
      </c>
      <c r="F112" s="11">
        <f t="shared" si="10"/>
        <v>40.447304360067179</v>
      </c>
      <c r="G112" s="14"/>
      <c r="H112" s="10">
        <v>109</v>
      </c>
      <c r="I112" s="10">
        <f t="shared" si="11"/>
        <v>3.7249999999999948</v>
      </c>
      <c r="J112" s="11">
        <f t="shared" si="12"/>
        <v>41.471232744830537</v>
      </c>
      <c r="K112" s="14"/>
      <c r="L112" s="10">
        <v>54</v>
      </c>
      <c r="M112" s="10">
        <f t="shared" si="16"/>
        <v>2.3499999999999952</v>
      </c>
      <c r="N112" s="11">
        <f t="shared" si="17"/>
        <v>10.485569724727524</v>
      </c>
    </row>
    <row r="113" spans="4:14" x14ac:dyDescent="0.3">
      <c r="D113" s="10">
        <v>110</v>
      </c>
      <c r="E113" s="10">
        <f t="shared" si="9"/>
        <v>3.7499999999999947</v>
      </c>
      <c r="F113" s="11">
        <f t="shared" si="10"/>
        <v>42.521082000062556</v>
      </c>
      <c r="G113" s="14"/>
      <c r="H113" s="10">
        <v>111</v>
      </c>
      <c r="I113" s="10">
        <f t="shared" si="11"/>
        <v>3.7749999999999946</v>
      </c>
      <c r="J113" s="11">
        <f t="shared" si="12"/>
        <v>43.59750831572326</v>
      </c>
      <c r="K113" s="14"/>
      <c r="L113" s="10">
        <v>55</v>
      </c>
      <c r="M113" s="10">
        <f t="shared" si="16"/>
        <v>2.3749999999999951</v>
      </c>
      <c r="N113" s="11">
        <f t="shared" si="17"/>
        <v>10.751013186076303</v>
      </c>
    </row>
    <row r="114" spans="4:14" x14ac:dyDescent="0.3">
      <c r="D114" s="10">
        <v>112</v>
      </c>
      <c r="E114" s="10">
        <f t="shared" si="9"/>
        <v>3.7999999999999945</v>
      </c>
      <c r="F114" s="11">
        <f t="shared" si="10"/>
        <v>44.70118449330058</v>
      </c>
      <c r="G114" s="14"/>
      <c r="H114" s="10">
        <v>113</v>
      </c>
      <c r="I114" s="10">
        <f t="shared" si="11"/>
        <v>3.8249999999999944</v>
      </c>
      <c r="J114" s="11">
        <f t="shared" si="12"/>
        <v>45.83280036633321</v>
      </c>
      <c r="K114" s="14"/>
      <c r="L114" s="10">
        <v>56</v>
      </c>
      <c r="M114" s="10">
        <f t="shared" si="16"/>
        <v>2.399999999999995</v>
      </c>
      <c r="N114" s="11">
        <f t="shared" si="17"/>
        <v>11.023176380641546</v>
      </c>
    </row>
    <row r="115" spans="4:14" x14ac:dyDescent="0.3">
      <c r="D115" s="10">
        <v>114</v>
      </c>
      <c r="E115" s="10">
        <f t="shared" si="9"/>
        <v>3.8499999999999943</v>
      </c>
      <c r="F115" s="11">
        <f t="shared" si="10"/>
        <v>46.993063231579015</v>
      </c>
      <c r="G115" s="14"/>
      <c r="H115" s="10">
        <v>115</v>
      </c>
      <c r="I115" s="10">
        <f t="shared" si="11"/>
        <v>3.8749999999999942</v>
      </c>
      <c r="J115" s="11">
        <f t="shared" si="12"/>
        <v>48.182698291098539</v>
      </c>
      <c r="K115" s="14"/>
      <c r="L115" s="10">
        <v>57</v>
      </c>
      <c r="M115" s="10">
        <f t="shared" si="16"/>
        <v>2.4249999999999949</v>
      </c>
      <c r="N115" s="11">
        <f t="shared" si="17"/>
        <v>11.302229419279524</v>
      </c>
    </row>
    <row r="116" spans="4:14" x14ac:dyDescent="0.3">
      <c r="D116" s="10">
        <v>116</v>
      </c>
      <c r="E116" s="10">
        <f t="shared" si="9"/>
        <v>3.8999999999999941</v>
      </c>
      <c r="F116" s="11">
        <f t="shared" si="10"/>
        <v>49.402449105529882</v>
      </c>
      <c r="G116" s="14"/>
      <c r="H116" s="10">
        <v>117</v>
      </c>
      <c r="I116" s="10">
        <f t="shared" si="11"/>
        <v>3.924999999999994</v>
      </c>
      <c r="J116" s="11">
        <f t="shared" si="12"/>
        <v>50.653078058838332</v>
      </c>
      <c r="K116" s="14"/>
      <c r="L116" s="10">
        <v>58</v>
      </c>
      <c r="M116" s="10">
        <f t="shared" si="16"/>
        <v>2.4499999999999948</v>
      </c>
      <c r="N116" s="11">
        <f t="shared" si="17"/>
        <v>11.588346719223329</v>
      </c>
    </row>
    <row r="117" spans="4:14" x14ac:dyDescent="0.3">
      <c r="D117" s="10">
        <v>118</v>
      </c>
      <c r="E117" s="10">
        <f t="shared" si="9"/>
        <v>3.949999999999994</v>
      </c>
      <c r="F117" s="11">
        <f t="shared" si="10"/>
        <v>51.935366834831122</v>
      </c>
      <c r="G117" s="14"/>
      <c r="H117" s="10">
        <v>119</v>
      </c>
      <c r="I117" s="10">
        <f t="shared" si="11"/>
        <v>3.9749999999999939</v>
      </c>
      <c r="J117" s="11">
        <f t="shared" si="12"/>
        <v>53.25011690573529</v>
      </c>
      <c r="K117" s="14"/>
      <c r="L117" s="10">
        <v>59</v>
      </c>
      <c r="M117" s="10">
        <f t="shared" si="16"/>
        <v>2.4749999999999948</v>
      </c>
      <c r="N117" s="11">
        <f t="shared" si="17"/>
        <v>11.881707113099337</v>
      </c>
    </row>
    <row r="118" spans="4:14" x14ac:dyDescent="0.3">
      <c r="D118" s="10">
        <v>120</v>
      </c>
      <c r="E118" s="10">
        <f t="shared" si="9"/>
        <v>3.9999999999999938</v>
      </c>
      <c r="F118" s="11">
        <f t="shared" si="10"/>
        <v>54.598150033143902</v>
      </c>
      <c r="G118" s="14"/>
      <c r="H118" s="10">
        <v>121</v>
      </c>
      <c r="I118" s="10">
        <f t="shared" si="11"/>
        <v>4.0249999999999941</v>
      </c>
      <c r="J118" s="11">
        <f t="shared" si="12"/>
        <v>55.980308781643807</v>
      </c>
      <c r="K118" s="14"/>
      <c r="L118" s="10">
        <v>60</v>
      </c>
      <c r="M118" s="10">
        <f t="shared" si="16"/>
        <v>2.4999999999999947</v>
      </c>
      <c r="N118" s="11">
        <f t="shared" si="17"/>
        <v>12.182493960703409</v>
      </c>
    </row>
    <row r="119" spans="4:14" x14ac:dyDescent="0.3">
      <c r="D119" s="10">
        <v>122</v>
      </c>
      <c r="E119" s="10">
        <f t="shared" si="9"/>
        <v>4.0499999999999936</v>
      </c>
      <c r="F119" s="11">
        <f t="shared" si="10"/>
        <v>57.397457045445833</v>
      </c>
      <c r="G119" s="14"/>
      <c r="H119" s="10">
        <v>123</v>
      </c>
      <c r="I119" s="10">
        <f t="shared" si="11"/>
        <v>4.074999999999994</v>
      </c>
      <c r="J119" s="11">
        <f t="shared" si="12"/>
        <v>58.85048058834704</v>
      </c>
      <c r="K119" s="14"/>
      <c r="L119" s="10">
        <v>61</v>
      </c>
      <c r="M119" s="10">
        <f t="shared" si="16"/>
        <v>2.5249999999999946</v>
      </c>
      <c r="N119" s="11">
        <f t="shared" si="17"/>
        <v>12.49089526360674</v>
      </c>
    </row>
    <row r="120" spans="4:14" x14ac:dyDescent="0.3">
      <c r="D120" s="10">
        <v>124</v>
      </c>
      <c r="E120" s="10">
        <f t="shared" si="9"/>
        <v>4.0999999999999934</v>
      </c>
      <c r="F120" s="11">
        <f t="shared" si="10"/>
        <v>60.340287597361574</v>
      </c>
      <c r="G120" s="14"/>
      <c r="H120" s="10">
        <v>125</v>
      </c>
      <c r="I120" s="10">
        <f t="shared" si="11"/>
        <v>4.1249999999999938</v>
      </c>
      <c r="J120" s="11">
        <f t="shared" si="12"/>
        <v>61.8678092503675</v>
      </c>
      <c r="K120" s="14"/>
      <c r="L120" s="10">
        <v>62</v>
      </c>
      <c r="M120" s="10">
        <f t="shared" si="16"/>
        <v>2.5499999999999945</v>
      </c>
      <c r="N120" s="11">
        <f t="shared" si="17"/>
        <v>12.807103782662962</v>
      </c>
    </row>
    <row r="121" spans="4:14" x14ac:dyDescent="0.3">
      <c r="D121" s="10">
        <v>126</v>
      </c>
      <c r="E121" s="10">
        <f t="shared" si="9"/>
        <v>4.1499999999999932</v>
      </c>
      <c r="F121" s="11">
        <f t="shared" si="10"/>
        <v>63.434000298122896</v>
      </c>
      <c r="G121" s="14"/>
      <c r="H121" s="10">
        <v>127</v>
      </c>
      <c r="I121" s="10">
        <f t="shared" si="11"/>
        <v>4.1749999999999936</v>
      </c>
      <c r="J121" s="11">
        <f t="shared" si="12"/>
        <v>65.039839661016558</v>
      </c>
      <c r="K121" s="14"/>
      <c r="L121" s="10">
        <v>63</v>
      </c>
      <c r="M121" s="10">
        <f t="shared" si="16"/>
        <v>2.5749999999999944</v>
      </c>
      <c r="N121" s="11">
        <f t="shared" si="17"/>
        <v>13.131317158489942</v>
      </c>
    </row>
    <row r="122" spans="4:14" x14ac:dyDescent="0.3">
      <c r="D122" s="10">
        <v>128</v>
      </c>
      <c r="E122" s="10">
        <f t="shared" si="9"/>
        <v>4.1999999999999931</v>
      </c>
      <c r="F122" s="11">
        <f t="shared" si="10"/>
        <v>66.686331040924685</v>
      </c>
      <c r="G122" s="14"/>
      <c r="H122" s="10">
        <v>129</v>
      </c>
      <c r="I122" s="10">
        <f t="shared" si="11"/>
        <v>4.2249999999999934</v>
      </c>
      <c r="J122" s="11">
        <f t="shared" si="12"/>
        <v>68.374503548557669</v>
      </c>
      <c r="K122" s="14"/>
      <c r="L122" s="10">
        <v>64</v>
      </c>
      <c r="M122" s="10">
        <f t="shared" si="16"/>
        <v>2.5999999999999943</v>
      </c>
      <c r="N122" s="11">
        <f t="shared" si="17"/>
        <v>13.463738035001613</v>
      </c>
    </row>
    <row r="123" spans="4:14" x14ac:dyDescent="0.3">
      <c r="D123" s="10">
        <v>130</v>
      </c>
      <c r="E123" s="10">
        <f t="shared" si="9"/>
        <v>4.2499999999999929</v>
      </c>
      <c r="F123" s="11">
        <f t="shared" si="10"/>
        <v>70.105412346687359</v>
      </c>
      <c r="G123" s="14"/>
      <c r="H123" s="10">
        <v>131</v>
      </c>
      <c r="I123" s="10">
        <f t="shared" si="11"/>
        <v>4.2749999999999932</v>
      </c>
      <c r="J123" s="11">
        <f t="shared" si="12"/>
        <v>71.88013930965856</v>
      </c>
      <c r="K123" s="14"/>
      <c r="L123" s="10">
        <v>65</v>
      </c>
      <c r="M123" s="10">
        <f t="shared" si="16"/>
        <v>2.6249999999999942</v>
      </c>
      <c r="N123" s="11">
        <f t="shared" si="17"/>
        <v>13.804574186067015</v>
      </c>
    </row>
    <row r="124" spans="4:14" x14ac:dyDescent="0.3">
      <c r="D124" s="10">
        <v>132</v>
      </c>
      <c r="E124" s="10">
        <f t="shared" ref="E124:E158" si="18">E123+2*$N$56</f>
        <v>4.2999999999999927</v>
      </c>
      <c r="F124" s="11">
        <f t="shared" ref="F124:F158" si="19">EXP(E124)</f>
        <v>73.699793699595261</v>
      </c>
      <c r="G124" s="14"/>
      <c r="H124" s="10">
        <v>133</v>
      </c>
      <c r="I124" s="10">
        <f t="shared" ref="I124:I157" si="20">I123+2*$N$56</f>
        <v>4.3249999999999931</v>
      </c>
      <c r="J124" s="11">
        <f t="shared" ref="J124:J157" si="21">EXP(I124)</f>
        <v>75.565512859726084</v>
      </c>
      <c r="K124" s="14"/>
      <c r="L124" s="10">
        <v>66</v>
      </c>
      <c r="M124" s="10">
        <f t="shared" si="16"/>
        <v>2.6499999999999941</v>
      </c>
      <c r="N124" s="11">
        <f t="shared" si="17"/>
        <v>14.154038645375719</v>
      </c>
    </row>
    <row r="125" spans="4:14" x14ac:dyDescent="0.3">
      <c r="D125" s="10">
        <v>134</v>
      </c>
      <c r="E125" s="10">
        <f t="shared" si="18"/>
        <v>4.3499999999999925</v>
      </c>
      <c r="F125" s="11">
        <f t="shared" si="19"/>
        <v>77.478462925260288</v>
      </c>
      <c r="G125" s="14"/>
      <c r="H125" s="10">
        <v>135</v>
      </c>
      <c r="I125" s="10">
        <f t="shared" si="20"/>
        <v>4.3749999999999929</v>
      </c>
      <c r="J125" s="11">
        <f t="shared" si="21"/>
        <v>79.439839552260764</v>
      </c>
      <c r="K125" s="14"/>
      <c r="L125" s="10">
        <v>67</v>
      </c>
      <c r="M125" s="10">
        <f t="shared" si="16"/>
        <v>2.674999999999994</v>
      </c>
      <c r="N125" s="11">
        <f t="shared" si="17"/>
        <v>14.512349839590827</v>
      </c>
    </row>
    <row r="126" spans="4:14" x14ac:dyDescent="0.3">
      <c r="D126" s="10">
        <v>136</v>
      </c>
      <c r="E126" s="10">
        <f t="shared" si="18"/>
        <v>4.3999999999999924</v>
      </c>
      <c r="F126" s="11">
        <f t="shared" si="19"/>
        <v>81.450868664967501</v>
      </c>
      <c r="G126" s="14"/>
      <c r="H126" s="10">
        <v>137</v>
      </c>
      <c r="I126" s="10">
        <f t="shared" si="20"/>
        <v>4.4249999999999927</v>
      </c>
      <c r="J126" s="11">
        <f t="shared" si="21"/>
        <v>83.512807222040607</v>
      </c>
      <c r="K126" s="14"/>
      <c r="L126" s="10">
        <v>68</v>
      </c>
      <c r="M126" s="10">
        <f t="shared" si="16"/>
        <v>2.699999999999994</v>
      </c>
      <c r="N126" s="11">
        <f t="shared" si="17"/>
        <v>14.879731724872745</v>
      </c>
    </row>
    <row r="127" spans="4:14" x14ac:dyDescent="0.3">
      <c r="D127" s="10">
        <v>138</v>
      </c>
      <c r="E127" s="10">
        <f t="shared" si="18"/>
        <v>4.4499999999999922</v>
      </c>
      <c r="F127" s="11">
        <f t="shared" si="19"/>
        <v>85.626944002199906</v>
      </c>
      <c r="G127" s="14"/>
      <c r="H127" s="10">
        <v>139</v>
      </c>
      <c r="I127" s="10">
        <f t="shared" si="20"/>
        <v>4.4749999999999925</v>
      </c>
      <c r="J127" s="11">
        <f t="shared" si="21"/>
        <v>87.794600409754139</v>
      </c>
      <c r="K127" s="14"/>
      <c r="L127" s="10">
        <v>69</v>
      </c>
      <c r="M127" s="10">
        <f t="shared" si="16"/>
        <v>2.7249999999999939</v>
      </c>
      <c r="N127" s="11">
        <f t="shared" si="17"/>
        <v>15.256413926859064</v>
      </c>
    </row>
    <row r="128" spans="4:14" x14ac:dyDescent="0.3">
      <c r="D128" s="10">
        <v>140</v>
      </c>
      <c r="E128" s="10">
        <f t="shared" si="18"/>
        <v>4.499999999999992</v>
      </c>
      <c r="F128" s="11">
        <f t="shared" si="19"/>
        <v>90.0171313005211</v>
      </c>
      <c r="G128" s="14"/>
      <c r="H128" s="10">
        <v>141</v>
      </c>
      <c r="I128" s="10">
        <f t="shared" si="20"/>
        <v>4.5249999999999924</v>
      </c>
      <c r="J128" s="11">
        <f t="shared" si="21"/>
        <v>92.295925828657161</v>
      </c>
      <c r="K128" s="14"/>
      <c r="L128" s="10">
        <v>70</v>
      </c>
      <c r="M128" s="10">
        <f t="shared" si="16"/>
        <v>2.7499999999999938</v>
      </c>
      <c r="N128" s="11">
        <f t="shared" si="17"/>
        <v>15.642631884188074</v>
      </c>
    </row>
    <row r="129" spans="4:14" x14ac:dyDescent="0.3">
      <c r="D129" s="10">
        <v>142</v>
      </c>
      <c r="E129" s="10">
        <f t="shared" si="18"/>
        <v>4.5499999999999918</v>
      </c>
      <c r="F129" s="11">
        <f t="shared" si="19"/>
        <v>94.63240831492331</v>
      </c>
      <c r="G129" s="14"/>
      <c r="H129" s="10">
        <v>143</v>
      </c>
      <c r="I129" s="10">
        <f t="shared" si="20"/>
        <v>4.5749999999999922</v>
      </c>
      <c r="J129" s="11">
        <f t="shared" si="21"/>
        <v>97.028039136932591</v>
      </c>
      <c r="K129" s="14"/>
      <c r="L129" s="10">
        <v>71</v>
      </c>
      <c r="M129" s="10">
        <f t="shared" si="16"/>
        <v>2.7749999999999937</v>
      </c>
      <c r="N129" s="11">
        <f t="shared" si="17"/>
        <v>16.038626995655566</v>
      </c>
    </row>
    <row r="130" spans="4:14" x14ac:dyDescent="0.3">
      <c r="D130" s="10">
        <v>144</v>
      </c>
      <c r="E130" s="10">
        <f t="shared" si="18"/>
        <v>4.5999999999999917</v>
      </c>
      <c r="F130" s="11">
        <f t="shared" si="19"/>
        <v>99.48431564193298</v>
      </c>
      <c r="G130" s="14"/>
      <c r="H130" s="10">
        <v>145</v>
      </c>
      <c r="I130" s="10">
        <f t="shared" si="20"/>
        <v>4.624999999999992</v>
      </c>
      <c r="J130" s="11">
        <f t="shared" si="21"/>
        <v>102.00277308269887</v>
      </c>
      <c r="K130" s="14"/>
      <c r="L130" s="10">
        <v>72</v>
      </c>
      <c r="M130" s="10">
        <f t="shared" si="16"/>
        <v>2.7999999999999936</v>
      </c>
      <c r="N130" s="11">
        <f t="shared" si="17"/>
        <v>16.444646771096945</v>
      </c>
    </row>
    <row r="131" spans="4:14" x14ac:dyDescent="0.3">
      <c r="D131" s="10">
        <v>146</v>
      </c>
      <c r="E131" s="10">
        <f t="shared" si="18"/>
        <v>4.6499999999999915</v>
      </c>
      <c r="F131" s="11">
        <f t="shared" si="19"/>
        <v>104.5849855771133</v>
      </c>
      <c r="G131" s="14"/>
      <c r="H131" s="10">
        <v>147</v>
      </c>
      <c r="I131" s="10">
        <f t="shared" si="20"/>
        <v>4.6749999999999918</v>
      </c>
      <c r="J131" s="11">
        <f t="shared" si="21"/>
        <v>107.23256709204361</v>
      </c>
      <c r="K131" s="14"/>
      <c r="L131" s="10">
        <v>73</v>
      </c>
      <c r="M131" s="10">
        <f t="shared" si="16"/>
        <v>2.8249999999999935</v>
      </c>
      <c r="N131" s="11">
        <f t="shared" si="17"/>
        <v>16.860944986088921</v>
      </c>
    </row>
    <row r="132" spans="4:14" x14ac:dyDescent="0.3">
      <c r="D132" s="10">
        <v>148</v>
      </c>
      <c r="E132" s="10">
        <f t="shared" si="18"/>
        <v>4.6999999999999913</v>
      </c>
      <c r="F132" s="11">
        <f t="shared" si="19"/>
        <v>109.94717245212254</v>
      </c>
      <c r="G132" s="14"/>
      <c r="H132" s="10">
        <v>149</v>
      </c>
      <c r="I132" s="10">
        <f t="shared" si="20"/>
        <v>4.7249999999999917</v>
      </c>
      <c r="J132" s="11">
        <f t="shared" si="21"/>
        <v>112.73049837406823</v>
      </c>
      <c r="K132" s="14"/>
      <c r="L132" s="10">
        <v>74</v>
      </c>
      <c r="M132" s="10">
        <f t="shared" si="16"/>
        <v>2.8499999999999934</v>
      </c>
      <c r="N132" s="11">
        <f t="shared" si="17"/>
        <v>17.287781840567526</v>
      </c>
    </row>
    <row r="133" spans="4:14" x14ac:dyDescent="0.3">
      <c r="D133" s="10">
        <v>150</v>
      </c>
      <c r="E133" s="10">
        <f t="shared" si="18"/>
        <v>4.7499999999999911</v>
      </c>
      <c r="F133" s="11">
        <f t="shared" si="19"/>
        <v>115.58428452718663</v>
      </c>
      <c r="G133" s="14"/>
      <c r="H133" s="10">
        <v>151</v>
      </c>
      <c r="I133" s="10">
        <f t="shared" si="20"/>
        <v>4.7749999999999915</v>
      </c>
      <c r="J133" s="11">
        <f t="shared" si="21"/>
        <v>118.51031462072228</v>
      </c>
      <c r="K133" s="14"/>
      <c r="L133" s="10">
        <v>75</v>
      </c>
      <c r="M133" s="10">
        <f t="shared" si="16"/>
        <v>2.8749999999999933</v>
      </c>
      <c r="N133" s="11">
        <f t="shared" si="17"/>
        <v>17.725424121461522</v>
      </c>
    </row>
    <row r="134" spans="4:14" x14ac:dyDescent="0.3">
      <c r="D134" s="10">
        <v>152</v>
      </c>
      <c r="E134" s="10">
        <f t="shared" si="18"/>
        <v>4.7999999999999909</v>
      </c>
      <c r="F134" s="11">
        <f t="shared" si="19"/>
        <v>121.51041751873377</v>
      </c>
      <c r="G134" s="14"/>
      <c r="H134" s="10">
        <v>153</v>
      </c>
      <c r="I134" s="10">
        <f t="shared" si="20"/>
        <v>4.8249999999999913</v>
      </c>
      <c r="J134" s="11">
        <f t="shared" si="21"/>
        <v>124.58646838319424</v>
      </c>
      <c r="K134" s="14"/>
      <c r="L134" s="10">
        <v>76</v>
      </c>
      <c r="M134" s="10">
        <f t="shared" si="16"/>
        <v>2.8999999999999932</v>
      </c>
      <c r="N134" s="11">
        <f t="shared" si="17"/>
        <v>18.17414536944294</v>
      </c>
    </row>
    <row r="135" spans="4:14" x14ac:dyDescent="0.3">
      <c r="D135" s="10">
        <v>154</v>
      </c>
      <c r="E135" s="10">
        <f t="shared" si="18"/>
        <v>4.8499999999999908</v>
      </c>
      <c r="F135" s="11">
        <f t="shared" si="19"/>
        <v>127.74038984602768</v>
      </c>
      <c r="G135" s="14"/>
      <c r="H135" s="10">
        <v>155</v>
      </c>
      <c r="I135" s="10">
        <f t="shared" si="20"/>
        <v>4.8749999999999911</v>
      </c>
      <c r="J135" s="11">
        <f t="shared" si="21"/>
        <v>130.97415321081743</v>
      </c>
      <c r="K135" s="14"/>
      <c r="L135" s="10">
        <v>77</v>
      </c>
      <c r="M135" s="10">
        <f t="shared" si="16"/>
        <v>2.9249999999999932</v>
      </c>
      <c r="N135" s="11">
        <f t="shared" si="17"/>
        <v>18.634226049898874</v>
      </c>
    </row>
    <row r="136" spans="4:14" x14ac:dyDescent="0.3">
      <c r="D136" s="10">
        <v>156</v>
      </c>
      <c r="E136" s="10">
        <f t="shared" si="18"/>
        <v>4.8999999999999906</v>
      </c>
      <c r="F136" s="11">
        <f t="shared" si="19"/>
        <v>134.28977968493422</v>
      </c>
      <c r="G136" s="14"/>
      <c r="H136" s="10">
        <v>157</v>
      </c>
      <c r="I136" s="10">
        <f t="shared" si="20"/>
        <v>4.9249999999999909</v>
      </c>
      <c r="J136" s="11">
        <f t="shared" si="21"/>
        <v>137.68934164285739</v>
      </c>
      <c r="K136" s="14"/>
      <c r="L136" s="10">
        <v>78</v>
      </c>
      <c r="M136" s="10">
        <f t="shared" si="16"/>
        <v>2.9499999999999931</v>
      </c>
      <c r="N136" s="11">
        <f t="shared" si="17"/>
        <v>19.105953728231515</v>
      </c>
    </row>
    <row r="137" spans="4:14" x14ac:dyDescent="0.3">
      <c r="D137" s="10">
        <v>158</v>
      </c>
      <c r="E137" s="10">
        <f t="shared" si="18"/>
        <v>4.9499999999999904</v>
      </c>
      <c r="F137" s="11">
        <f t="shared" si="19"/>
        <v>141.17496392147549</v>
      </c>
      <c r="G137" s="14"/>
      <c r="H137" s="10">
        <v>159</v>
      </c>
      <c r="I137" s="10">
        <f t="shared" si="20"/>
        <v>4.9749999999999908</v>
      </c>
      <c r="J137" s="11">
        <f t="shared" si="21"/>
        <v>144.74882514817958</v>
      </c>
      <c r="K137" s="14"/>
      <c r="L137" s="10">
        <v>79</v>
      </c>
      <c r="M137" s="10">
        <f t="shared" si="16"/>
        <v>2.974999999999993</v>
      </c>
      <c r="N137" s="11">
        <f t="shared" si="17"/>
        <v>19.589623249595853</v>
      </c>
    </row>
    <row r="138" spans="4:14" x14ac:dyDescent="0.3">
      <c r="D138" s="10">
        <v>160</v>
      </c>
      <c r="E138" s="10">
        <f t="shared" si="18"/>
        <v>4.9999999999999902</v>
      </c>
      <c r="F138" s="11">
        <f t="shared" si="19"/>
        <v>148.41315910257515</v>
      </c>
      <c r="G138" s="14"/>
      <c r="H138" s="10">
        <v>161</v>
      </c>
      <c r="I138" s="10">
        <f t="shared" si="20"/>
        <v>5.0249999999999906</v>
      </c>
      <c r="J138" s="11">
        <f t="shared" si="21"/>
        <v>152.17025611266814</v>
      </c>
      <c r="K138" s="14"/>
      <c r="L138" s="10">
        <v>80</v>
      </c>
      <c r="M138" s="10">
        <f t="shared" si="16"/>
        <v>2.9999999999999929</v>
      </c>
      <c r="N138" s="11">
        <f t="shared" si="17"/>
        <v>20.085536923187526</v>
      </c>
    </row>
    <row r="139" spans="4:14" x14ac:dyDescent="0.3">
      <c r="D139" s="10">
        <v>162</v>
      </c>
      <c r="E139" s="10">
        <f t="shared" si="18"/>
        <v>5.0499999999999901</v>
      </c>
      <c r="F139" s="11">
        <f t="shared" si="19"/>
        <v>156.02246448639346</v>
      </c>
      <c r="G139" s="14"/>
      <c r="H139" s="10">
        <v>163</v>
      </c>
      <c r="I139" s="10">
        <f t="shared" si="20"/>
        <v>5.0749999999999904</v>
      </c>
      <c r="J139" s="11">
        <f t="shared" si="21"/>
        <v>159.97219197938497</v>
      </c>
      <c r="K139" s="14"/>
      <c r="L139" s="10">
        <v>81</v>
      </c>
      <c r="M139" s="10">
        <f t="shared" si="16"/>
        <v>3.0249999999999928</v>
      </c>
      <c r="N139" s="11">
        <f t="shared" si="17"/>
        <v>20.594004711195883</v>
      </c>
    </row>
    <row r="140" spans="4:14" x14ac:dyDescent="0.3">
      <c r="D140" s="10">
        <v>164</v>
      </c>
      <c r="E140" s="10">
        <f t="shared" si="18"/>
        <v>5.0999999999999899</v>
      </c>
      <c r="F140" s="11">
        <f t="shared" si="19"/>
        <v>164.02190729990008</v>
      </c>
      <c r="G140" s="14"/>
      <c r="H140" s="10">
        <v>165</v>
      </c>
      <c r="I140" s="10">
        <f t="shared" si="20"/>
        <v>5.1249999999999902</v>
      </c>
      <c r="J140" s="11">
        <f t="shared" si="21"/>
        <v>168.1741416518438</v>
      </c>
      <c r="K140" s="14"/>
      <c r="L140" s="10">
        <v>82</v>
      </c>
      <c r="M140" s="10">
        <f t="shared" si="16"/>
        <v>3.0499999999999927</v>
      </c>
      <c r="N140" s="11">
        <f t="shared" si="17"/>
        <v>21.11534442254046</v>
      </c>
    </row>
    <row r="141" spans="4:14" x14ac:dyDescent="0.3">
      <c r="D141" s="10">
        <v>166</v>
      </c>
      <c r="E141" s="10">
        <f t="shared" si="18"/>
        <v>5.1499999999999897</v>
      </c>
      <c r="F141" s="11">
        <f t="shared" si="19"/>
        <v>172.43149031685252</v>
      </c>
      <c r="G141" s="14"/>
      <c r="H141" s="10">
        <v>167</v>
      </c>
      <c r="I141" s="10">
        <f t="shared" si="20"/>
        <v>5.1749999999999901</v>
      </c>
      <c r="J141" s="11">
        <f t="shared" si="21"/>
        <v>176.79661427643057</v>
      </c>
      <c r="K141" s="14"/>
      <c r="L141" s="10">
        <v>83</v>
      </c>
      <c r="M141" s="10">
        <f t="shared" si="16"/>
        <v>3.0749999999999926</v>
      </c>
      <c r="N141" s="11">
        <f t="shared" si="17"/>
        <v>21.649881911511894</v>
      </c>
    </row>
    <row r="142" spans="4:14" x14ac:dyDescent="0.3">
      <c r="D142" s="10">
        <v>168</v>
      </c>
      <c r="E142" s="10">
        <f t="shared" si="18"/>
        <v>5.1999999999999895</v>
      </c>
      <c r="F142" s="11">
        <f t="shared" si="19"/>
        <v>181.27224187514929</v>
      </c>
      <c r="G142" s="14"/>
      <c r="H142" s="10">
        <v>169</v>
      </c>
      <c r="I142" s="10">
        <f t="shared" si="20"/>
        <v>5.2249999999999899</v>
      </c>
      <c r="J142" s="11">
        <f t="shared" si="21"/>
        <v>185.86117052595216</v>
      </c>
      <c r="K142" s="14"/>
      <c r="L142" s="10">
        <v>84</v>
      </c>
      <c r="M142" s="10">
        <f t="shared" si="16"/>
        <v>3.0999999999999925</v>
      </c>
      <c r="N142" s="11">
        <f t="shared" si="17"/>
        <v>22.197951281441469</v>
      </c>
    </row>
    <row r="143" spans="4:14" x14ac:dyDescent="0.3">
      <c r="D143" s="10">
        <v>170</v>
      </c>
      <c r="E143" s="10">
        <f t="shared" si="18"/>
        <v>5.2499999999999893</v>
      </c>
      <c r="F143" s="11">
        <f t="shared" si="19"/>
        <v>190.56626845862797</v>
      </c>
      <c r="G143" s="14"/>
      <c r="H143" s="10">
        <v>171</v>
      </c>
      <c r="I143" s="10">
        <f t="shared" si="20"/>
        <v>5.2749999999999897</v>
      </c>
      <c r="J143" s="11">
        <f t="shared" si="21"/>
        <v>195.39047651254887</v>
      </c>
      <c r="K143" s="14"/>
      <c r="L143" s="10">
        <v>85</v>
      </c>
      <c r="M143" s="10">
        <f t="shared" si="16"/>
        <v>3.1249999999999925</v>
      </c>
      <c r="N143" s="11">
        <f t="shared" si="17"/>
        <v>22.759895093526556</v>
      </c>
    </row>
    <row r="144" spans="4:14" x14ac:dyDescent="0.3">
      <c r="D144" s="10">
        <v>172</v>
      </c>
      <c r="E144" s="10">
        <f t="shared" si="18"/>
        <v>5.2999999999999892</v>
      </c>
      <c r="F144" s="11">
        <f t="shared" si="19"/>
        <v>200.3368099747895</v>
      </c>
      <c r="G144" s="14"/>
      <c r="H144" s="10">
        <v>173</v>
      </c>
      <c r="I144" s="10">
        <f t="shared" si="20"/>
        <v>5.3249999999999895</v>
      </c>
      <c r="J144" s="11">
        <f t="shared" si="21"/>
        <v>205.40836046478097</v>
      </c>
      <c r="K144" s="14"/>
      <c r="L144" s="10">
        <v>86</v>
      </c>
      <c r="M144" s="10">
        <f t="shared" si="16"/>
        <v>3.1499999999999924</v>
      </c>
      <c r="N144" s="11">
        <f t="shared" si="17"/>
        <v>23.336064580942537</v>
      </c>
    </row>
    <row r="145" spans="4:14" x14ac:dyDescent="0.3">
      <c r="D145" s="10">
        <v>174</v>
      </c>
      <c r="E145" s="10">
        <f t="shared" si="18"/>
        <v>5.349999999999989</v>
      </c>
      <c r="F145" s="11">
        <f t="shared" si="19"/>
        <v>210.60829786667213</v>
      </c>
      <c r="G145" s="14"/>
      <c r="H145" s="10">
        <v>175</v>
      </c>
      <c r="I145" s="10">
        <f t="shared" si="20"/>
        <v>5.3749999999999893</v>
      </c>
      <c r="J145" s="11">
        <f t="shared" si="21"/>
        <v>215.9398723106118</v>
      </c>
      <c r="K145" s="14"/>
      <c r="L145" s="10">
        <v>87</v>
      </c>
      <c r="M145" s="10">
        <f t="shared" si="16"/>
        <v>3.1749999999999923</v>
      </c>
      <c r="N145" s="11">
        <f t="shared" si="17"/>
        <v>23.926819868374949</v>
      </c>
    </row>
    <row r="146" spans="4:14" x14ac:dyDescent="0.3">
      <c r="D146" s="10">
        <v>176</v>
      </c>
      <c r="E146" s="10">
        <f t="shared" si="18"/>
        <v>5.3999999999999888</v>
      </c>
      <c r="F146" s="11">
        <f t="shared" si="19"/>
        <v>221.40641620418461</v>
      </c>
      <c r="G146" s="14"/>
      <c r="H146" s="10">
        <v>177</v>
      </c>
      <c r="I146" s="10">
        <f t="shared" si="20"/>
        <v>5.4249999999999892</v>
      </c>
      <c r="J146" s="11">
        <f t="shared" si="21"/>
        <v>227.01134631527549</v>
      </c>
      <c r="K146" s="14"/>
      <c r="L146" s="10">
        <v>88</v>
      </c>
      <c r="M146" s="10">
        <f t="shared" si="16"/>
        <v>3.1999999999999922</v>
      </c>
      <c r="N146" s="11">
        <f t="shared" si="17"/>
        <v>24.532530197109157</v>
      </c>
    </row>
    <row r="147" spans="4:14" x14ac:dyDescent="0.3">
      <c r="D147" s="10">
        <v>178</v>
      </c>
      <c r="E147" s="10">
        <f t="shared" si="18"/>
        <v>5.4499999999999886</v>
      </c>
      <c r="F147" s="11">
        <f t="shared" si="19"/>
        <v>232.75816590765942</v>
      </c>
      <c r="G147" s="14"/>
      <c r="H147" s="10">
        <v>179</v>
      </c>
      <c r="I147" s="10">
        <f t="shared" si="20"/>
        <v>5.474999999999989</v>
      </c>
      <c r="J147" s="11">
        <f t="shared" si="21"/>
        <v>238.6504669306569</v>
      </c>
      <c r="K147" s="14"/>
      <c r="L147" s="10">
        <v>89</v>
      </c>
      <c r="M147" s="10">
        <f t="shared" si="16"/>
        <v>3.2249999999999921</v>
      </c>
      <c r="N147" s="11">
        <f t="shared" si="17"/>
        <v>25.153574155818163</v>
      </c>
    </row>
    <row r="148" spans="4:14" x14ac:dyDescent="0.3">
      <c r="D148" s="10">
        <v>180</v>
      </c>
      <c r="E148" s="10">
        <f t="shared" si="18"/>
        <v>5.4999999999999885</v>
      </c>
      <c r="F148" s="11">
        <f t="shared" si="19"/>
        <v>244.69193226421757</v>
      </c>
      <c r="G148" s="14"/>
      <c r="H148" s="10">
        <v>181</v>
      </c>
      <c r="I148" s="10">
        <f t="shared" si="20"/>
        <v>5.5249999999999888</v>
      </c>
      <c r="J148" s="11">
        <f t="shared" si="21"/>
        <v>250.88633802084169</v>
      </c>
      <c r="K148" s="14"/>
      <c r="L148" s="10">
        <v>90</v>
      </c>
      <c r="M148" s="10">
        <f t="shared" si="16"/>
        <v>3.249999999999992</v>
      </c>
      <c r="N148" s="11">
        <f t="shared" si="17"/>
        <v>25.790339917192856</v>
      </c>
    </row>
    <row r="149" spans="4:14" x14ac:dyDescent="0.3">
      <c r="D149" s="10">
        <v>182</v>
      </c>
      <c r="E149" s="10">
        <f t="shared" si="18"/>
        <v>5.5499999999999883</v>
      </c>
      <c r="F149" s="11">
        <f t="shared" si="19"/>
        <v>257.23755590577179</v>
      </c>
      <c r="G149" s="14"/>
      <c r="H149" s="10">
        <v>183</v>
      </c>
      <c r="I149" s="10">
        <f t="shared" si="20"/>
        <v>5.5749999999999886</v>
      </c>
      <c r="J149" s="11">
        <f t="shared" si="21"/>
        <v>263.74955563693595</v>
      </c>
      <c r="K149" s="14"/>
      <c r="L149" s="10">
        <v>91</v>
      </c>
      <c r="M149" s="10">
        <f t="shared" si="16"/>
        <v>3.2749999999999919</v>
      </c>
      <c r="N149" s="11">
        <f t="shared" si="17"/>
        <v>26.443225480562578</v>
      </c>
    </row>
    <row r="150" spans="4:14" x14ac:dyDescent="0.3">
      <c r="D150" s="10">
        <v>184</v>
      </c>
      <c r="E150" s="10">
        <f t="shared" si="18"/>
        <v>5.5999999999999881</v>
      </c>
      <c r="F150" s="11">
        <f t="shared" si="19"/>
        <v>270.42640742614941</v>
      </c>
      <c r="G150" s="14"/>
      <c r="H150" s="10">
        <v>185</v>
      </c>
      <c r="I150" s="10">
        <f t="shared" si="20"/>
        <v>5.6249999999999885</v>
      </c>
      <c r="J150" s="11">
        <f t="shared" si="21"/>
        <v>277.27228452313079</v>
      </c>
      <c r="K150" s="14"/>
      <c r="L150" s="10">
        <v>92</v>
      </c>
      <c r="M150" s="10">
        <f t="shared" si="16"/>
        <v>3.2999999999999918</v>
      </c>
      <c r="N150" s="11">
        <f t="shared" si="17"/>
        <v>27.112638920657666</v>
      </c>
    </row>
    <row r="151" spans="4:14" x14ac:dyDescent="0.3">
      <c r="D151" s="10">
        <v>186</v>
      </c>
      <c r="E151" s="10">
        <f t="shared" si="18"/>
        <v>5.6499999999999879</v>
      </c>
      <c r="F151" s="11">
        <f t="shared" si="19"/>
        <v>284.29146582391741</v>
      </c>
      <c r="G151" s="14"/>
      <c r="H151" s="10">
        <v>187</v>
      </c>
      <c r="I151" s="10">
        <f t="shared" si="20"/>
        <v>5.6749999999999883</v>
      </c>
      <c r="J151" s="11">
        <f t="shared" si="21"/>
        <v>291.48833854531654</v>
      </c>
      <c r="K151" s="14"/>
      <c r="L151" s="10">
        <v>93</v>
      </c>
      <c r="M151" s="10">
        <f t="shared" si="16"/>
        <v>3.3249999999999917</v>
      </c>
      <c r="N151" s="11">
        <f t="shared" si="17"/>
        <v>27.798998642669432</v>
      </c>
    </row>
    <row r="152" spans="4:14" x14ac:dyDescent="0.3">
      <c r="D152" s="10">
        <v>188</v>
      </c>
      <c r="E152" s="10">
        <f t="shared" si="18"/>
        <v>5.6999999999999877</v>
      </c>
      <c r="F152" s="11">
        <f t="shared" si="19"/>
        <v>298.8674009670566</v>
      </c>
      <c r="G152" s="14"/>
      <c r="H152" s="10">
        <v>189</v>
      </c>
      <c r="I152" s="10">
        <f t="shared" si="20"/>
        <v>5.7249999999999881</v>
      </c>
      <c r="J152" s="11">
        <f t="shared" si="21"/>
        <v>306.43326524336049</v>
      </c>
      <c r="K152" s="14"/>
      <c r="L152" s="10">
        <v>94</v>
      </c>
      <c r="M152" s="10">
        <f t="shared" si="16"/>
        <v>3.3499999999999917</v>
      </c>
      <c r="N152" s="11">
        <f t="shared" si="17"/>
        <v>28.502733643767041</v>
      </c>
    </row>
    <row r="153" spans="4:14" x14ac:dyDescent="0.3">
      <c r="D153" s="10">
        <v>190</v>
      </c>
      <c r="E153" s="10">
        <f t="shared" si="18"/>
        <v>5.7499999999999876</v>
      </c>
      <c r="F153" s="11">
        <f t="shared" si="19"/>
        <v>314.19066028569029</v>
      </c>
      <c r="G153" s="14"/>
      <c r="H153" s="10">
        <v>191</v>
      </c>
      <c r="I153" s="10">
        <f t="shared" si="20"/>
        <v>5.7749999999999879</v>
      </c>
      <c r="J153" s="11">
        <f t="shared" si="21"/>
        <v>322.14443471847255</v>
      </c>
      <c r="K153" s="14"/>
      <c r="L153" s="10">
        <v>95</v>
      </c>
      <c r="M153" s="10">
        <f t="shared" si="16"/>
        <v>3.3749999999999916</v>
      </c>
      <c r="N153" s="11">
        <f t="shared" si="17"/>
        <v>29.224283781234693</v>
      </c>
    </row>
    <row r="154" spans="4:14" x14ac:dyDescent="0.3">
      <c r="D154" s="10">
        <v>192</v>
      </c>
      <c r="E154" s="10">
        <f t="shared" si="18"/>
        <v>5.7999999999999874</v>
      </c>
      <c r="F154" s="11">
        <f t="shared" si="19"/>
        <v>330.29955990964447</v>
      </c>
      <c r="G154" s="14"/>
      <c r="H154" s="10">
        <v>193</v>
      </c>
      <c r="I154" s="10">
        <f t="shared" si="20"/>
        <v>5.8249999999999877</v>
      </c>
      <c r="J154" s="11">
        <f t="shared" si="21"/>
        <v>338.66113307792307</v>
      </c>
      <c r="K154" s="14"/>
      <c r="L154" s="10">
        <v>96</v>
      </c>
      <c r="M154" s="10">
        <f t="shared" si="16"/>
        <v>3.3999999999999915</v>
      </c>
      <c r="N154" s="11">
        <f t="shared" si="17"/>
        <v>29.964100047396759</v>
      </c>
    </row>
    <row r="155" spans="4:14" x14ac:dyDescent="0.3">
      <c r="D155" s="10">
        <v>194</v>
      </c>
      <c r="E155" s="10">
        <f t="shared" si="18"/>
        <v>5.8499999999999872</v>
      </c>
      <c r="F155" s="11">
        <f t="shared" si="19"/>
        <v>347.23438047873015</v>
      </c>
      <c r="G155" s="14"/>
      <c r="H155" s="10">
        <v>195</v>
      </c>
      <c r="I155" s="10">
        <f t="shared" si="20"/>
        <v>5.8749999999999876</v>
      </c>
      <c r="J155" s="11">
        <f t="shared" si="21"/>
        <v>356.02466067077472</v>
      </c>
      <c r="K155" s="14"/>
      <c r="L155" s="10">
        <v>97</v>
      </c>
      <c r="M155" s="10">
        <f t="shared" si="16"/>
        <v>3.4249999999999914</v>
      </c>
      <c r="N155" s="11">
        <f t="shared" si="17"/>
        <v>30.722644851502647</v>
      </c>
    </row>
    <row r="156" spans="4:14" x14ac:dyDescent="0.3">
      <c r="D156" s="10">
        <v>196</v>
      </c>
      <c r="E156" s="10">
        <f t="shared" si="18"/>
        <v>5.899999999999987</v>
      </c>
      <c r="F156" s="11">
        <f t="shared" si="19"/>
        <v>365.03746786532406</v>
      </c>
      <c r="G156" s="14"/>
      <c r="H156" s="10">
        <v>197</v>
      </c>
      <c r="I156" s="10">
        <f t="shared" si="20"/>
        <v>5.9249999999999874</v>
      </c>
      <c r="J156" s="11">
        <f t="shared" si="21"/>
        <v>374.27843536026717</v>
      </c>
      <c r="K156" s="14"/>
      <c r="L156" s="10">
        <v>98</v>
      </c>
      <c r="M156" s="10">
        <f t="shared" si="16"/>
        <v>3.4499999999999913</v>
      </c>
      <c r="N156" s="11">
        <f t="shared" si="17"/>
        <v>31.500392308747657</v>
      </c>
    </row>
    <row r="157" spans="4:14" x14ac:dyDescent="0.3">
      <c r="D157" s="10">
        <v>198</v>
      </c>
      <c r="E157" s="10">
        <f t="shared" si="18"/>
        <v>5.9499999999999869</v>
      </c>
      <c r="F157" s="11">
        <f t="shared" si="19"/>
        <v>383.75333906110677</v>
      </c>
      <c r="G157" s="14"/>
      <c r="H157" s="10">
        <v>199</v>
      </c>
      <c r="I157" s="10">
        <f t="shared" si="20"/>
        <v>5.9749999999999872</v>
      </c>
      <c r="J157" s="11">
        <f t="shared" si="21"/>
        <v>393.46810109109083</v>
      </c>
      <c r="K157" s="14"/>
      <c r="L157" s="10">
        <v>99</v>
      </c>
      <c r="M157" s="10">
        <f t="shared" si="16"/>
        <v>3.4749999999999912</v>
      </c>
      <c r="N157" s="11">
        <f t="shared" si="17"/>
        <v>32.297828536610396</v>
      </c>
    </row>
    <row r="158" spans="4:14" x14ac:dyDescent="0.3">
      <c r="D158" s="10">
        <v>200</v>
      </c>
      <c r="E158" s="10">
        <f t="shared" si="18"/>
        <v>5.9999999999999867</v>
      </c>
      <c r="F158" s="11">
        <f t="shared" si="19"/>
        <v>403.42879349272977</v>
      </c>
      <c r="G158" s="14"/>
      <c r="H158" s="14"/>
      <c r="I158" s="14"/>
      <c r="J158" s="14"/>
      <c r="K158" s="14"/>
      <c r="L158" s="10">
        <v>100</v>
      </c>
      <c r="M158" s="10">
        <f t="shared" si="16"/>
        <v>3.4999999999999911</v>
      </c>
      <c r="N158" s="11">
        <f t="shared" si="17"/>
        <v>33.11545195869202</v>
      </c>
    </row>
    <row r="159" spans="4:14" x14ac:dyDescent="0.3">
      <c r="D159" s="14"/>
      <c r="E159" s="14"/>
      <c r="F159" s="14"/>
      <c r="G159" s="14"/>
      <c r="H159" s="14"/>
      <c r="I159" s="14"/>
      <c r="J159" s="14"/>
      <c r="K159" s="14"/>
      <c r="L159" s="10">
        <v>101</v>
      </c>
      <c r="M159" s="10">
        <f t="shared" si="16"/>
        <v>3.524999999999991</v>
      </c>
      <c r="N159" s="11">
        <f t="shared" si="17"/>
        <v>33.95377361624724</v>
      </c>
    </row>
    <row r="160" spans="4:14" x14ac:dyDescent="0.3">
      <c r="D160" s="14"/>
      <c r="E160" s="14"/>
      <c r="F160" s="14"/>
      <c r="G160" s="14"/>
      <c r="H160" s="14"/>
      <c r="I160" s="14"/>
      <c r="J160" s="14"/>
      <c r="K160" s="14"/>
      <c r="L160" s="10">
        <v>102</v>
      </c>
      <c r="M160" s="10">
        <f t="shared" si="16"/>
        <v>3.5499999999999909</v>
      </c>
      <c r="N160" s="11">
        <f t="shared" si="17"/>
        <v>34.813317487601708</v>
      </c>
    </row>
    <row r="161" spans="4:14" x14ac:dyDescent="0.3">
      <c r="D161" s="14"/>
      <c r="E161" s="14"/>
      <c r="F161" s="14"/>
      <c r="G161" s="14"/>
      <c r="H161" s="14"/>
      <c r="I161" s="14"/>
      <c r="J161" s="14"/>
      <c r="K161" s="14"/>
      <c r="L161" s="10">
        <v>103</v>
      </c>
      <c r="M161" s="10">
        <f t="shared" si="16"/>
        <v>3.5749999999999909</v>
      </c>
      <c r="N161" s="11">
        <f t="shared" si="17"/>
        <v>35.694620815655547</v>
      </c>
    </row>
    <row r="162" spans="4:14" x14ac:dyDescent="0.3">
      <c r="D162" s="14"/>
      <c r="E162" s="14"/>
      <c r="F162" s="14"/>
      <c r="G162" s="14"/>
      <c r="H162" s="14"/>
      <c r="I162" s="14"/>
      <c r="J162" s="14"/>
      <c r="K162" s="14"/>
      <c r="L162" s="10">
        <v>104</v>
      </c>
      <c r="M162" s="10">
        <f t="shared" si="16"/>
        <v>3.5999999999999908</v>
      </c>
      <c r="N162" s="11">
        <f t="shared" si="17"/>
        <v>36.598234443677647</v>
      </c>
    </row>
    <row r="163" spans="4:14" x14ac:dyDescent="0.3">
      <c r="D163" s="14"/>
      <c r="E163" s="14"/>
      <c r="F163" s="14"/>
      <c r="G163" s="14"/>
      <c r="H163" s="14"/>
      <c r="I163" s="14"/>
      <c r="J163" s="14"/>
      <c r="K163" s="14"/>
      <c r="L163" s="10">
        <v>105</v>
      </c>
      <c r="M163" s="10">
        <f t="shared" si="16"/>
        <v>3.6249999999999907</v>
      </c>
      <c r="N163" s="11">
        <f t="shared" si="17"/>
        <v>37.524723159600647</v>
      </c>
    </row>
    <row r="164" spans="4:14" x14ac:dyDescent="0.3">
      <c r="D164" s="14"/>
      <c r="E164" s="14"/>
      <c r="F164" s="14"/>
      <c r="G164" s="14"/>
      <c r="H164" s="14"/>
      <c r="I164" s="14"/>
      <c r="J164" s="14"/>
      <c r="K164" s="14"/>
      <c r="L164" s="10">
        <v>106</v>
      </c>
      <c r="M164" s="10">
        <f t="shared" si="16"/>
        <v>3.6499999999999906</v>
      </c>
      <c r="N164" s="11">
        <f t="shared" si="17"/>
        <v>38.474666049031761</v>
      </c>
    </row>
    <row r="165" spans="4:14" x14ac:dyDescent="0.3">
      <c r="D165" s="14"/>
      <c r="E165" s="14"/>
      <c r="F165" s="14"/>
      <c r="G165" s="14"/>
      <c r="H165" s="14"/>
      <c r="I165" s="14"/>
      <c r="J165" s="14"/>
      <c r="K165" s="14"/>
      <c r="L165" s="10">
        <v>107</v>
      </c>
      <c r="M165" s="10">
        <f t="shared" si="16"/>
        <v>3.6749999999999905</v>
      </c>
      <c r="N165" s="11">
        <f t="shared" si="17"/>
        <v>39.448656857200149</v>
      </c>
    </row>
    <row r="166" spans="4:14" x14ac:dyDescent="0.3">
      <c r="D166" s="14"/>
      <c r="E166" s="14"/>
      <c r="F166" s="14"/>
      <c r="G166" s="14"/>
      <c r="H166" s="14"/>
      <c r="I166" s="14"/>
      <c r="J166" s="14"/>
      <c r="K166" s="14"/>
      <c r="L166" s="10">
        <v>108</v>
      </c>
      <c r="M166" s="10">
        <f t="shared" si="16"/>
        <v>3.6999999999999904</v>
      </c>
      <c r="N166" s="11">
        <f t="shared" si="17"/>
        <v>40.447304360067001</v>
      </c>
    </row>
    <row r="167" spans="4:14" x14ac:dyDescent="0.3">
      <c r="D167" s="14"/>
      <c r="E167" s="14"/>
      <c r="F167" s="14"/>
      <c r="G167" s="14"/>
      <c r="H167" s="14"/>
      <c r="I167" s="14"/>
      <c r="J167" s="14"/>
      <c r="K167" s="14"/>
      <c r="L167" s="10">
        <v>109</v>
      </c>
      <c r="M167" s="10">
        <f t="shared" ref="M167:M230" si="22">M166+$N$56</f>
        <v>3.7249999999999903</v>
      </c>
      <c r="N167" s="11">
        <f t="shared" ref="N167:N230" si="23">EXP(M167)</f>
        <v>41.471232744830353</v>
      </c>
    </row>
    <row r="168" spans="4:14" x14ac:dyDescent="0.3">
      <c r="D168" s="14"/>
      <c r="E168" s="14"/>
      <c r="F168" s="14"/>
      <c r="G168" s="14"/>
      <c r="H168" s="14"/>
      <c r="I168" s="14"/>
      <c r="J168" s="14"/>
      <c r="K168" s="14"/>
      <c r="L168" s="10">
        <v>110</v>
      </c>
      <c r="M168" s="10">
        <f t="shared" si="22"/>
        <v>3.7499999999999902</v>
      </c>
      <c r="N168" s="11">
        <f t="shared" si="23"/>
        <v>42.521082000062364</v>
      </c>
    </row>
    <row r="169" spans="4:14" x14ac:dyDescent="0.3">
      <c r="D169" s="14"/>
      <c r="E169" s="14"/>
      <c r="F169" s="14"/>
      <c r="G169" s="14"/>
      <c r="H169" s="14"/>
      <c r="I169" s="14"/>
      <c r="J169" s="14"/>
      <c r="K169" s="14"/>
      <c r="L169" s="10">
        <v>111</v>
      </c>
      <c r="M169" s="10">
        <f t="shared" si="22"/>
        <v>3.7749999999999901</v>
      </c>
      <c r="N169" s="11">
        <f t="shared" si="23"/>
        <v>43.597508315723061</v>
      </c>
    </row>
    <row r="170" spans="4:14" x14ac:dyDescent="0.3">
      <c r="D170" s="14"/>
      <c r="E170" s="14"/>
      <c r="F170" s="14"/>
      <c r="G170" s="14"/>
      <c r="H170" s="14"/>
      <c r="I170" s="14"/>
      <c r="J170" s="14"/>
      <c r="K170" s="14"/>
      <c r="L170" s="10">
        <v>112</v>
      </c>
      <c r="M170" s="10">
        <f t="shared" si="22"/>
        <v>3.7999999999999901</v>
      </c>
      <c r="N170" s="11">
        <f t="shared" si="23"/>
        <v>44.701184493300381</v>
      </c>
    </row>
    <row r="171" spans="4:14" x14ac:dyDescent="0.3">
      <c r="D171" s="14"/>
      <c r="E171" s="14"/>
      <c r="F171" s="14"/>
      <c r="G171" s="14"/>
      <c r="H171" s="14"/>
      <c r="I171" s="14"/>
      <c r="J171" s="14"/>
      <c r="K171" s="14"/>
      <c r="L171" s="10">
        <v>113</v>
      </c>
      <c r="M171" s="10">
        <f t="shared" si="22"/>
        <v>3.82499999999999</v>
      </c>
      <c r="N171" s="11">
        <f t="shared" si="23"/>
        <v>45.832800366333004</v>
      </c>
    </row>
    <row r="172" spans="4:14" x14ac:dyDescent="0.3">
      <c r="D172" s="14"/>
      <c r="E172" s="14"/>
      <c r="F172" s="14"/>
      <c r="G172" s="14"/>
      <c r="H172" s="14"/>
      <c r="I172" s="14"/>
      <c r="J172" s="14"/>
      <c r="K172" s="14"/>
      <c r="L172" s="10">
        <v>114</v>
      </c>
      <c r="M172" s="10">
        <f t="shared" si="22"/>
        <v>3.8499999999999899</v>
      </c>
      <c r="N172" s="11">
        <f t="shared" si="23"/>
        <v>46.993063231578802</v>
      </c>
    </row>
    <row r="173" spans="4:14" x14ac:dyDescent="0.3">
      <c r="D173" s="14"/>
      <c r="E173" s="14"/>
      <c r="F173" s="14"/>
      <c r="G173" s="14"/>
      <c r="H173" s="14"/>
      <c r="I173" s="14"/>
      <c r="J173" s="14"/>
      <c r="K173" s="14"/>
      <c r="L173" s="10">
        <v>115</v>
      </c>
      <c r="M173" s="10">
        <f t="shared" si="22"/>
        <v>3.8749999999999898</v>
      </c>
      <c r="N173" s="11">
        <f t="shared" si="23"/>
        <v>48.182698291098326</v>
      </c>
    </row>
    <row r="174" spans="4:14" x14ac:dyDescent="0.3">
      <c r="D174" s="14"/>
      <c r="E174" s="14"/>
      <c r="F174" s="14"/>
      <c r="G174" s="14"/>
      <c r="H174" s="14"/>
      <c r="I174" s="14"/>
      <c r="J174" s="14"/>
      <c r="K174" s="14"/>
      <c r="L174" s="10">
        <v>116</v>
      </c>
      <c r="M174" s="10">
        <f t="shared" si="22"/>
        <v>3.8999999999999897</v>
      </c>
      <c r="N174" s="11">
        <f t="shared" si="23"/>
        <v>49.402449105529662</v>
      </c>
    </row>
    <row r="175" spans="4:14" x14ac:dyDescent="0.3">
      <c r="D175" s="14"/>
      <c r="E175" s="14"/>
      <c r="F175" s="14"/>
      <c r="G175" s="14"/>
      <c r="H175" s="14"/>
      <c r="I175" s="14"/>
      <c r="J175" s="14"/>
      <c r="K175" s="14"/>
      <c r="L175" s="10">
        <v>117</v>
      </c>
      <c r="M175" s="10">
        <f t="shared" si="22"/>
        <v>3.9249999999999896</v>
      </c>
      <c r="N175" s="11">
        <f t="shared" si="23"/>
        <v>50.653078058838105</v>
      </c>
    </row>
    <row r="176" spans="4:14" x14ac:dyDescent="0.3">
      <c r="D176" s="14"/>
      <c r="E176" s="14"/>
      <c r="F176" s="14"/>
      <c r="G176" s="14"/>
      <c r="H176" s="14"/>
      <c r="I176" s="14"/>
      <c r="J176" s="14"/>
      <c r="K176" s="14"/>
      <c r="L176" s="10">
        <v>118</v>
      </c>
      <c r="M176" s="10">
        <f t="shared" si="22"/>
        <v>3.9499999999999895</v>
      </c>
      <c r="N176" s="11">
        <f t="shared" si="23"/>
        <v>51.935366834830887</v>
      </c>
    </row>
    <row r="177" spans="4:14" x14ac:dyDescent="0.3">
      <c r="D177" s="14"/>
      <c r="E177" s="14"/>
      <c r="F177" s="14"/>
      <c r="G177" s="14"/>
      <c r="H177" s="14"/>
      <c r="I177" s="14"/>
      <c r="J177" s="14"/>
      <c r="K177" s="14"/>
      <c r="L177" s="10">
        <v>119</v>
      </c>
      <c r="M177" s="10">
        <f t="shared" si="22"/>
        <v>3.9749999999999894</v>
      </c>
      <c r="N177" s="11">
        <f t="shared" si="23"/>
        <v>53.250116905735055</v>
      </c>
    </row>
    <row r="178" spans="4:14" x14ac:dyDescent="0.3">
      <c r="D178" s="14"/>
      <c r="E178" s="14"/>
      <c r="F178" s="14"/>
      <c r="G178" s="14"/>
      <c r="H178" s="14"/>
      <c r="I178" s="14"/>
      <c r="J178" s="14"/>
      <c r="K178" s="14"/>
      <c r="L178" s="10">
        <v>120</v>
      </c>
      <c r="M178" s="10">
        <f t="shared" si="22"/>
        <v>3.9999999999999893</v>
      </c>
      <c r="N178" s="11">
        <f t="shared" si="23"/>
        <v>54.598150033143661</v>
      </c>
    </row>
    <row r="179" spans="4:14" x14ac:dyDescent="0.3">
      <c r="D179" s="14"/>
      <c r="E179" s="14"/>
      <c r="F179" s="14"/>
      <c r="G179" s="14"/>
      <c r="H179" s="14"/>
      <c r="I179" s="14"/>
      <c r="J179" s="14"/>
      <c r="K179" s="14"/>
      <c r="L179" s="10">
        <v>121</v>
      </c>
      <c r="M179" s="10">
        <f t="shared" si="22"/>
        <v>4.0249999999999897</v>
      </c>
      <c r="N179" s="11">
        <f t="shared" si="23"/>
        <v>55.980308781643558</v>
      </c>
    </row>
    <row r="180" spans="4:14" x14ac:dyDescent="0.3">
      <c r="D180" s="14"/>
      <c r="E180" s="14"/>
      <c r="F180" s="14"/>
      <c r="G180" s="14"/>
      <c r="H180" s="14"/>
      <c r="I180" s="14"/>
      <c r="J180" s="14"/>
      <c r="K180" s="14"/>
      <c r="L180" s="10">
        <v>122</v>
      </c>
      <c r="M180" s="10">
        <f t="shared" si="22"/>
        <v>4.0499999999999901</v>
      </c>
      <c r="N180" s="11">
        <f t="shared" si="23"/>
        <v>57.397457045445627</v>
      </c>
    </row>
    <row r="181" spans="4:14" x14ac:dyDescent="0.3">
      <c r="D181" s="14"/>
      <c r="E181" s="14"/>
      <c r="F181" s="14"/>
      <c r="G181" s="14"/>
      <c r="H181" s="14"/>
      <c r="I181" s="14"/>
      <c r="J181" s="14"/>
      <c r="K181" s="14"/>
      <c r="L181" s="10">
        <v>123</v>
      </c>
      <c r="M181" s="10">
        <f t="shared" si="22"/>
        <v>4.0749999999999904</v>
      </c>
      <c r="N181" s="11">
        <f t="shared" si="23"/>
        <v>58.850480588346834</v>
      </c>
    </row>
    <row r="182" spans="4:14" x14ac:dyDescent="0.3">
      <c r="D182" s="14"/>
      <c r="E182" s="14"/>
      <c r="F182" s="14"/>
      <c r="G182" s="14"/>
      <c r="H182" s="14"/>
      <c r="I182" s="14"/>
      <c r="J182" s="14"/>
      <c r="K182" s="14"/>
      <c r="L182" s="10">
        <v>124</v>
      </c>
      <c r="M182" s="10">
        <f t="shared" si="22"/>
        <v>4.0999999999999908</v>
      </c>
      <c r="N182" s="11">
        <f t="shared" si="23"/>
        <v>60.34028759736141</v>
      </c>
    </row>
    <row r="183" spans="4:14" x14ac:dyDescent="0.3">
      <c r="D183" s="14"/>
      <c r="E183" s="14"/>
      <c r="F183" s="14"/>
      <c r="G183" s="14"/>
      <c r="H183" s="14"/>
      <c r="I183" s="14"/>
      <c r="J183" s="14"/>
      <c r="K183" s="14"/>
      <c r="L183" s="10">
        <v>125</v>
      </c>
      <c r="M183" s="10">
        <f t="shared" si="22"/>
        <v>4.1249999999999911</v>
      </c>
      <c r="N183" s="11">
        <f t="shared" si="23"/>
        <v>61.867809250367337</v>
      </c>
    </row>
    <row r="184" spans="4:14" x14ac:dyDescent="0.3">
      <c r="D184" s="14"/>
      <c r="E184" s="14"/>
      <c r="F184" s="14"/>
      <c r="G184" s="14"/>
      <c r="H184" s="14"/>
      <c r="I184" s="14"/>
      <c r="J184" s="14"/>
      <c r="K184" s="14"/>
      <c r="L184" s="10">
        <v>126</v>
      </c>
      <c r="M184" s="10">
        <f t="shared" si="22"/>
        <v>4.1499999999999915</v>
      </c>
      <c r="N184" s="11">
        <f t="shared" si="23"/>
        <v>63.434000298122783</v>
      </c>
    </row>
    <row r="185" spans="4:14" x14ac:dyDescent="0.3">
      <c r="D185" s="14"/>
      <c r="E185" s="14"/>
      <c r="F185" s="14"/>
      <c r="G185" s="14"/>
      <c r="H185" s="14"/>
      <c r="I185" s="14"/>
      <c r="J185" s="14"/>
      <c r="K185" s="14"/>
      <c r="L185" s="10">
        <v>127</v>
      </c>
      <c r="M185" s="10">
        <f t="shared" si="22"/>
        <v>4.1749999999999918</v>
      </c>
      <c r="N185" s="11">
        <f t="shared" si="23"/>
        <v>65.039839661016444</v>
      </c>
    </row>
    <row r="186" spans="4:14" x14ac:dyDescent="0.3">
      <c r="D186" s="14"/>
      <c r="E186" s="14"/>
      <c r="F186" s="14"/>
      <c r="G186" s="14"/>
      <c r="H186" s="14"/>
      <c r="I186" s="14"/>
      <c r="J186" s="14"/>
      <c r="K186" s="14"/>
      <c r="L186" s="10">
        <v>128</v>
      </c>
      <c r="M186" s="10">
        <f t="shared" si="22"/>
        <v>4.1999999999999922</v>
      </c>
      <c r="N186" s="11">
        <f t="shared" si="23"/>
        <v>66.686331040924614</v>
      </c>
    </row>
    <row r="187" spans="4:14" x14ac:dyDescent="0.3">
      <c r="D187" s="14"/>
      <c r="E187" s="14"/>
      <c r="F187" s="14"/>
      <c r="G187" s="14"/>
      <c r="H187" s="14"/>
      <c r="I187" s="14"/>
      <c r="J187" s="14"/>
      <c r="K187" s="14"/>
      <c r="L187" s="10">
        <v>129</v>
      </c>
      <c r="M187" s="10">
        <f t="shared" si="22"/>
        <v>4.2249999999999925</v>
      </c>
      <c r="N187" s="11">
        <f t="shared" si="23"/>
        <v>68.374503548557612</v>
      </c>
    </row>
    <row r="188" spans="4:14" x14ac:dyDescent="0.3">
      <c r="D188" s="14"/>
      <c r="E188" s="14"/>
      <c r="F188" s="14"/>
      <c r="G188" s="14"/>
      <c r="H188" s="14"/>
      <c r="I188" s="14"/>
      <c r="J188" s="14"/>
      <c r="K188" s="14"/>
      <c r="L188" s="10">
        <v>130</v>
      </c>
      <c r="M188" s="10">
        <f t="shared" si="22"/>
        <v>4.2499999999999929</v>
      </c>
      <c r="N188" s="11">
        <f t="shared" si="23"/>
        <v>70.105412346687359</v>
      </c>
    </row>
    <row r="189" spans="4:14" x14ac:dyDescent="0.3">
      <c r="D189" s="14"/>
      <c r="E189" s="14"/>
      <c r="F189" s="14"/>
      <c r="G189" s="14"/>
      <c r="H189" s="14"/>
      <c r="I189" s="14"/>
      <c r="J189" s="14"/>
      <c r="K189" s="14"/>
      <c r="L189" s="10">
        <v>131</v>
      </c>
      <c r="M189" s="10">
        <f t="shared" si="22"/>
        <v>4.2749999999999932</v>
      </c>
      <c r="N189" s="11">
        <f t="shared" si="23"/>
        <v>71.88013930965856</v>
      </c>
    </row>
    <row r="190" spans="4:14" x14ac:dyDescent="0.3">
      <c r="D190" s="14"/>
      <c r="E190" s="14"/>
      <c r="F190" s="14"/>
      <c r="G190" s="14"/>
      <c r="H190" s="14"/>
      <c r="I190" s="14"/>
      <c r="J190" s="14"/>
      <c r="K190" s="14"/>
      <c r="L190" s="10">
        <v>132</v>
      </c>
      <c r="M190" s="10">
        <f t="shared" si="22"/>
        <v>4.2999999999999936</v>
      </c>
      <c r="N190" s="11">
        <f t="shared" si="23"/>
        <v>73.699793699595332</v>
      </c>
    </row>
    <row r="191" spans="4:14" x14ac:dyDescent="0.3">
      <c r="D191" s="14"/>
      <c r="E191" s="14"/>
      <c r="F191" s="14"/>
      <c r="G191" s="14"/>
      <c r="H191" s="14"/>
      <c r="I191" s="14"/>
      <c r="J191" s="14"/>
      <c r="K191" s="14"/>
      <c r="L191" s="10">
        <v>133</v>
      </c>
      <c r="M191" s="10">
        <f t="shared" si="22"/>
        <v>4.324999999999994</v>
      </c>
      <c r="N191" s="11">
        <f t="shared" si="23"/>
        <v>75.565512859726155</v>
      </c>
    </row>
    <row r="192" spans="4:14" x14ac:dyDescent="0.3">
      <c r="D192" s="14"/>
      <c r="E192" s="14"/>
      <c r="F192" s="14"/>
      <c r="G192" s="14"/>
      <c r="H192" s="14"/>
      <c r="I192" s="14"/>
      <c r="J192" s="14"/>
      <c r="K192" s="14"/>
      <c r="L192" s="10">
        <v>134</v>
      </c>
      <c r="M192" s="10">
        <f t="shared" si="22"/>
        <v>4.3499999999999943</v>
      </c>
      <c r="N192" s="11">
        <f t="shared" si="23"/>
        <v>77.478462925260416</v>
      </c>
    </row>
    <row r="193" spans="4:14" x14ac:dyDescent="0.3">
      <c r="D193" s="14"/>
      <c r="E193" s="14"/>
      <c r="F193" s="14"/>
      <c r="G193" s="14"/>
      <c r="H193" s="14"/>
      <c r="I193" s="14"/>
      <c r="J193" s="14"/>
      <c r="K193" s="14"/>
      <c r="L193" s="10">
        <v>135</v>
      </c>
      <c r="M193" s="10">
        <f t="shared" si="22"/>
        <v>4.3749999999999947</v>
      </c>
      <c r="N193" s="11">
        <f t="shared" si="23"/>
        <v>79.439839552260906</v>
      </c>
    </row>
    <row r="194" spans="4:14" x14ac:dyDescent="0.3">
      <c r="D194" s="14"/>
      <c r="E194" s="14"/>
      <c r="F194" s="14"/>
      <c r="G194" s="14"/>
      <c r="H194" s="14"/>
      <c r="I194" s="14"/>
      <c r="J194" s="14"/>
      <c r="K194" s="14"/>
      <c r="L194" s="10">
        <v>136</v>
      </c>
      <c r="M194" s="10">
        <f t="shared" si="22"/>
        <v>4.399999999999995</v>
      </c>
      <c r="N194" s="11">
        <f t="shared" si="23"/>
        <v>81.450868664967714</v>
      </c>
    </row>
    <row r="195" spans="4:14" x14ac:dyDescent="0.3">
      <c r="D195" s="14"/>
      <c r="E195" s="14"/>
      <c r="F195" s="14"/>
      <c r="G195" s="14"/>
      <c r="H195" s="14"/>
      <c r="I195" s="14"/>
      <c r="J195" s="14"/>
      <c r="K195" s="14"/>
      <c r="L195" s="10">
        <v>137</v>
      </c>
      <c r="M195" s="10">
        <f t="shared" si="22"/>
        <v>4.4249999999999954</v>
      </c>
      <c r="N195" s="11">
        <f t="shared" si="23"/>
        <v>83.51280722204082</v>
      </c>
    </row>
    <row r="196" spans="4:14" x14ac:dyDescent="0.3">
      <c r="D196" s="14"/>
      <c r="E196" s="14"/>
      <c r="F196" s="14"/>
      <c r="G196" s="14"/>
      <c r="H196" s="14"/>
      <c r="I196" s="14"/>
      <c r="J196" s="14"/>
      <c r="K196" s="14"/>
      <c r="L196" s="10">
        <v>138</v>
      </c>
      <c r="M196" s="10">
        <f t="shared" si="22"/>
        <v>4.4499999999999957</v>
      </c>
      <c r="N196" s="11">
        <f t="shared" si="23"/>
        <v>85.626944002200204</v>
      </c>
    </row>
    <row r="197" spans="4:14" x14ac:dyDescent="0.3">
      <c r="D197" s="14"/>
      <c r="E197" s="14"/>
      <c r="F197" s="14"/>
      <c r="G197" s="14"/>
      <c r="H197" s="14"/>
      <c r="I197" s="14"/>
      <c r="J197" s="14"/>
      <c r="K197" s="14"/>
      <c r="L197" s="10">
        <v>139</v>
      </c>
      <c r="M197" s="10">
        <f t="shared" si="22"/>
        <v>4.4749999999999961</v>
      </c>
      <c r="N197" s="11">
        <f t="shared" si="23"/>
        <v>87.794600409754452</v>
      </c>
    </row>
    <row r="198" spans="4:14" x14ac:dyDescent="0.3">
      <c r="D198" s="14"/>
      <c r="E198" s="14"/>
      <c r="F198" s="14"/>
      <c r="G198" s="14"/>
      <c r="H198" s="14"/>
      <c r="I198" s="14"/>
      <c r="J198" s="14"/>
      <c r="K198" s="14"/>
      <c r="L198" s="10">
        <v>140</v>
      </c>
      <c r="M198" s="10">
        <f t="shared" si="22"/>
        <v>4.4999999999999964</v>
      </c>
      <c r="N198" s="11">
        <f t="shared" si="23"/>
        <v>90.017131300521498</v>
      </c>
    </row>
    <row r="199" spans="4:14" x14ac:dyDescent="0.3">
      <c r="D199" s="14"/>
      <c r="E199" s="14"/>
      <c r="F199" s="14"/>
      <c r="G199" s="14"/>
      <c r="H199" s="14"/>
      <c r="I199" s="14"/>
      <c r="J199" s="14"/>
      <c r="K199" s="14"/>
      <c r="L199" s="10">
        <v>141</v>
      </c>
      <c r="M199" s="10">
        <f t="shared" si="22"/>
        <v>4.5249999999999968</v>
      </c>
      <c r="N199" s="11">
        <f t="shared" si="23"/>
        <v>92.295925828657559</v>
      </c>
    </row>
    <row r="200" spans="4:14" x14ac:dyDescent="0.3">
      <c r="D200" s="14"/>
      <c r="E200" s="14"/>
      <c r="F200" s="14"/>
      <c r="G200" s="14"/>
      <c r="H200" s="14"/>
      <c r="I200" s="14"/>
      <c r="J200" s="14"/>
      <c r="K200" s="14"/>
      <c r="L200" s="10">
        <v>142</v>
      </c>
      <c r="M200" s="10">
        <f t="shared" si="22"/>
        <v>4.5499999999999972</v>
      </c>
      <c r="N200" s="11">
        <f t="shared" si="23"/>
        <v>94.632408314923808</v>
      </c>
    </row>
    <row r="201" spans="4:14" x14ac:dyDescent="0.3">
      <c r="D201" s="14"/>
      <c r="E201" s="14"/>
      <c r="F201" s="14"/>
      <c r="G201" s="14"/>
      <c r="H201" s="14"/>
      <c r="I201" s="14"/>
      <c r="J201" s="14"/>
      <c r="K201" s="14"/>
      <c r="L201" s="10">
        <v>143</v>
      </c>
      <c r="M201" s="10">
        <f t="shared" si="22"/>
        <v>4.5749999999999975</v>
      </c>
      <c r="N201" s="11">
        <f t="shared" si="23"/>
        <v>97.028039136933103</v>
      </c>
    </row>
    <row r="202" spans="4:14" x14ac:dyDescent="0.3">
      <c r="D202" s="14"/>
      <c r="E202" s="14"/>
      <c r="F202" s="14"/>
      <c r="G202" s="14"/>
      <c r="H202" s="14"/>
      <c r="I202" s="14"/>
      <c r="J202" s="14"/>
      <c r="K202" s="14"/>
      <c r="L202" s="10">
        <v>144</v>
      </c>
      <c r="M202" s="10">
        <f t="shared" si="22"/>
        <v>4.5999999999999979</v>
      </c>
      <c r="N202" s="11">
        <f t="shared" si="23"/>
        <v>99.484315641933591</v>
      </c>
    </row>
    <row r="203" spans="4:14" x14ac:dyDescent="0.3">
      <c r="D203" s="14"/>
      <c r="E203" s="14"/>
      <c r="F203" s="14"/>
      <c r="G203" s="14"/>
      <c r="H203" s="14"/>
      <c r="I203" s="14"/>
      <c r="J203" s="14"/>
      <c r="K203" s="14"/>
      <c r="L203" s="10">
        <v>145</v>
      </c>
      <c r="M203" s="10">
        <f t="shared" si="22"/>
        <v>4.6249999999999982</v>
      </c>
      <c r="N203" s="11">
        <f t="shared" si="23"/>
        <v>102.00277308269951</v>
      </c>
    </row>
    <row r="204" spans="4:14" x14ac:dyDescent="0.3">
      <c r="D204" s="14"/>
      <c r="E204" s="14"/>
      <c r="F204" s="14"/>
      <c r="G204" s="14"/>
      <c r="H204" s="14"/>
      <c r="I204" s="14"/>
      <c r="J204" s="14"/>
      <c r="K204" s="14"/>
      <c r="L204" s="10">
        <v>146</v>
      </c>
      <c r="M204" s="10">
        <f t="shared" si="22"/>
        <v>4.6499999999999986</v>
      </c>
      <c r="N204" s="11">
        <f t="shared" si="23"/>
        <v>104.58498557711404</v>
      </c>
    </row>
    <row r="205" spans="4:14" x14ac:dyDescent="0.3">
      <c r="D205" s="14"/>
      <c r="E205" s="14"/>
      <c r="F205" s="14"/>
      <c r="G205" s="14"/>
      <c r="H205" s="14"/>
      <c r="I205" s="14"/>
      <c r="J205" s="14"/>
      <c r="K205" s="14"/>
      <c r="L205" s="10">
        <v>147</v>
      </c>
      <c r="M205" s="10">
        <f t="shared" si="22"/>
        <v>4.6749999999999989</v>
      </c>
      <c r="N205" s="11">
        <f t="shared" si="23"/>
        <v>107.23256709204438</v>
      </c>
    </row>
    <row r="206" spans="4:14" x14ac:dyDescent="0.3">
      <c r="D206" s="14"/>
      <c r="E206" s="14"/>
      <c r="F206" s="14"/>
      <c r="G206" s="14"/>
      <c r="H206" s="14"/>
      <c r="I206" s="14"/>
      <c r="J206" s="14"/>
      <c r="K206" s="14"/>
      <c r="L206" s="10">
        <v>148</v>
      </c>
      <c r="M206" s="10">
        <f t="shared" si="22"/>
        <v>4.6999999999999993</v>
      </c>
      <c r="N206" s="11">
        <f t="shared" si="23"/>
        <v>109.94717245212343</v>
      </c>
    </row>
    <row r="207" spans="4:14" x14ac:dyDescent="0.3">
      <c r="D207" s="14"/>
      <c r="E207" s="14"/>
      <c r="F207" s="14"/>
      <c r="G207" s="14"/>
      <c r="H207" s="14"/>
      <c r="I207" s="14"/>
      <c r="J207" s="14"/>
      <c r="K207" s="14"/>
      <c r="L207" s="10">
        <v>149</v>
      </c>
      <c r="M207" s="10">
        <f t="shared" si="22"/>
        <v>4.7249999999999996</v>
      </c>
      <c r="N207" s="11">
        <f t="shared" si="23"/>
        <v>112.73049837406913</v>
      </c>
    </row>
    <row r="208" spans="4:14" x14ac:dyDescent="0.3">
      <c r="D208" s="14"/>
      <c r="E208" s="14"/>
      <c r="F208" s="14"/>
      <c r="G208" s="14"/>
      <c r="H208" s="14"/>
      <c r="I208" s="14"/>
      <c r="J208" s="14"/>
      <c r="K208" s="14"/>
      <c r="L208" s="10">
        <v>150</v>
      </c>
      <c r="M208" s="10">
        <f t="shared" si="22"/>
        <v>4.75</v>
      </c>
      <c r="N208" s="11">
        <f t="shared" si="23"/>
        <v>115.58428452718766</v>
      </c>
    </row>
    <row r="209" spans="4:14" x14ac:dyDescent="0.3">
      <c r="D209" s="14"/>
      <c r="E209" s="14"/>
      <c r="F209" s="14"/>
      <c r="G209" s="14"/>
      <c r="H209" s="14"/>
      <c r="I209" s="14"/>
      <c r="J209" s="14"/>
      <c r="K209" s="14"/>
      <c r="L209" s="10">
        <v>151</v>
      </c>
      <c r="M209" s="10">
        <f t="shared" si="22"/>
        <v>4.7750000000000004</v>
      </c>
      <c r="N209" s="11">
        <f t="shared" si="23"/>
        <v>118.51031462072334</v>
      </c>
    </row>
    <row r="210" spans="4:14" x14ac:dyDescent="0.3">
      <c r="D210" s="14"/>
      <c r="E210" s="14"/>
      <c r="F210" s="14"/>
      <c r="G210" s="14"/>
      <c r="H210" s="14"/>
      <c r="I210" s="14"/>
      <c r="J210" s="14"/>
      <c r="K210" s="14"/>
      <c r="L210" s="10">
        <v>152</v>
      </c>
      <c r="M210" s="10">
        <f t="shared" si="22"/>
        <v>4.8000000000000007</v>
      </c>
      <c r="N210" s="11">
        <f t="shared" si="23"/>
        <v>121.51041751873497</v>
      </c>
    </row>
    <row r="211" spans="4:14" x14ac:dyDescent="0.3">
      <c r="D211" s="14"/>
      <c r="E211" s="14"/>
      <c r="F211" s="14"/>
      <c r="G211" s="14"/>
      <c r="H211" s="14"/>
      <c r="I211" s="14"/>
      <c r="J211" s="14"/>
      <c r="K211" s="14"/>
      <c r="L211" s="10">
        <v>153</v>
      </c>
      <c r="M211" s="10">
        <f t="shared" si="22"/>
        <v>4.8250000000000011</v>
      </c>
      <c r="N211" s="11">
        <f t="shared" si="23"/>
        <v>124.58646838319545</v>
      </c>
    </row>
    <row r="212" spans="4:14" x14ac:dyDescent="0.3">
      <c r="D212" s="14"/>
      <c r="E212" s="14"/>
      <c r="F212" s="14"/>
      <c r="G212" s="14"/>
      <c r="H212" s="14"/>
      <c r="I212" s="14"/>
      <c r="J212" s="14"/>
      <c r="K212" s="14"/>
      <c r="L212" s="10">
        <v>154</v>
      </c>
      <c r="M212" s="10">
        <f t="shared" si="22"/>
        <v>4.8500000000000014</v>
      </c>
      <c r="N212" s="11">
        <f t="shared" si="23"/>
        <v>127.74038984602903</v>
      </c>
    </row>
    <row r="213" spans="4:14" x14ac:dyDescent="0.3">
      <c r="D213" s="14"/>
      <c r="E213" s="14"/>
      <c r="F213" s="14"/>
      <c r="G213" s="14"/>
      <c r="H213" s="14"/>
      <c r="I213" s="14"/>
      <c r="J213" s="14"/>
      <c r="K213" s="14"/>
      <c r="L213" s="10">
        <v>155</v>
      </c>
      <c r="M213" s="10">
        <f t="shared" si="22"/>
        <v>4.8750000000000018</v>
      </c>
      <c r="N213" s="11">
        <f t="shared" si="23"/>
        <v>130.97415321081883</v>
      </c>
    </row>
    <row r="214" spans="4:14" x14ac:dyDescent="0.3">
      <c r="D214" s="14"/>
      <c r="E214" s="14"/>
      <c r="F214" s="14"/>
      <c r="G214" s="14"/>
      <c r="H214" s="14"/>
      <c r="I214" s="14"/>
      <c r="J214" s="14"/>
      <c r="K214" s="14"/>
      <c r="L214" s="10">
        <v>156</v>
      </c>
      <c r="M214" s="10">
        <f t="shared" si="22"/>
        <v>4.9000000000000021</v>
      </c>
      <c r="N214" s="11">
        <f t="shared" si="23"/>
        <v>134.28977968493578</v>
      </c>
    </row>
    <row r="215" spans="4:14" x14ac:dyDescent="0.3">
      <c r="D215" s="14"/>
      <c r="E215" s="14"/>
      <c r="F215" s="14"/>
      <c r="G215" s="14"/>
      <c r="H215" s="14"/>
      <c r="I215" s="14"/>
      <c r="J215" s="14"/>
      <c r="K215" s="14"/>
      <c r="L215" s="10">
        <v>157</v>
      </c>
      <c r="M215" s="10">
        <f t="shared" si="22"/>
        <v>4.9250000000000025</v>
      </c>
      <c r="N215" s="11">
        <f t="shared" si="23"/>
        <v>137.68934164285898</v>
      </c>
    </row>
    <row r="216" spans="4:14" x14ac:dyDescent="0.3">
      <c r="D216" s="14"/>
      <c r="E216" s="14"/>
      <c r="F216" s="14"/>
      <c r="G216" s="14"/>
      <c r="H216" s="14"/>
      <c r="I216" s="14"/>
      <c r="J216" s="14"/>
      <c r="K216" s="14"/>
      <c r="L216" s="10">
        <v>158</v>
      </c>
      <c r="M216" s="10">
        <f t="shared" si="22"/>
        <v>4.9500000000000028</v>
      </c>
      <c r="N216" s="11">
        <f t="shared" si="23"/>
        <v>141.17496392147726</v>
      </c>
    </row>
    <row r="217" spans="4:14" x14ac:dyDescent="0.3">
      <c r="D217" s="14"/>
      <c r="E217" s="14"/>
      <c r="F217" s="14"/>
      <c r="G217" s="14"/>
      <c r="H217" s="14"/>
      <c r="I217" s="14"/>
      <c r="J217" s="14"/>
      <c r="K217" s="14"/>
      <c r="L217" s="10">
        <v>159</v>
      </c>
      <c r="M217" s="10">
        <f t="shared" si="22"/>
        <v>4.9750000000000032</v>
      </c>
      <c r="N217" s="11">
        <f t="shared" si="23"/>
        <v>144.7488251481814</v>
      </c>
    </row>
    <row r="218" spans="4:14" x14ac:dyDescent="0.3">
      <c r="D218" s="14"/>
      <c r="E218" s="14"/>
      <c r="F218" s="14"/>
      <c r="G218" s="14"/>
      <c r="H218" s="14"/>
      <c r="I218" s="14"/>
      <c r="J218" s="14"/>
      <c r="K218" s="14"/>
      <c r="L218" s="10">
        <v>160</v>
      </c>
      <c r="M218" s="10">
        <f t="shared" si="22"/>
        <v>5.0000000000000036</v>
      </c>
      <c r="N218" s="11">
        <f t="shared" si="23"/>
        <v>148.41315910257714</v>
      </c>
    </row>
    <row r="219" spans="4:14" x14ac:dyDescent="0.3">
      <c r="D219" s="14"/>
      <c r="E219" s="14"/>
      <c r="F219" s="14"/>
      <c r="G219" s="14"/>
      <c r="H219" s="14"/>
      <c r="I219" s="14"/>
      <c r="J219" s="14"/>
      <c r="K219" s="14"/>
      <c r="L219" s="10">
        <v>161</v>
      </c>
      <c r="M219" s="10">
        <f t="shared" si="22"/>
        <v>5.0250000000000039</v>
      </c>
      <c r="N219" s="11">
        <f t="shared" si="23"/>
        <v>152.17025611267016</v>
      </c>
    </row>
    <row r="220" spans="4:14" x14ac:dyDescent="0.3">
      <c r="D220" s="14"/>
      <c r="E220" s="14"/>
      <c r="F220" s="14"/>
      <c r="G220" s="14"/>
      <c r="H220" s="14"/>
      <c r="I220" s="14"/>
      <c r="J220" s="14"/>
      <c r="K220" s="14"/>
      <c r="L220" s="10">
        <v>162</v>
      </c>
      <c r="M220" s="10">
        <f t="shared" si="22"/>
        <v>5.0500000000000043</v>
      </c>
      <c r="N220" s="11">
        <f t="shared" si="23"/>
        <v>156.02246448639568</v>
      </c>
    </row>
    <row r="221" spans="4:14" x14ac:dyDescent="0.3">
      <c r="D221" s="14"/>
      <c r="E221" s="14"/>
      <c r="F221" s="14"/>
      <c r="G221" s="14"/>
      <c r="H221" s="14"/>
      <c r="I221" s="14"/>
      <c r="J221" s="14"/>
      <c r="K221" s="14"/>
      <c r="L221" s="10">
        <v>163</v>
      </c>
      <c r="M221" s="10">
        <f t="shared" si="22"/>
        <v>5.0750000000000046</v>
      </c>
      <c r="N221" s="11">
        <f t="shared" si="23"/>
        <v>159.97219197938725</v>
      </c>
    </row>
    <row r="222" spans="4:14" x14ac:dyDescent="0.3">
      <c r="D222" s="14"/>
      <c r="E222" s="14"/>
      <c r="F222" s="14"/>
      <c r="G222" s="14"/>
      <c r="H222" s="14"/>
      <c r="I222" s="14"/>
      <c r="J222" s="14"/>
      <c r="K222" s="14"/>
      <c r="L222" s="10">
        <v>164</v>
      </c>
      <c r="M222" s="10">
        <f t="shared" si="22"/>
        <v>5.100000000000005</v>
      </c>
      <c r="N222" s="11">
        <f t="shared" si="23"/>
        <v>164.02190729990255</v>
      </c>
    </row>
    <row r="223" spans="4:14" x14ac:dyDescent="0.3">
      <c r="D223" s="14"/>
      <c r="E223" s="14"/>
      <c r="F223" s="14"/>
      <c r="G223" s="14"/>
      <c r="H223" s="14"/>
      <c r="I223" s="14"/>
      <c r="J223" s="14"/>
      <c r="K223" s="14"/>
      <c r="L223" s="10">
        <v>165</v>
      </c>
      <c r="M223" s="10">
        <f t="shared" si="22"/>
        <v>5.1250000000000053</v>
      </c>
      <c r="N223" s="11">
        <f t="shared" si="23"/>
        <v>168.17414165184636</v>
      </c>
    </row>
    <row r="224" spans="4:14" x14ac:dyDescent="0.3">
      <c r="D224" s="14"/>
      <c r="E224" s="14"/>
      <c r="F224" s="14"/>
      <c r="G224" s="14"/>
      <c r="H224" s="14"/>
      <c r="I224" s="14"/>
      <c r="J224" s="14"/>
      <c r="K224" s="14"/>
      <c r="L224" s="10">
        <v>166</v>
      </c>
      <c r="M224" s="10">
        <f t="shared" si="22"/>
        <v>5.1500000000000057</v>
      </c>
      <c r="N224" s="11">
        <f t="shared" si="23"/>
        <v>172.43149031685527</v>
      </c>
    </row>
    <row r="225" spans="4:14" x14ac:dyDescent="0.3">
      <c r="D225" s="14"/>
      <c r="E225" s="14"/>
      <c r="F225" s="14"/>
      <c r="G225" s="14"/>
      <c r="H225" s="14"/>
      <c r="I225" s="14"/>
      <c r="J225" s="14"/>
      <c r="K225" s="14"/>
      <c r="L225" s="10">
        <v>167</v>
      </c>
      <c r="M225" s="10">
        <f t="shared" si="22"/>
        <v>5.175000000000006</v>
      </c>
      <c r="N225" s="11">
        <f t="shared" si="23"/>
        <v>176.79661427643342</v>
      </c>
    </row>
    <row r="226" spans="4:14" x14ac:dyDescent="0.3">
      <c r="D226" s="14"/>
      <c r="E226" s="14"/>
      <c r="F226" s="14"/>
      <c r="G226" s="14"/>
      <c r="H226" s="14"/>
      <c r="I226" s="14"/>
      <c r="J226" s="14"/>
      <c r="K226" s="14"/>
      <c r="L226" s="10">
        <v>168</v>
      </c>
      <c r="M226" s="10">
        <f t="shared" si="22"/>
        <v>5.2000000000000064</v>
      </c>
      <c r="N226" s="11">
        <f t="shared" si="23"/>
        <v>181.27224187515233</v>
      </c>
    </row>
    <row r="227" spans="4:14" x14ac:dyDescent="0.3">
      <c r="D227" s="14"/>
      <c r="E227" s="14"/>
      <c r="F227" s="14"/>
      <c r="G227" s="14"/>
      <c r="H227" s="14"/>
      <c r="I227" s="14"/>
      <c r="J227" s="14"/>
      <c r="K227" s="14"/>
      <c r="L227" s="10">
        <v>169</v>
      </c>
      <c r="M227" s="10">
        <f t="shared" si="22"/>
        <v>5.2250000000000068</v>
      </c>
      <c r="N227" s="11">
        <f t="shared" si="23"/>
        <v>185.86117052595532</v>
      </c>
    </row>
    <row r="228" spans="4:14" x14ac:dyDescent="0.3">
      <c r="D228" s="14"/>
      <c r="E228" s="14"/>
      <c r="F228" s="14"/>
      <c r="G228" s="14"/>
      <c r="H228" s="14"/>
      <c r="I228" s="14"/>
      <c r="J228" s="14"/>
      <c r="K228" s="14"/>
      <c r="L228" s="10">
        <v>170</v>
      </c>
      <c r="M228" s="10">
        <f t="shared" si="22"/>
        <v>5.2500000000000071</v>
      </c>
      <c r="N228" s="11">
        <f t="shared" si="23"/>
        <v>190.56626845863136</v>
      </c>
    </row>
    <row r="229" spans="4:14" x14ac:dyDescent="0.3">
      <c r="D229" s="14"/>
      <c r="E229" s="14"/>
      <c r="F229" s="14"/>
      <c r="G229" s="14"/>
      <c r="H229" s="14"/>
      <c r="I229" s="14"/>
      <c r="J229" s="14"/>
      <c r="K229" s="14"/>
      <c r="L229" s="10">
        <v>171</v>
      </c>
      <c r="M229" s="10">
        <f t="shared" si="22"/>
        <v>5.2750000000000075</v>
      </c>
      <c r="N229" s="11">
        <f t="shared" si="23"/>
        <v>195.39047651255234</v>
      </c>
    </row>
    <row r="230" spans="4:14" x14ac:dyDescent="0.3">
      <c r="D230" s="14"/>
      <c r="E230" s="14"/>
      <c r="F230" s="14"/>
      <c r="G230" s="14"/>
      <c r="H230" s="14"/>
      <c r="I230" s="14"/>
      <c r="J230" s="14"/>
      <c r="K230" s="14"/>
      <c r="L230" s="10">
        <v>172</v>
      </c>
      <c r="M230" s="10">
        <f t="shared" si="22"/>
        <v>5.3000000000000078</v>
      </c>
      <c r="N230" s="11">
        <f t="shared" si="23"/>
        <v>200.33680997479325</v>
      </c>
    </row>
    <row r="231" spans="4:14" x14ac:dyDescent="0.3">
      <c r="D231" s="14"/>
      <c r="E231" s="14"/>
      <c r="F231" s="14"/>
      <c r="G231" s="14"/>
      <c r="H231" s="14"/>
      <c r="I231" s="14"/>
      <c r="J231" s="14"/>
      <c r="K231" s="14"/>
      <c r="L231" s="10">
        <v>173</v>
      </c>
      <c r="M231" s="10">
        <f t="shared" ref="M231:M258" si="24">M230+$N$56</f>
        <v>5.3250000000000082</v>
      </c>
      <c r="N231" s="11">
        <f t="shared" ref="N231:N258" si="25">EXP(M231)</f>
        <v>205.40836046478481</v>
      </c>
    </row>
    <row r="232" spans="4:14" x14ac:dyDescent="0.3">
      <c r="D232" s="14"/>
      <c r="E232" s="14"/>
      <c r="F232" s="14"/>
      <c r="G232" s="14"/>
      <c r="H232" s="14"/>
      <c r="I232" s="14"/>
      <c r="J232" s="14"/>
      <c r="K232" s="14"/>
      <c r="L232" s="10">
        <v>174</v>
      </c>
      <c r="M232" s="10">
        <f t="shared" si="24"/>
        <v>5.3500000000000085</v>
      </c>
      <c r="N232" s="11">
        <f t="shared" si="25"/>
        <v>210.60829786667625</v>
      </c>
    </row>
    <row r="233" spans="4:14" x14ac:dyDescent="0.3">
      <c r="D233" s="14"/>
      <c r="E233" s="14"/>
      <c r="F233" s="14"/>
      <c r="G233" s="14"/>
      <c r="H233" s="14"/>
      <c r="I233" s="14"/>
      <c r="J233" s="14"/>
      <c r="K233" s="14"/>
      <c r="L233" s="10">
        <v>175</v>
      </c>
      <c r="M233" s="10">
        <f t="shared" si="24"/>
        <v>5.3750000000000089</v>
      </c>
      <c r="N233" s="11">
        <f t="shared" si="25"/>
        <v>215.93987231061604</v>
      </c>
    </row>
    <row r="234" spans="4:14" x14ac:dyDescent="0.3">
      <c r="D234" s="14"/>
      <c r="E234" s="14"/>
      <c r="F234" s="14"/>
      <c r="G234" s="14"/>
      <c r="H234" s="14"/>
      <c r="I234" s="14"/>
      <c r="J234" s="14"/>
      <c r="K234" s="14"/>
      <c r="L234" s="10">
        <v>176</v>
      </c>
      <c r="M234" s="10">
        <f t="shared" si="24"/>
        <v>5.4000000000000092</v>
      </c>
      <c r="N234" s="11">
        <f t="shared" si="25"/>
        <v>221.40641620418913</v>
      </c>
    </row>
    <row r="235" spans="4:14" x14ac:dyDescent="0.3">
      <c r="D235" s="14"/>
      <c r="E235" s="14"/>
      <c r="F235" s="14"/>
      <c r="G235" s="14"/>
      <c r="H235" s="14"/>
      <c r="I235" s="14"/>
      <c r="J235" s="14"/>
      <c r="K235" s="14"/>
      <c r="L235" s="10">
        <v>177</v>
      </c>
      <c r="M235" s="10">
        <f t="shared" si="24"/>
        <v>5.4250000000000096</v>
      </c>
      <c r="N235" s="11">
        <f t="shared" si="25"/>
        <v>227.01134631528012</v>
      </c>
    </row>
    <row r="236" spans="4:14" x14ac:dyDescent="0.3">
      <c r="D236" s="14"/>
      <c r="E236" s="14"/>
      <c r="F236" s="14"/>
      <c r="G236" s="14"/>
      <c r="H236" s="14"/>
      <c r="I236" s="14"/>
      <c r="J236" s="14"/>
      <c r="K236" s="14"/>
      <c r="L236" s="10">
        <v>178</v>
      </c>
      <c r="M236" s="10">
        <f t="shared" si="24"/>
        <v>5.4500000000000099</v>
      </c>
      <c r="N236" s="11">
        <f t="shared" si="25"/>
        <v>232.75816590766436</v>
      </c>
    </row>
    <row r="237" spans="4:14" x14ac:dyDescent="0.3">
      <c r="D237" s="14"/>
      <c r="E237" s="14"/>
      <c r="F237" s="14"/>
      <c r="G237" s="14"/>
      <c r="H237" s="14"/>
      <c r="I237" s="14"/>
      <c r="J237" s="14"/>
      <c r="K237" s="14"/>
      <c r="L237" s="10">
        <v>179</v>
      </c>
      <c r="M237" s="10">
        <f t="shared" si="24"/>
        <v>5.4750000000000103</v>
      </c>
      <c r="N237" s="11">
        <f t="shared" si="25"/>
        <v>238.65046693066199</v>
      </c>
    </row>
    <row r="238" spans="4:14" x14ac:dyDescent="0.3">
      <c r="D238" s="14"/>
      <c r="E238" s="14"/>
      <c r="F238" s="14"/>
      <c r="G238" s="14"/>
      <c r="H238" s="14"/>
      <c r="I238" s="14"/>
      <c r="J238" s="14"/>
      <c r="K238" s="14"/>
      <c r="L238" s="10">
        <v>180</v>
      </c>
      <c r="M238" s="10">
        <f t="shared" si="24"/>
        <v>5.5000000000000107</v>
      </c>
      <c r="N238" s="11">
        <f t="shared" si="25"/>
        <v>244.691932264223</v>
      </c>
    </row>
    <row r="239" spans="4:14" x14ac:dyDescent="0.3">
      <c r="D239" s="14"/>
      <c r="E239" s="14"/>
      <c r="F239" s="14"/>
      <c r="G239" s="14"/>
      <c r="H239" s="14"/>
      <c r="I239" s="14"/>
      <c r="J239" s="14"/>
      <c r="K239" s="14"/>
      <c r="L239" s="10">
        <v>181</v>
      </c>
      <c r="M239" s="10">
        <f t="shared" si="24"/>
        <v>5.525000000000011</v>
      </c>
      <c r="N239" s="11">
        <f t="shared" si="25"/>
        <v>250.88633802084726</v>
      </c>
    </row>
    <row r="240" spans="4:14" x14ac:dyDescent="0.3">
      <c r="D240" s="14"/>
      <c r="E240" s="14"/>
      <c r="F240" s="14"/>
      <c r="G240" s="14"/>
      <c r="H240" s="14"/>
      <c r="I240" s="14"/>
      <c r="J240" s="14"/>
      <c r="K240" s="14"/>
      <c r="L240" s="10">
        <v>182</v>
      </c>
      <c r="M240" s="10">
        <f t="shared" si="24"/>
        <v>5.5500000000000114</v>
      </c>
      <c r="N240" s="11">
        <f t="shared" si="25"/>
        <v>257.2375559057777</v>
      </c>
    </row>
    <row r="241" spans="4:14" x14ac:dyDescent="0.3">
      <c r="D241" s="14"/>
      <c r="E241" s="14"/>
      <c r="F241" s="14"/>
      <c r="G241" s="14"/>
      <c r="H241" s="14"/>
      <c r="I241" s="14"/>
      <c r="J241" s="14"/>
      <c r="K241" s="14"/>
      <c r="L241" s="10">
        <v>183</v>
      </c>
      <c r="M241" s="10">
        <f t="shared" si="24"/>
        <v>5.5750000000000117</v>
      </c>
      <c r="N241" s="11">
        <f t="shared" si="25"/>
        <v>263.74955563694203</v>
      </c>
    </row>
    <row r="242" spans="4:14" x14ac:dyDescent="0.3">
      <c r="D242" s="14"/>
      <c r="E242" s="14"/>
      <c r="F242" s="14"/>
      <c r="G242" s="14"/>
      <c r="H242" s="14"/>
      <c r="I242" s="14"/>
      <c r="J242" s="14"/>
      <c r="K242" s="14"/>
      <c r="L242" s="10">
        <v>184</v>
      </c>
      <c r="M242" s="10">
        <f t="shared" si="24"/>
        <v>5.6000000000000121</v>
      </c>
      <c r="N242" s="11">
        <f t="shared" si="25"/>
        <v>270.42640742615589</v>
      </c>
    </row>
    <row r="243" spans="4:14" x14ac:dyDescent="0.3">
      <c r="D243" s="14"/>
      <c r="E243" s="14"/>
      <c r="F243" s="14"/>
      <c r="G243" s="14"/>
      <c r="H243" s="14"/>
      <c r="I243" s="14"/>
      <c r="J243" s="14"/>
      <c r="K243" s="14"/>
      <c r="L243" s="10">
        <v>185</v>
      </c>
      <c r="M243" s="10">
        <f t="shared" si="24"/>
        <v>5.6250000000000124</v>
      </c>
      <c r="N243" s="11">
        <f t="shared" si="25"/>
        <v>277.27228452313744</v>
      </c>
    </row>
    <row r="244" spans="4:14" x14ac:dyDescent="0.3">
      <c r="D244" s="14"/>
      <c r="E244" s="14"/>
      <c r="F244" s="14"/>
      <c r="G244" s="14"/>
      <c r="H244" s="14"/>
      <c r="I244" s="14"/>
      <c r="J244" s="14"/>
      <c r="K244" s="14"/>
      <c r="L244" s="10">
        <v>186</v>
      </c>
      <c r="M244" s="10">
        <f t="shared" si="24"/>
        <v>5.6500000000000128</v>
      </c>
      <c r="N244" s="11">
        <f t="shared" si="25"/>
        <v>284.29146582392445</v>
      </c>
    </row>
    <row r="245" spans="4:14" x14ac:dyDescent="0.3">
      <c r="D245" s="14"/>
      <c r="E245" s="14"/>
      <c r="F245" s="14"/>
      <c r="G245" s="14"/>
      <c r="H245" s="14"/>
      <c r="I245" s="14"/>
      <c r="J245" s="14"/>
      <c r="K245" s="14"/>
      <c r="L245" s="10">
        <v>187</v>
      </c>
      <c r="M245" s="10">
        <f t="shared" si="24"/>
        <v>5.6750000000000131</v>
      </c>
      <c r="N245" s="11">
        <f t="shared" si="25"/>
        <v>291.48833854532376</v>
      </c>
    </row>
    <row r="246" spans="4:14" x14ac:dyDescent="0.3">
      <c r="D246" s="14"/>
      <c r="E246" s="14"/>
      <c r="F246" s="14"/>
      <c r="G246" s="14"/>
      <c r="H246" s="14"/>
      <c r="I246" s="14"/>
      <c r="J246" s="14"/>
      <c r="K246" s="14"/>
      <c r="L246" s="10">
        <v>188</v>
      </c>
      <c r="M246" s="10">
        <f t="shared" si="24"/>
        <v>5.7000000000000135</v>
      </c>
      <c r="N246" s="11">
        <f t="shared" si="25"/>
        <v>298.86740096706427</v>
      </c>
    </row>
    <row r="247" spans="4:14" x14ac:dyDescent="0.3">
      <c r="D247" s="14"/>
      <c r="E247" s="14"/>
      <c r="F247" s="14"/>
      <c r="G247" s="14"/>
      <c r="H247" s="14"/>
      <c r="I247" s="14"/>
      <c r="J247" s="14"/>
      <c r="K247" s="14"/>
      <c r="L247" s="10">
        <v>189</v>
      </c>
      <c r="M247" s="10">
        <f t="shared" si="24"/>
        <v>5.7250000000000139</v>
      </c>
      <c r="N247" s="11">
        <f t="shared" si="25"/>
        <v>306.4332652433684</v>
      </c>
    </row>
    <row r="248" spans="4:14" x14ac:dyDescent="0.3">
      <c r="D248" s="14"/>
      <c r="E248" s="14"/>
      <c r="F248" s="14"/>
      <c r="G248" s="14"/>
      <c r="H248" s="14"/>
      <c r="I248" s="14"/>
      <c r="J248" s="14"/>
      <c r="K248" s="14"/>
      <c r="L248" s="10">
        <v>190</v>
      </c>
      <c r="M248" s="10">
        <f t="shared" si="24"/>
        <v>5.7500000000000142</v>
      </c>
      <c r="N248" s="11">
        <f t="shared" si="25"/>
        <v>314.19066028569864</v>
      </c>
    </row>
    <row r="249" spans="4:14" x14ac:dyDescent="0.3">
      <c r="D249" s="14"/>
      <c r="E249" s="14"/>
      <c r="F249" s="14"/>
      <c r="G249" s="14"/>
      <c r="H249" s="14"/>
      <c r="I249" s="14"/>
      <c r="J249" s="14"/>
      <c r="K249" s="14"/>
      <c r="L249" s="10">
        <v>191</v>
      </c>
      <c r="M249" s="10">
        <f t="shared" si="24"/>
        <v>5.7750000000000146</v>
      </c>
      <c r="N249" s="11">
        <f t="shared" si="25"/>
        <v>322.14443471848114</v>
      </c>
    </row>
    <row r="250" spans="4:14" x14ac:dyDescent="0.3">
      <c r="D250" s="14"/>
      <c r="E250" s="14"/>
      <c r="F250" s="14"/>
      <c r="G250" s="14"/>
      <c r="H250" s="14"/>
      <c r="I250" s="14"/>
      <c r="J250" s="14"/>
      <c r="K250" s="14"/>
      <c r="L250" s="10">
        <v>192</v>
      </c>
      <c r="M250" s="10">
        <f t="shared" si="24"/>
        <v>5.8000000000000149</v>
      </c>
      <c r="N250" s="11">
        <f t="shared" si="25"/>
        <v>330.29955990965357</v>
      </c>
    </row>
    <row r="251" spans="4:14" x14ac:dyDescent="0.3">
      <c r="D251" s="14"/>
      <c r="E251" s="14"/>
      <c r="F251" s="14"/>
      <c r="G251" s="14"/>
      <c r="H251" s="14"/>
      <c r="I251" s="14"/>
      <c r="J251" s="14"/>
      <c r="K251" s="14"/>
      <c r="L251" s="10">
        <v>193</v>
      </c>
      <c r="M251" s="10">
        <f t="shared" si="24"/>
        <v>5.8250000000000153</v>
      </c>
      <c r="N251" s="11">
        <f t="shared" si="25"/>
        <v>338.66113307793239</v>
      </c>
    </row>
    <row r="252" spans="4:14" x14ac:dyDescent="0.3">
      <c r="D252" s="14"/>
      <c r="E252" s="14"/>
      <c r="F252" s="14"/>
      <c r="G252" s="14"/>
      <c r="H252" s="14"/>
      <c r="I252" s="14"/>
      <c r="J252" s="14"/>
      <c r="K252" s="14"/>
      <c r="L252" s="10">
        <v>194</v>
      </c>
      <c r="M252" s="10">
        <f t="shared" si="24"/>
        <v>5.8500000000000156</v>
      </c>
      <c r="N252" s="11">
        <f t="shared" si="25"/>
        <v>347.23438047873998</v>
      </c>
    </row>
    <row r="253" spans="4:14" x14ac:dyDescent="0.3">
      <c r="D253" s="14"/>
      <c r="E253" s="14"/>
      <c r="F253" s="14"/>
      <c r="G253" s="14"/>
      <c r="H253" s="14"/>
      <c r="I253" s="14"/>
      <c r="J253" s="14"/>
      <c r="K253" s="14"/>
      <c r="L253" s="10">
        <v>195</v>
      </c>
      <c r="M253" s="10">
        <f t="shared" si="24"/>
        <v>5.875000000000016</v>
      </c>
      <c r="N253" s="11">
        <f t="shared" si="25"/>
        <v>356.02466067078484</v>
      </c>
    </row>
    <row r="254" spans="4:14" x14ac:dyDescent="0.3">
      <c r="D254" s="14"/>
      <c r="E254" s="14"/>
      <c r="F254" s="14"/>
      <c r="G254" s="14"/>
      <c r="H254" s="14"/>
      <c r="I254" s="14"/>
      <c r="J254" s="14"/>
      <c r="K254" s="14"/>
      <c r="L254" s="10">
        <v>196</v>
      </c>
      <c r="M254" s="10">
        <f t="shared" si="24"/>
        <v>5.9000000000000163</v>
      </c>
      <c r="N254" s="11">
        <f t="shared" si="25"/>
        <v>365.03746786533475</v>
      </c>
    </row>
    <row r="255" spans="4:14" x14ac:dyDescent="0.3">
      <c r="D255" s="14"/>
      <c r="E255" s="14"/>
      <c r="F255" s="14"/>
      <c r="G255" s="14"/>
      <c r="H255" s="14"/>
      <c r="I255" s="14"/>
      <c r="J255" s="14"/>
      <c r="K255" s="14"/>
      <c r="L255" s="10">
        <v>197</v>
      </c>
      <c r="M255" s="10">
        <f t="shared" si="24"/>
        <v>5.9250000000000167</v>
      </c>
      <c r="N255" s="11">
        <f t="shared" si="25"/>
        <v>374.27843536027814</v>
      </c>
    </row>
    <row r="256" spans="4:14" x14ac:dyDescent="0.3">
      <c r="D256" s="14"/>
      <c r="E256" s="14"/>
      <c r="F256" s="14"/>
      <c r="G256" s="14"/>
      <c r="H256" s="14"/>
      <c r="I256" s="14"/>
      <c r="J256" s="14"/>
      <c r="K256" s="14"/>
      <c r="L256" s="10">
        <v>198</v>
      </c>
      <c r="M256" s="10">
        <f t="shared" si="24"/>
        <v>5.9500000000000171</v>
      </c>
      <c r="N256" s="11">
        <f t="shared" si="25"/>
        <v>383.75333906111837</v>
      </c>
    </row>
    <row r="257" spans="4:14" x14ac:dyDescent="0.3">
      <c r="D257" s="14"/>
      <c r="E257" s="14"/>
      <c r="F257" s="14"/>
      <c r="G257" s="14"/>
      <c r="H257" s="14"/>
      <c r="I257" s="14"/>
      <c r="J257" s="14"/>
      <c r="K257" s="14"/>
      <c r="L257" s="10">
        <v>199</v>
      </c>
      <c r="M257" s="10">
        <f t="shared" si="24"/>
        <v>5.9750000000000174</v>
      </c>
      <c r="N257" s="11">
        <f t="shared" si="25"/>
        <v>393.46810109110271</v>
      </c>
    </row>
    <row r="258" spans="4:14" x14ac:dyDescent="0.3">
      <c r="D258" s="14"/>
      <c r="E258" s="14"/>
      <c r="F258" s="14"/>
      <c r="G258" s="14"/>
      <c r="H258" s="14"/>
      <c r="I258" s="14"/>
      <c r="J258" s="14"/>
      <c r="K258" s="14"/>
      <c r="L258" s="10">
        <v>200</v>
      </c>
      <c r="M258" s="10">
        <f t="shared" si="24"/>
        <v>6.0000000000000178</v>
      </c>
      <c r="N258" s="11">
        <f t="shared" si="25"/>
        <v>403.42879349274227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Plan_sen</vt:lpstr>
      <vt:lpstr>Plan_raiz</vt:lpstr>
      <vt:lpstr>Plan3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alex Lourenço</cp:lastModifiedBy>
  <dcterms:created xsi:type="dcterms:W3CDTF">2013-09-26T10:56:29Z</dcterms:created>
  <dcterms:modified xsi:type="dcterms:W3CDTF">2020-07-20T22:54:32Z</dcterms:modified>
</cp:coreProperties>
</file>