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3840" windowHeight="46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J2"/>
  <c r="Q4"/>
  <c r="Q3"/>
  <c r="O4"/>
  <c r="O3"/>
  <c r="H2"/>
  <c r="O2"/>
  <c r="L10"/>
  <c r="L9"/>
  <c r="L8"/>
  <c r="K10"/>
  <c r="K9"/>
  <c r="K8"/>
  <c r="K4" l="1"/>
  <c r="K3"/>
  <c r="D9"/>
  <c r="D10"/>
  <c r="D8"/>
  <c r="D5"/>
  <c r="D4"/>
  <c r="D3"/>
  <c r="H3"/>
  <c r="D18"/>
  <c r="H4" s="1"/>
</calcChain>
</file>

<file path=xl/sharedStrings.xml><?xml version="1.0" encoding="utf-8"?>
<sst xmlns="http://schemas.openxmlformats.org/spreadsheetml/2006/main" count="49" uniqueCount="36">
  <si>
    <t>dens</t>
  </si>
  <si>
    <t>vel</t>
  </si>
  <si>
    <t>stream 2</t>
  </si>
  <si>
    <t>tempr</t>
  </si>
  <si>
    <t>Ref tempr</t>
  </si>
  <si>
    <t>Length scale</t>
  </si>
  <si>
    <t>k</t>
  </si>
  <si>
    <t>m</t>
  </si>
  <si>
    <t>K</t>
  </si>
  <si>
    <t>Ref number dens</t>
  </si>
  <si>
    <t>T_inf</t>
  </si>
  <si>
    <t>L</t>
  </si>
  <si>
    <t>N</t>
  </si>
  <si>
    <t>The gas constant</t>
  </si>
  <si>
    <t>R</t>
  </si>
  <si>
    <t>Ref_velocity</t>
  </si>
  <si>
    <t>DMLESS</t>
  </si>
  <si>
    <t>DMNAL</t>
  </si>
  <si>
    <t>mass of molecule</t>
  </si>
  <si>
    <t>C_inf</t>
  </si>
  <si>
    <t>mean free path</t>
  </si>
  <si>
    <t>mean free time</t>
  </si>
  <si>
    <t>mol diam</t>
  </si>
  <si>
    <t>the Boltzmann constant</t>
  </si>
  <si>
    <t>tau</t>
  </si>
  <si>
    <t>STREAM 1</t>
  </si>
  <si>
    <t>20 MFT</t>
  </si>
  <si>
    <t>dimless time</t>
  </si>
  <si>
    <t>sum of streams values</t>
  </si>
  <si>
    <t>characteristic time Stream 1</t>
  </si>
  <si>
    <t>temp</t>
  </si>
  <si>
    <t>FIRST STREAM VALUES</t>
  </si>
  <si>
    <t>Sum of stream values</t>
  </si>
  <si>
    <t>DMLss</t>
  </si>
  <si>
    <t>120 MFPs</t>
  </si>
  <si>
    <t>dt</t>
  </si>
</sst>
</file>

<file path=xl/styles.xml><?xml version="1.0" encoding="utf-8"?>
<styleSheet xmlns="http://schemas.openxmlformats.org/spreadsheetml/2006/main">
  <numFmts count="3">
    <numFmt numFmtId="164" formatCode="0.0000000000E+00"/>
    <numFmt numFmtId="166" formatCode="0.00000000"/>
    <numFmt numFmtId="167" formatCode="0.E+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0"/>
  <sheetViews>
    <sheetView tabSelected="1" zoomScale="86" zoomScaleNormal="86" workbookViewId="0">
      <selection activeCell="D16" sqref="D16"/>
    </sheetView>
  </sheetViews>
  <sheetFormatPr defaultRowHeight="15"/>
  <cols>
    <col min="1" max="1" width="4.42578125" customWidth="1"/>
    <col min="4" max="4" width="19" customWidth="1"/>
    <col min="8" max="8" width="11.42578125" customWidth="1"/>
    <col min="10" max="10" width="9.42578125" bestFit="1" customWidth="1"/>
    <col min="11" max="11" width="19.42578125" customWidth="1"/>
    <col min="12" max="12" width="20.140625" customWidth="1"/>
  </cols>
  <sheetData>
    <row r="1" spans="2:19">
      <c r="B1" s="6" t="s">
        <v>25</v>
      </c>
      <c r="C1" s="6"/>
      <c r="D1" s="6"/>
      <c r="F1" t="s">
        <v>31</v>
      </c>
      <c r="M1" t="s">
        <v>32</v>
      </c>
    </row>
    <row r="2" spans="2:19">
      <c r="B2" s="1"/>
      <c r="C2" s="1" t="s">
        <v>17</v>
      </c>
      <c r="D2" t="s">
        <v>16</v>
      </c>
      <c r="F2" t="s">
        <v>20</v>
      </c>
      <c r="H2" s="2">
        <f>1/(SQRT(2)*PI()*C3/D17*D12*D12)</f>
        <v>1.5919006293320142E-2</v>
      </c>
      <c r="I2" t="s">
        <v>34</v>
      </c>
      <c r="J2" s="2">
        <f>H2*120</f>
        <v>1.9102807551984171</v>
      </c>
      <c r="M2" t="s">
        <v>20</v>
      </c>
      <c r="O2" s="2">
        <f>1/SQRT(2)/PI()/K8*D17/D12/D12</f>
        <v>3.9801495484873741E-3</v>
      </c>
      <c r="Q2" s="2"/>
      <c r="S2" s="2"/>
    </row>
    <row r="3" spans="2:19">
      <c r="B3" t="s">
        <v>0</v>
      </c>
      <c r="C3" s="2">
        <v>6.6341842366154498E-6</v>
      </c>
      <c r="D3" s="7">
        <f>C3/D17/D15</f>
        <v>1.0001001333553605</v>
      </c>
      <c r="F3" t="s">
        <v>21</v>
      </c>
      <c r="H3" s="2">
        <f>1/(4*C3/D17*D12*D12)*SQRT(D17/PI()/D20/C5)</f>
        <v>3.9922311541976802E-5</v>
      </c>
      <c r="I3" t="s">
        <v>24</v>
      </c>
      <c r="J3" t="s">
        <v>26</v>
      </c>
      <c r="K3" s="2">
        <f>H3*20</f>
        <v>7.9844623083953604E-4</v>
      </c>
      <c r="M3" t="s">
        <v>21</v>
      </c>
      <c r="O3" s="2">
        <f>1/4/K8*D17/D12/D12*SQRT(D17/PI()/D20/K10)</f>
        <v>5.4000763979316897E-6</v>
      </c>
      <c r="P3" t="s">
        <v>26</v>
      </c>
      <c r="Q3" s="2">
        <f>O3*20</f>
        <v>1.080015279586338E-4</v>
      </c>
    </row>
    <row r="4" spans="2:19">
      <c r="B4" t="s">
        <v>1</v>
      </c>
      <c r="C4" s="3">
        <v>967.78</v>
      </c>
      <c r="D4" s="7">
        <f>C4/D18</f>
        <v>0.75000147278114415</v>
      </c>
      <c r="F4" t="s">
        <v>29</v>
      </c>
      <c r="H4">
        <f>D14/D18</f>
        <v>7.7497103967962152E-4</v>
      </c>
      <c r="J4" t="s">
        <v>27</v>
      </c>
      <c r="K4" s="2">
        <f>K3/H4</f>
        <v>1.0302917011835944</v>
      </c>
      <c r="M4" t="s">
        <v>29</v>
      </c>
      <c r="O4">
        <f>D14/D18</f>
        <v>7.7497103967962152E-4</v>
      </c>
      <c r="P4" t="s">
        <v>33</v>
      </c>
      <c r="Q4" s="2">
        <f>Q3/O4</f>
        <v>0.13936201797073913</v>
      </c>
    </row>
    <row r="5" spans="2:19">
      <c r="B5" t="s">
        <v>3</v>
      </c>
      <c r="C5">
        <v>300</v>
      </c>
      <c r="D5" s="7">
        <f>C5/D13</f>
        <v>7.4999999999999997E-2</v>
      </c>
    </row>
    <row r="6" spans="2:19">
      <c r="D6" s="7"/>
      <c r="K6" s="6" t="s">
        <v>28</v>
      </c>
      <c r="L6" s="6"/>
      <c r="M6" s="6"/>
    </row>
    <row r="7" spans="2:19">
      <c r="B7" s="6" t="s">
        <v>2</v>
      </c>
      <c r="C7" s="6"/>
      <c r="D7" s="7"/>
      <c r="F7" t="s">
        <v>35</v>
      </c>
      <c r="G7" s="2">
        <f>H3/500/H4</f>
        <v>1.0302917011835943E-4</v>
      </c>
      <c r="K7" t="s">
        <v>17</v>
      </c>
      <c r="L7" t="s">
        <v>16</v>
      </c>
    </row>
    <row r="8" spans="2:19">
      <c r="B8" t="s">
        <v>0</v>
      </c>
      <c r="C8" s="4">
        <v>1.98998993014925E-5</v>
      </c>
      <c r="D8" s="7">
        <f>C8/D17/D15</f>
        <v>2.9999004000127387</v>
      </c>
      <c r="J8" t="s">
        <v>0</v>
      </c>
      <c r="K8" s="5">
        <f>C3+C8</f>
        <v>2.653408353810795E-5</v>
      </c>
      <c r="L8" s="5">
        <f>K8/D17/D15</f>
        <v>4.000000533368099</v>
      </c>
    </row>
    <row r="9" spans="2:19">
      <c r="B9" t="s">
        <v>1</v>
      </c>
      <c r="C9">
        <v>322.58999999999997</v>
      </c>
      <c r="D9" s="7">
        <f>C9/D18</f>
        <v>0.2499979076902491</v>
      </c>
      <c r="J9" t="s">
        <v>1</v>
      </c>
      <c r="K9" s="5">
        <f>(C3*C4+C8*C9)/K8</f>
        <v>483.90362975000022</v>
      </c>
      <c r="L9" s="5">
        <f>K9/D18</f>
        <v>0.37501129905210029</v>
      </c>
    </row>
    <row r="10" spans="2:19">
      <c r="B10" t="s">
        <v>3</v>
      </c>
      <c r="C10">
        <v>1100</v>
      </c>
      <c r="D10" s="7">
        <f>C10/D13</f>
        <v>0.27500000000000002</v>
      </c>
      <c r="J10" t="s">
        <v>30</v>
      </c>
      <c r="K10" s="5">
        <f>(C10*C8+C5*C3)/K8+(1/3/D16)*(C9*C9*C8+C4*C4*C3)/K8-(1/3/D16)*(C8*C9+C3*C4)^2/K8^2</f>
        <v>1024.9901155872997</v>
      </c>
      <c r="L10" s="5">
        <f>K10/D13</f>
        <v>0.25624752889682489</v>
      </c>
    </row>
    <row r="11" spans="2:19">
      <c r="D11" s="7"/>
    </row>
    <row r="12" spans="2:19">
      <c r="B12" t="s">
        <v>22</v>
      </c>
      <c r="D12" s="7">
        <v>3.7599999999999999E-10</v>
      </c>
      <c r="E12" t="s">
        <v>7</v>
      </c>
    </row>
    <row r="13" spans="2:19">
      <c r="B13" t="s">
        <v>4</v>
      </c>
      <c r="D13" s="7">
        <v>4000</v>
      </c>
      <c r="E13" t="s">
        <v>8</v>
      </c>
      <c r="F13" t="s">
        <v>10</v>
      </c>
    </row>
    <row r="14" spans="2:19">
      <c r="B14" t="s">
        <v>5</v>
      </c>
      <c r="D14" s="7">
        <v>1</v>
      </c>
      <c r="E14" t="s">
        <v>7</v>
      </c>
      <c r="F14" t="s">
        <v>11</v>
      </c>
    </row>
    <row r="15" spans="2:19">
      <c r="B15" t="s">
        <v>9</v>
      </c>
      <c r="D15" s="8">
        <v>1E+20</v>
      </c>
      <c r="F15" t="s">
        <v>12</v>
      </c>
    </row>
    <row r="16" spans="2:19">
      <c r="B16" t="s">
        <v>13</v>
      </c>
      <c r="D16" s="7">
        <v>208.13210000000001</v>
      </c>
      <c r="F16" t="s">
        <v>14</v>
      </c>
    </row>
    <row r="17" spans="2:8">
      <c r="B17" t="s">
        <v>18</v>
      </c>
      <c r="D17" s="7">
        <v>6.6335199999999996E-26</v>
      </c>
      <c r="F17" t="s">
        <v>7</v>
      </c>
    </row>
    <row r="18" spans="2:8">
      <c r="B18" t="s">
        <v>15</v>
      </c>
      <c r="D18" s="7">
        <f>SQRT(D16*2*D13)</f>
        <v>1290.3707994216236</v>
      </c>
      <c r="F18" t="s">
        <v>19</v>
      </c>
      <c r="H18" s="7">
        <v>1290.3707994216236</v>
      </c>
    </row>
    <row r="20" spans="2:8">
      <c r="B20" t="s">
        <v>23</v>
      </c>
      <c r="D20" s="2">
        <v>1.3806488130000001E-23</v>
      </c>
      <c r="F20" t="s">
        <v>6</v>
      </c>
    </row>
    <row r="23" spans="2:8">
      <c r="D23">
        <v>1.0001001333553605</v>
      </c>
    </row>
    <row r="24" spans="2:8">
      <c r="D24">
        <v>1.5000029455622883</v>
      </c>
    </row>
    <row r="25" spans="2:8">
      <c r="D25">
        <v>0.3</v>
      </c>
    </row>
    <row r="28" spans="2:8">
      <c r="D28">
        <v>2.9999004000127387</v>
      </c>
    </row>
    <row r="29" spans="2:8">
      <c r="D29">
        <v>0.4999958153804982</v>
      </c>
    </row>
    <row r="30" spans="2:8">
      <c r="D30">
        <v>1.1000000000000001</v>
      </c>
    </row>
  </sheetData>
  <mergeCells count="3">
    <mergeCell ref="B7:C7"/>
    <mergeCell ref="B1:D1"/>
    <mergeCell ref="K6:M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ama001</dc:creator>
  <cp:lastModifiedBy>ama001</cp:lastModifiedBy>
  <dcterms:created xsi:type="dcterms:W3CDTF">2019-03-28T01:45:33Z</dcterms:created>
  <dcterms:modified xsi:type="dcterms:W3CDTF">2019-05-09T02:59:45Z</dcterms:modified>
</cp:coreProperties>
</file>