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E28" i="1"/>
  <c r="E23" i="1"/>
  <c r="D7" i="1" l="1"/>
  <c r="G23" i="1" l="1"/>
  <c r="AM6" i="1" l="1"/>
  <c r="F7" i="1"/>
  <c r="AL6" i="1"/>
  <c r="AK6" i="1"/>
  <c r="E3" i="1" l="1"/>
  <c r="E4" i="1"/>
  <c r="G4" i="1" s="1"/>
  <c r="H4" i="1" s="1"/>
  <c r="E5" i="1"/>
  <c r="G5" i="1" s="1"/>
  <c r="H5" i="1" s="1"/>
  <c r="I4" i="1" l="1"/>
  <c r="G3" i="1"/>
  <c r="E6" i="1"/>
  <c r="E7" i="1" s="1"/>
  <c r="H3" i="1" l="1"/>
  <c r="I3" i="1" s="1"/>
  <c r="G6" i="1"/>
  <c r="AX3" i="1" s="1"/>
  <c r="G7" i="1" l="1"/>
  <c r="H6" i="1"/>
  <c r="I6" i="1" s="1"/>
  <c r="H7" i="1" l="1"/>
  <c r="I5" i="1" l="1"/>
  <c r="I7" i="1" s="1"/>
  <c r="AX4" i="1" s="1"/>
  <c r="AX5" i="1" s="1"/>
</calcChain>
</file>

<file path=xl/comments1.xml><?xml version="1.0" encoding="utf-8"?>
<comments xmlns="http://schemas.openxmlformats.org/spreadsheetml/2006/main">
  <authors>
    <author>Autor</author>
  </authors>
  <commentList>
    <comment ref="AI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Ud. debe encontrar al menos 3 fuentes suministradoras del dispositivo o equipo, y puede emplear el costo promedio de adquisición o compra para el análisis de gastos del proyecto.</t>
        </r>
      </text>
    </comment>
    <comment ref="AL2" authorId="0" shapeId="0">
      <text>
        <r>
          <rPr>
            <b/>
            <sz val="9"/>
            <color indexed="81"/>
            <rFont val="Tahoma"/>
            <family val="2"/>
          </rPr>
          <t>Añadir comentario en la celda con la DIRECCIÓN de CONTACTO del SUMINISTRADOR (Email, WEB, Telefónos y FAX) para cada dispositivo</t>
        </r>
      </text>
    </comment>
  </commentList>
</comments>
</file>

<file path=xl/sharedStrings.xml><?xml version="1.0" encoding="utf-8"?>
<sst xmlns="http://schemas.openxmlformats.org/spreadsheetml/2006/main" count="109" uniqueCount="76">
  <si>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</si>
  <si>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</si>
  <si>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</si>
  <si>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</si>
  <si>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</si>
  <si>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</si>
  <si>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</si>
  <si>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</si>
  <si>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</si>
  <si>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</si>
  <si>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</si>
  <si>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</si>
  <si>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Tarea</t>
  </si>
  <si>
    <t>1-Búsqueda bibliográfica sobre el objeto de estudio</t>
  </si>
  <si>
    <t>2-Análisis de la bibliografía consultada</t>
  </si>
  <si>
    <t>8- Entrega y defensa del trabajo de diploma</t>
  </si>
  <si>
    <t>GASTOS POR CONCEPTO SALARIAL ( EN MONEDA NACIONAL )</t>
  </si>
  <si>
    <t>TRABAJADOR</t>
  </si>
  <si>
    <t xml:space="preserve">SAL/MENSUAL </t>
  </si>
  <si>
    <t>SAL/DIARIO</t>
  </si>
  <si>
    <t>DIAS/INVEST.</t>
  </si>
  <si>
    <t>SAL/BÁSICO</t>
  </si>
  <si>
    <t>SAL/COMP.</t>
  </si>
  <si>
    <t>SEG/SOC</t>
  </si>
  <si>
    <t>TOTALES</t>
  </si>
  <si>
    <t>Aspirante</t>
  </si>
  <si>
    <t>GASTOS POR MATERIALES DIRECTOS  ( EN MONEDA NACIONAL Y PESOS CONVERTIBLES )</t>
  </si>
  <si>
    <t>DISPOSITIVO o EQUIPO</t>
  </si>
  <si>
    <t>CANT.</t>
  </si>
  <si>
    <t>Ordenador (Laptop LENOVO)</t>
  </si>
  <si>
    <t>Electricidad (Kw/h)</t>
  </si>
  <si>
    <t>Precio (USD)</t>
  </si>
  <si>
    <t>Precio (CUP)</t>
  </si>
  <si>
    <t>OTROS GASTOS</t>
  </si>
  <si>
    <t xml:space="preserve">COSTO INDIRECTO </t>
  </si>
  <si>
    <t>COSTO DIRECTO</t>
  </si>
  <si>
    <t>COSTO TOTAL (CT)</t>
  </si>
  <si>
    <t xml:space="preserve">Gastos Totales </t>
  </si>
  <si>
    <t>G. CUP</t>
  </si>
  <si>
    <t>3-Investigar el estado del arte de los lavadores de placas que se ofrecen comercialmente.</t>
  </si>
  <si>
    <t>4-Lograr una familiarización con el uso y funcionalidades del equipo.</t>
  </si>
  <si>
    <t>8- Preparación para la defensa del trabajo de diploma.</t>
  </si>
  <si>
    <t>6-Analizar el nuevo circuito de control propuesto</t>
  </si>
  <si>
    <t>5-Asimilar el entorno de programación del compilador CCS para PIC.</t>
  </si>
  <si>
    <t>Tutor 1</t>
  </si>
  <si>
    <t>Tutor 2</t>
  </si>
  <si>
    <t>Tutor 3</t>
  </si>
  <si>
    <t>289.17</t>
  </si>
  <si>
    <t>270.83</t>
  </si>
  <si>
    <t>255.63</t>
  </si>
  <si>
    <t>16.67</t>
  </si>
  <si>
    <t>832.29</t>
  </si>
  <si>
    <t>19975.00</t>
  </si>
  <si>
    <t>23133.33</t>
  </si>
  <si>
    <t>16250.00</t>
  </si>
  <si>
    <t>15337.50</t>
  </si>
  <si>
    <t>2000.00</t>
  </si>
  <si>
    <t>56720.83</t>
  </si>
  <si>
    <t>2102.82</t>
  </si>
  <si>
    <t>1477.13</t>
  </si>
  <si>
    <t>1394.18</t>
  </si>
  <si>
    <t>181.80</t>
  </si>
  <si>
    <t>5155.92</t>
  </si>
  <si>
    <t>320.00</t>
  </si>
  <si>
    <t>3533.06</t>
  </si>
  <si>
    <t>2481.80</t>
  </si>
  <si>
    <t>2342.44</t>
  </si>
  <si>
    <t>305.45</t>
  </si>
  <si>
    <t>8662.75</t>
  </si>
  <si>
    <t>33.33</t>
  </si>
  <si>
    <t>533.33</t>
  </si>
  <si>
    <t>79766.51</t>
  </si>
  <si>
    <t>83339.50</t>
  </si>
  <si>
    <t>163106.01</t>
  </si>
  <si>
    <t>Precio (USD).</t>
  </si>
  <si>
    <t>Precio (CUP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</si>
</sst>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Times New Roman"/>
      <family val="1"/>
    </font>
    <font>
      <sz val="9"/>
      <color theme="0"/>
      <name val="Arial"/>
      <family val="2"/>
    </font>
    <font>
      <sz val="11"/>
      <name val="Times New Roman"/>
      <family val="1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3" borderId="2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0" borderId="2" xfId="0" applyFont="1" applyFill="1" applyBorder="1"/>
    <xf numFmtId="0" fontId="0" fillId="7" borderId="3" xfId="0" applyFont="1" applyFill="1" applyBorder="1" applyAlignment="1">
      <alignment horizontal="center" vertical="center"/>
    </xf>
    <xf numFmtId="0" fontId="1" fillId="8" borderId="2" xfId="0" applyFont="1" applyFill="1" applyBorder="1"/>
    <xf numFmtId="0" fontId="1" fillId="9" borderId="2" xfId="0" applyFont="1" applyFill="1" applyBorder="1"/>
    <xf numFmtId="0" fontId="1" fillId="10" borderId="2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Fill="1" applyBorder="1"/>
    <xf numFmtId="0" fontId="1" fillId="11" borderId="2" xfId="0" applyFont="1" applyFill="1" applyBorder="1"/>
    <xf numFmtId="0" fontId="2" fillId="6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3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0" fontId="3" fillId="13" borderId="8" xfId="0" applyFont="1" applyFill="1" applyBorder="1" applyAlignment="1">
      <alignment horizontal="center"/>
    </xf>
    <xf numFmtId="0" fontId="3" fillId="13" borderId="15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2" fontId="4" fillId="0" borderId="2" xfId="0" applyNumberFormat="1" applyFont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2" fontId="3" fillId="14" borderId="2" xfId="0" applyNumberFormat="1" applyFont="1" applyFill="1" applyBorder="1" applyAlignment="1">
      <alignment horizontal="center"/>
    </xf>
    <xf numFmtId="4" fontId="3" fillId="14" borderId="2" xfId="0" applyNumberFormat="1" applyFont="1" applyFill="1" applyBorder="1" applyAlignment="1">
      <alignment horizontal="center"/>
    </xf>
    <xf numFmtId="0" fontId="3" fillId="15" borderId="5" xfId="0" applyFont="1" applyFill="1" applyBorder="1"/>
    <xf numFmtId="0" fontId="3" fillId="15" borderId="6" xfId="0" applyFont="1" applyFill="1" applyBorder="1" applyAlignment="1">
      <alignment horizontal="center"/>
    </xf>
    <xf numFmtId="0" fontId="3" fillId="15" borderId="20" xfId="0" applyFont="1" applyFill="1" applyBorder="1" applyAlignment="1">
      <alignment horizontal="center"/>
    </xf>
    <xf numFmtId="2" fontId="3" fillId="15" borderId="8" xfId="0" applyNumberFormat="1" applyFont="1" applyFill="1" applyBorder="1" applyAlignment="1">
      <alignment horizontal="center"/>
    </xf>
    <xf numFmtId="0" fontId="7" fillId="2" borderId="22" xfId="0" applyFont="1" applyFill="1" applyBorder="1"/>
    <xf numFmtId="0" fontId="7" fillId="2" borderId="23" xfId="0" applyFont="1" applyFill="1" applyBorder="1"/>
    <xf numFmtId="0" fontId="7" fillId="2" borderId="19" xfId="0" applyFont="1" applyFill="1" applyBorder="1"/>
    <xf numFmtId="0" fontId="7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0" fontId="4" fillId="0" borderId="0" xfId="0" applyFont="1"/>
    <xf numFmtId="2" fontId="4" fillId="0" borderId="0" xfId="0" applyNumberFormat="1" applyFont="1"/>
    <xf numFmtId="2" fontId="3" fillId="16" borderId="8" xfId="0" applyNumberFormat="1" applyFont="1" applyFill="1" applyBorder="1"/>
    <xf numFmtId="2" fontId="3" fillId="2" borderId="8" xfId="0" applyNumberFormat="1" applyFont="1" applyFill="1" applyBorder="1"/>
    <xf numFmtId="2" fontId="3" fillId="17" borderId="8" xfId="0" applyNumberFormat="1" applyFont="1" applyFill="1" applyBorder="1"/>
    <xf numFmtId="0" fontId="8" fillId="11" borderId="2" xfId="0" applyFont="1" applyFill="1" applyBorder="1"/>
    <xf numFmtId="0" fontId="1" fillId="11" borderId="1" xfId="0" applyFont="1" applyFill="1" applyBorder="1"/>
    <xf numFmtId="0" fontId="0" fillId="11" borderId="0" xfId="0" applyFill="1"/>
    <xf numFmtId="0" fontId="0" fillId="10" borderId="0" xfId="0" applyFill="1"/>
    <xf numFmtId="2" fontId="9" fillId="0" borderId="2" xfId="0" applyNumberFormat="1" applyFont="1" applyBorder="1" applyAlignment="1">
      <alignment horizontal="center"/>
    </xf>
    <xf numFmtId="2" fontId="3" fillId="15" borderId="14" xfId="0" applyNumberFormat="1" applyFont="1" applyFill="1" applyBorder="1" applyAlignment="1">
      <alignment horizontal="center"/>
    </xf>
    <xf numFmtId="2" fontId="3" fillId="17" borderId="8" xfId="0" quotePrefix="1" applyNumberFormat="1" applyFont="1" applyFill="1" applyBorder="1"/>
    <xf numFmtId="0" fontId="10" fillId="0" borderId="2" xfId="0" applyFont="1" applyBorder="1" applyAlignment="1">
      <alignment horizontal="left" vertical="center"/>
    </xf>
    <xf numFmtId="0" fontId="10" fillId="18" borderId="14" xfId="0" applyFont="1" applyFill="1" applyBorder="1" applyAlignment="1">
      <alignment horizontal="center"/>
    </xf>
    <xf numFmtId="0" fontId="10" fillId="18" borderId="8" xfId="0" applyFont="1" applyFill="1" applyBorder="1" applyAlignment="1">
      <alignment horizontal="center"/>
    </xf>
    <xf numFmtId="0" fontId="10" fillId="18" borderId="15" xfId="0" applyFont="1" applyFill="1" applyBorder="1" applyAlignment="1">
      <alignment horizontal="center"/>
    </xf>
    <xf numFmtId="0" fontId="10" fillId="19" borderId="2" xfId="0" applyFont="1" applyFill="1" applyBorder="1" applyAlignment="1">
      <alignment horizontal="center"/>
    </xf>
    <xf numFmtId="2" fontId="10" fillId="19" borderId="2" xfId="0" applyNumberFormat="1" applyFont="1" applyFill="1" applyBorder="1" applyAlignment="1">
      <alignment horizontal="center"/>
    </xf>
    <xf numFmtId="4" fontId="10" fillId="19" borderId="2" xfId="0" applyNumberFormat="1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1" fontId="11" fillId="0" borderId="2" xfId="0" applyNumberFormat="1" applyFont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11" fillId="0" borderId="3" xfId="0" applyNumberFormat="1" applyFont="1" applyBorder="1" applyAlignment="1">
      <alignment horizontal="center"/>
    </xf>
    <xf numFmtId="2" fontId="3" fillId="18" borderId="8" xfId="0" applyNumberFormat="1" applyFont="1" applyFill="1" applyBorder="1"/>
    <xf numFmtId="0" fontId="10" fillId="19" borderId="5" xfId="0" applyFont="1" applyFill="1" applyBorder="1"/>
    <xf numFmtId="0" fontId="10" fillId="19" borderId="6" xfId="0" applyFont="1" applyFill="1" applyBorder="1" applyAlignment="1">
      <alignment horizontal="center"/>
    </xf>
    <xf numFmtId="0" fontId="10" fillId="19" borderId="20" xfId="0" applyFont="1" applyFill="1" applyBorder="1" applyAlignment="1">
      <alignment horizontal="center"/>
    </xf>
    <xf numFmtId="1" fontId="10" fillId="19" borderId="14" xfId="0" applyNumberFormat="1" applyFont="1" applyFill="1" applyBorder="1" applyAlignment="1">
      <alignment horizontal="center"/>
    </xf>
    <xf numFmtId="1" fontId="10" fillId="19" borderId="8" xfId="0" applyNumberFormat="1" applyFont="1" applyFill="1" applyBorder="1" applyAlignment="1">
      <alignment horizontal="center"/>
    </xf>
    <xf numFmtId="2" fontId="3" fillId="10" borderId="8" xfId="0" applyNumberFormat="1" applyFont="1" applyFill="1" applyBorder="1" applyAlignment="1">
      <alignment horizontal="center"/>
    </xf>
    <xf numFmtId="2" fontId="3" fillId="10" borderId="8" xfId="0" quotePrefix="1" applyNumberFormat="1" applyFont="1" applyFill="1" applyBorder="1" applyAlignment="1">
      <alignment horizontal="center"/>
    </xf>
    <xf numFmtId="2" fontId="3" fillId="19" borderId="8" xfId="0" applyNumberFormat="1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 vertical="center" wrapText="1"/>
    </xf>
    <xf numFmtId="0" fontId="10" fillId="18" borderId="25" xfId="0" applyFont="1" applyFill="1" applyBorder="1" applyAlignment="1">
      <alignment horizontal="center" vertical="center" wrapText="1"/>
    </xf>
    <xf numFmtId="0" fontId="10" fillId="18" borderId="16" xfId="0" applyFont="1" applyFill="1" applyBorder="1" applyAlignment="1">
      <alignment horizontal="center" vertical="center" wrapText="1"/>
    </xf>
    <xf numFmtId="0" fontId="10" fillId="18" borderId="17" xfId="0" applyFont="1" applyFill="1" applyBorder="1" applyAlignment="1">
      <alignment horizontal="center" vertical="center" wrapText="1"/>
    </xf>
    <xf numFmtId="0" fontId="10" fillId="18" borderId="26" xfId="0" applyFont="1" applyFill="1" applyBorder="1" applyAlignment="1">
      <alignment horizontal="center" vertical="center"/>
    </xf>
    <xf numFmtId="0" fontId="10" fillId="18" borderId="18" xfId="0" applyFont="1" applyFill="1" applyBorder="1" applyAlignment="1">
      <alignment horizontal="center" vertical="center"/>
    </xf>
    <xf numFmtId="0" fontId="10" fillId="18" borderId="26" xfId="0" applyFont="1" applyFill="1" applyBorder="1" applyAlignment="1">
      <alignment horizontal="center" vertical="center" wrapText="1"/>
    </xf>
    <xf numFmtId="0" fontId="10" fillId="18" borderId="18" xfId="0" applyFont="1" applyFill="1" applyBorder="1" applyAlignment="1">
      <alignment horizontal="center" vertical="center" wrapText="1"/>
    </xf>
    <xf numFmtId="0" fontId="3" fillId="17" borderId="5" xfId="0" applyFont="1" applyFill="1" applyBorder="1" applyAlignment="1">
      <alignment wrapText="1"/>
    </xf>
    <xf numFmtId="0" fontId="3" fillId="17" borderId="6" xfId="0" applyFont="1" applyFill="1" applyBorder="1" applyAlignment="1">
      <alignment wrapText="1"/>
    </xf>
    <xf numFmtId="0" fontId="3" fillId="17" borderId="7" xfId="0" applyFont="1" applyFill="1" applyBorder="1" applyAlignment="1">
      <alignment wrapText="1"/>
    </xf>
    <xf numFmtId="0" fontId="3" fillId="16" borderId="5" xfId="0" applyFont="1" applyFill="1" applyBorder="1" applyAlignment="1">
      <alignment wrapText="1"/>
    </xf>
    <xf numFmtId="0" fontId="3" fillId="16" borderId="6" xfId="0" applyFont="1" applyFill="1" applyBorder="1" applyAlignment="1">
      <alignment wrapText="1"/>
    </xf>
    <xf numFmtId="0" fontId="3" fillId="16" borderId="7" xfId="0" applyFont="1" applyFill="1" applyBorder="1" applyAlignment="1">
      <alignment wrapText="1"/>
    </xf>
    <xf numFmtId="0" fontId="3" fillId="18" borderId="5" xfId="0" applyFont="1" applyFill="1" applyBorder="1" applyAlignment="1">
      <alignment wrapText="1"/>
    </xf>
    <xf numFmtId="0" fontId="3" fillId="18" borderId="6" xfId="0" applyFont="1" applyFill="1" applyBorder="1" applyAlignment="1">
      <alignment wrapText="1"/>
    </xf>
    <xf numFmtId="0" fontId="3" fillId="18" borderId="7" xfId="0" applyFont="1" applyFill="1" applyBorder="1" applyAlignment="1">
      <alignment wrapText="1"/>
    </xf>
    <xf numFmtId="0" fontId="3" fillId="10" borderId="5" xfId="0" applyFont="1" applyFill="1" applyBorder="1" applyAlignment="1">
      <alignment wrapText="1"/>
    </xf>
    <xf numFmtId="0" fontId="3" fillId="10" borderId="6" xfId="0" applyFont="1" applyFill="1" applyBorder="1" applyAlignment="1">
      <alignment wrapText="1"/>
    </xf>
    <xf numFmtId="0" fontId="3" fillId="10" borderId="7" xfId="0" applyFont="1" applyFill="1" applyBorder="1" applyAlignment="1">
      <alignment wrapText="1"/>
    </xf>
    <xf numFmtId="0" fontId="3" fillId="19" borderId="5" xfId="0" applyFont="1" applyFill="1" applyBorder="1" applyAlignment="1">
      <alignment wrapText="1"/>
    </xf>
    <xf numFmtId="0" fontId="3" fillId="19" borderId="6" xfId="0" applyFont="1" applyFill="1" applyBorder="1" applyAlignment="1">
      <alignment wrapText="1"/>
    </xf>
    <xf numFmtId="0" fontId="3" fillId="19" borderId="7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12" borderId="11" xfId="0" applyFont="1" applyFill="1" applyBorder="1" applyAlignment="1">
      <alignment horizontal="center" wrapText="1"/>
    </xf>
    <xf numFmtId="0" fontId="3" fillId="12" borderId="12" xfId="0" applyFont="1" applyFill="1" applyBorder="1" applyAlignment="1">
      <alignment horizontal="center" wrapText="1"/>
    </xf>
    <xf numFmtId="0" fontId="3" fillId="12" borderId="13" xfId="0" applyFont="1" applyFill="1" applyBorder="1" applyAlignment="1">
      <alignment horizontal="center" wrapText="1"/>
    </xf>
    <xf numFmtId="0" fontId="3" fillId="13" borderId="21" xfId="0" applyFont="1" applyFill="1" applyBorder="1" applyAlignment="1">
      <alignment horizontal="center" vertical="center"/>
    </xf>
    <xf numFmtId="0" fontId="3" fillId="13" borderId="1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3" fillId="13" borderId="9" xfId="0" applyFont="1" applyFill="1" applyBorder="1" applyAlignment="1">
      <alignment horizontal="center" vertical="center" wrapText="1"/>
    </xf>
    <xf numFmtId="0" fontId="3" fillId="13" borderId="10" xfId="0" applyFont="1" applyFill="1" applyBorder="1" applyAlignment="1">
      <alignment horizontal="center" vertical="center" wrapText="1"/>
    </xf>
    <xf numFmtId="0" fontId="3" fillId="13" borderId="16" xfId="0" applyFont="1" applyFill="1" applyBorder="1" applyAlignment="1">
      <alignment horizontal="center" vertical="center" wrapText="1"/>
    </xf>
    <xf numFmtId="0" fontId="3" fillId="13" borderId="17" xfId="0" applyFont="1" applyFill="1" applyBorder="1" applyAlignment="1">
      <alignment horizontal="center" vertical="center" wrapText="1"/>
    </xf>
    <xf numFmtId="0" fontId="3" fillId="13" borderId="21" xfId="0" applyFont="1" applyFill="1" applyBorder="1" applyAlignment="1">
      <alignment horizontal="center" vertical="center" wrapText="1"/>
    </xf>
    <xf numFmtId="0" fontId="3" fillId="13" borderId="18" xfId="0" applyFont="1" applyFill="1" applyBorder="1" applyAlignment="1">
      <alignment horizontal="center" vertical="center" wrapText="1"/>
    </xf>
    <xf numFmtId="0" fontId="11" fillId="0" borderId="27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left" vertical="center" wrapText="1"/>
    </xf>
    <xf numFmtId="0" fontId="12" fillId="0" borderId="28" xfId="0" applyFont="1" applyBorder="1" applyAlignment="1">
      <alignment horizontal="left" vertical="center" wrapText="1"/>
    </xf>
    <xf numFmtId="0" fontId="0" fillId="10" borderId="0" xfId="0" applyFill="1" applyBorder="1"/>
    <xf numFmtId="0" fontId="10" fillId="10" borderId="0" xfId="0" applyFont="1" applyFill="1" applyBorder="1" applyAlignment="1">
      <alignment horizontal="center"/>
    </xf>
    <xf numFmtId="0" fontId="0" fillId="0" borderId="0" xfId="0" applyBorder="1"/>
    <xf numFmtId="0" fontId="10" fillId="18" borderId="29" xfId="0" applyFont="1" applyFill="1" applyBorder="1" applyAlignment="1">
      <alignment horizontal="center"/>
    </xf>
    <xf numFmtId="0" fontId="10" fillId="18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33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AY31"/>
  <sheetViews>
    <sheetView tabSelected="1" topLeftCell="A13" zoomScale="115" zoomScaleNormal="115" workbookViewId="0">
      <selection activeCell="C25" sqref="C25:G28"/>
    </sheetView>
  </sheetViews>
  <sheetFormatPr baseColWidth="10" defaultColWidth="9" defaultRowHeight="15" x14ac:dyDescent="0.25"/>
  <cols>
    <col min="3" max="3" width="15.28515625" customWidth="1"/>
    <col min="4" max="4" width="13.5703125" customWidth="1"/>
    <col min="5" max="5" width="11" customWidth="1"/>
    <col min="6" max="6" width="14.140625" customWidth="1"/>
    <col min="7" max="7" width="12.140625" customWidth="1"/>
    <col min="8" max="8" width="10.140625" customWidth="1"/>
    <col min="9" max="9" width="13" bestFit="1" customWidth="1"/>
    <col min="10" max="10" width="11.5703125" customWidth="1"/>
    <col min="11" max="11" width="9.5703125" bestFit="1" customWidth="1"/>
    <col min="21" max="21" width="90.7109375" customWidth="1"/>
    <col min="22" max="22" width="4.28515625" customWidth="1"/>
    <col min="23" max="24" width="3.7109375" customWidth="1"/>
    <col min="25" max="25" width="4.140625" customWidth="1"/>
    <col min="26" max="26" width="3.7109375" customWidth="1"/>
    <col min="27" max="27" width="3.85546875" customWidth="1"/>
    <col min="28" max="28" width="3.5703125" customWidth="1"/>
    <col min="29" max="29" width="3.85546875" customWidth="1"/>
    <col min="30" max="30" width="3.7109375" customWidth="1"/>
    <col min="31" max="31" width="3.85546875" customWidth="1"/>
    <col min="32" max="33" width="4.140625" customWidth="1"/>
    <col min="34" max="34" width="4.42578125" customWidth="1"/>
    <col min="35" max="35" width="23.42578125" customWidth="1"/>
    <col min="36" max="36" width="12.42578125" customWidth="1"/>
    <col min="37" max="37" width="10.140625" customWidth="1"/>
    <col min="38" max="38" width="17.42578125" customWidth="1"/>
    <col min="39" max="39" width="18.5703125" customWidth="1"/>
    <col min="40" max="40" width="8.42578125" customWidth="1"/>
    <col min="41" max="41" width="10.42578125" customWidth="1"/>
    <col min="42" max="42" width="8.7109375" customWidth="1"/>
    <col min="43" max="43" width="6.85546875" customWidth="1"/>
    <col min="44" max="44" width="7" customWidth="1"/>
    <col min="45" max="45" width="8.5703125" customWidth="1"/>
    <col min="46" max="46" width="10.5703125" customWidth="1"/>
    <col min="50" max="50" width="9.42578125" bestFit="1" customWidth="1"/>
  </cols>
  <sheetData>
    <row r="1" spans="3:51" ht="15.75" thickBot="1" x14ac:dyDescent="0.3">
      <c r="C1" s="98" t="s">
        <v>16</v>
      </c>
      <c r="D1" s="99"/>
      <c r="E1" s="99"/>
      <c r="F1" s="99"/>
      <c r="G1" s="99"/>
      <c r="H1" s="99"/>
      <c r="I1" s="100"/>
      <c r="AI1" s="34" t="s">
        <v>26</v>
      </c>
      <c r="AJ1" s="35"/>
      <c r="AK1" s="35"/>
      <c r="AL1" s="35"/>
      <c r="AM1" s="36"/>
      <c r="AP1" s="95" t="s">
        <v>37</v>
      </c>
      <c r="AQ1" s="96"/>
      <c r="AR1" s="96"/>
      <c r="AS1" s="96"/>
      <c r="AT1" s="96"/>
      <c r="AU1" s="96"/>
      <c r="AV1" s="96"/>
      <c r="AW1" s="97"/>
      <c r="AX1" s="43" t="s">
        <v>38</v>
      </c>
    </row>
    <row r="2" spans="3:51" ht="18" customHeight="1" thickBot="1" x14ac:dyDescent="0.3">
      <c r="C2" s="22" t="s">
        <v>17</v>
      </c>
      <c r="D2" s="23" t="s">
        <v>18</v>
      </c>
      <c r="E2" s="23" t="s">
        <v>19</v>
      </c>
      <c r="F2" s="23" t="s">
        <v>20</v>
      </c>
      <c r="G2" s="23" t="s">
        <v>21</v>
      </c>
      <c r="H2" s="23" t="s">
        <v>22</v>
      </c>
      <c r="I2" s="24" t="s">
        <v>23</v>
      </c>
      <c r="AI2" s="106" t="s">
        <v>27</v>
      </c>
      <c r="AJ2" s="107"/>
      <c r="AK2" s="101" t="s">
        <v>28</v>
      </c>
      <c r="AL2" s="110" t="s">
        <v>31</v>
      </c>
      <c r="AM2" s="101" t="s">
        <v>32</v>
      </c>
      <c r="AP2" s="80" t="s">
        <v>33</v>
      </c>
      <c r="AQ2" s="81"/>
      <c r="AR2" s="81"/>
      <c r="AS2" s="81"/>
      <c r="AT2" s="81"/>
      <c r="AU2" s="81"/>
      <c r="AV2" s="81"/>
      <c r="AW2" s="82"/>
      <c r="AX2" s="44">
        <v>0</v>
      </c>
    </row>
    <row r="3" spans="3:51" ht="15.75" thickBot="1" x14ac:dyDescent="0.3">
      <c r="C3" s="25" t="s">
        <v>44</v>
      </c>
      <c r="D3" s="26">
        <v>6940</v>
      </c>
      <c r="E3" s="26">
        <f>(D3/24)</f>
        <v>289.16666666666669</v>
      </c>
      <c r="F3" s="26">
        <v>80</v>
      </c>
      <c r="G3" s="26">
        <f>(E3*F3)</f>
        <v>23133.333333333336</v>
      </c>
      <c r="H3" s="26">
        <f xml:space="preserve"> (G3*0.0909)</f>
        <v>2102.8200000000002</v>
      </c>
      <c r="I3" s="26">
        <f xml:space="preserve"> 0.14*(G3+H3)</f>
        <v>3533.0614666666675</v>
      </c>
      <c r="AI3" s="108"/>
      <c r="AJ3" s="109"/>
      <c r="AK3" s="102"/>
      <c r="AL3" s="111"/>
      <c r="AM3" s="102"/>
      <c r="AP3" s="80" t="s">
        <v>34</v>
      </c>
      <c r="AQ3" s="81"/>
      <c r="AR3" s="81"/>
      <c r="AS3" s="81"/>
      <c r="AT3" s="81"/>
      <c r="AU3" s="81"/>
      <c r="AV3" s="81"/>
      <c r="AW3" s="82"/>
      <c r="AX3" s="51">
        <f>1.4063*(SUM(G3:G4:G5:G6))</f>
        <v>79766.507916666669</v>
      </c>
    </row>
    <row r="4" spans="3:51" ht="16.5" thickBot="1" x14ac:dyDescent="0.3">
      <c r="C4" s="25" t="s">
        <v>45</v>
      </c>
      <c r="D4" s="26">
        <v>6500</v>
      </c>
      <c r="E4" s="26">
        <f>(D4/24)</f>
        <v>270.83333333333331</v>
      </c>
      <c r="F4" s="26">
        <v>60</v>
      </c>
      <c r="G4" s="26">
        <f>(E4*F4)</f>
        <v>16249.999999999998</v>
      </c>
      <c r="H4" s="26">
        <f xml:space="preserve"> (G4*0.0909)</f>
        <v>1477.1249999999998</v>
      </c>
      <c r="I4" s="26">
        <f xml:space="preserve"> 0.14*(G4+H4)</f>
        <v>2481.7974999999997</v>
      </c>
      <c r="U4" s="9" t="s">
        <v>12</v>
      </c>
      <c r="V4" s="20" t="s">
        <v>0</v>
      </c>
      <c r="W4" s="21" t="s">
        <v>1</v>
      </c>
      <c r="X4" s="21" t="s">
        <v>2</v>
      </c>
      <c r="Y4" s="21" t="s">
        <v>3</v>
      </c>
      <c r="Z4" s="21" t="s">
        <v>4</v>
      </c>
      <c r="AA4" s="21" t="s">
        <v>5</v>
      </c>
      <c r="AB4" s="21" t="s">
        <v>6</v>
      </c>
      <c r="AC4" s="21" t="s">
        <v>7</v>
      </c>
      <c r="AD4" s="21" t="s">
        <v>8</v>
      </c>
      <c r="AE4" s="21" t="s">
        <v>9</v>
      </c>
      <c r="AF4" s="21" t="s">
        <v>10</v>
      </c>
      <c r="AG4" s="21" t="s">
        <v>11</v>
      </c>
      <c r="AI4" s="103" t="s">
        <v>29</v>
      </c>
      <c r="AJ4" s="104"/>
      <c r="AK4" s="37">
        <v>1</v>
      </c>
      <c r="AL4" s="38">
        <v>500</v>
      </c>
      <c r="AM4" s="39">
        <v>12000</v>
      </c>
      <c r="AP4" s="80" t="s">
        <v>35</v>
      </c>
      <c r="AQ4" s="81"/>
      <c r="AR4" s="81"/>
      <c r="AS4" s="81"/>
      <c r="AT4" s="81"/>
      <c r="AU4" s="81"/>
      <c r="AV4" s="81"/>
      <c r="AW4" s="82"/>
      <c r="AX4" s="44">
        <f>G7+H7+I7+AM6</f>
        <v>83339.503075000001</v>
      </c>
    </row>
    <row r="5" spans="3:51" ht="15.75" thickBot="1" x14ac:dyDescent="0.3">
      <c r="C5" s="25" t="s">
        <v>46</v>
      </c>
      <c r="D5" s="26">
        <v>6135</v>
      </c>
      <c r="E5" s="26">
        <f>(D5/24)</f>
        <v>255.625</v>
      </c>
      <c r="F5" s="26">
        <v>60</v>
      </c>
      <c r="G5" s="26">
        <f>(E5*F5)</f>
        <v>15337.5</v>
      </c>
      <c r="H5" s="26">
        <f xml:space="preserve"> (G5*0.0909)</f>
        <v>1394.1787499999998</v>
      </c>
      <c r="I5" s="26">
        <f xml:space="preserve"> 0.14*(G5+H5)</f>
        <v>2342.4350250000002</v>
      </c>
      <c r="U5" s="17" t="s">
        <v>13</v>
      </c>
      <c r="V5" s="3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I5" s="105" t="s">
        <v>30</v>
      </c>
      <c r="AJ5" s="104"/>
      <c r="AK5" s="37">
        <v>200</v>
      </c>
      <c r="AL5" s="38">
        <v>33.33</v>
      </c>
      <c r="AM5" s="39">
        <v>800</v>
      </c>
      <c r="AP5" s="83" t="s">
        <v>36</v>
      </c>
      <c r="AQ5" s="84"/>
      <c r="AR5" s="84"/>
      <c r="AS5" s="84"/>
      <c r="AT5" s="84"/>
      <c r="AU5" s="84"/>
      <c r="AV5" s="84"/>
      <c r="AW5" s="85"/>
      <c r="AX5" s="42">
        <f xml:space="preserve"> AX4+AX3</f>
        <v>163106.01099166667</v>
      </c>
    </row>
    <row r="6" spans="3:51" ht="15.75" thickBot="1" x14ac:dyDescent="0.3">
      <c r="C6" s="25" t="s">
        <v>25</v>
      </c>
      <c r="D6" s="26">
        <v>400</v>
      </c>
      <c r="E6" s="26">
        <f>(D6/24)</f>
        <v>16.666666666666668</v>
      </c>
      <c r="F6" s="26">
        <v>120</v>
      </c>
      <c r="G6" s="26">
        <f>(E6*F6)</f>
        <v>2000.0000000000002</v>
      </c>
      <c r="H6" s="26">
        <f xml:space="preserve"> (G6*0.0909)</f>
        <v>181.8</v>
      </c>
      <c r="I6" s="49">
        <f xml:space="preserve"> 0.14*(G6+H6)</f>
        <v>305.45200000000006</v>
      </c>
      <c r="U6" s="18" t="s">
        <v>14</v>
      </c>
      <c r="V6" s="6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I6" s="30" t="s">
        <v>24</v>
      </c>
      <c r="AJ6" s="31"/>
      <c r="AK6" s="32">
        <f>AK4+AK5</f>
        <v>201</v>
      </c>
      <c r="AL6" s="50">
        <f>AL4+AL5</f>
        <v>533.33000000000004</v>
      </c>
      <c r="AM6" s="33">
        <f>AM4+AM5</f>
        <v>12800</v>
      </c>
      <c r="AP6" s="40"/>
      <c r="AQ6" s="40"/>
      <c r="AR6" s="40"/>
      <c r="AS6" s="40"/>
      <c r="AT6" s="40"/>
      <c r="AU6" s="40"/>
      <c r="AV6" s="40"/>
      <c r="AW6" s="40"/>
      <c r="AX6" s="41"/>
      <c r="AY6" s="41"/>
    </row>
    <row r="7" spans="3:51" ht="15.75" thickBot="1" x14ac:dyDescent="0.3">
      <c r="C7" s="27" t="s">
        <v>24</v>
      </c>
      <c r="D7" s="28">
        <f>SUM(D3:D4:D5:D6)</f>
        <v>19975</v>
      </c>
      <c r="E7" s="28">
        <f>SUM(E3:E4:E5:E6)</f>
        <v>832.29166666666663</v>
      </c>
      <c r="F7" s="29">
        <f>SUM(F3:F4:F5:F6)</f>
        <v>320</v>
      </c>
      <c r="G7" s="28">
        <f xml:space="preserve"> (SUM(G3:G4:G5:G6))</f>
        <v>56720.833333333336</v>
      </c>
      <c r="H7" s="28">
        <f>SUM(H3:H4:H5:H6)</f>
        <v>5155.9237499999999</v>
      </c>
      <c r="I7" s="28">
        <f>SUM(I3:I4:I5:I6)</f>
        <v>8662.7459916666667</v>
      </c>
      <c r="U7" s="19" t="s">
        <v>39</v>
      </c>
      <c r="V7" s="13"/>
      <c r="W7" s="2"/>
      <c r="X7" s="2"/>
      <c r="Y7" s="12"/>
      <c r="Z7" s="12"/>
      <c r="AA7" s="12"/>
      <c r="AB7" s="12"/>
      <c r="AC7" s="12"/>
      <c r="AD7" s="2"/>
      <c r="AE7" s="2"/>
      <c r="AF7" s="2"/>
      <c r="AG7" s="8"/>
    </row>
    <row r="8" spans="3:51" ht="15.75" thickBot="1" x14ac:dyDescent="0.3">
      <c r="U8" s="19" t="s">
        <v>40</v>
      </c>
      <c r="V8" s="14"/>
      <c r="W8" s="5"/>
      <c r="X8" s="5"/>
      <c r="Y8" s="2"/>
      <c r="Z8" s="12"/>
      <c r="AA8" s="12"/>
      <c r="AB8" s="12"/>
      <c r="AC8" s="12"/>
      <c r="AD8" s="12"/>
      <c r="AE8" s="12"/>
      <c r="AF8" s="12"/>
      <c r="AG8" s="12"/>
      <c r="AP8" s="86" t="s">
        <v>37</v>
      </c>
      <c r="AQ8" s="87"/>
      <c r="AR8" s="87"/>
      <c r="AS8" s="87"/>
      <c r="AT8" s="87"/>
      <c r="AU8" s="87"/>
      <c r="AV8" s="87"/>
      <c r="AW8" s="88"/>
      <c r="AX8" s="63" t="s">
        <v>38</v>
      </c>
    </row>
    <row r="9" spans="3:51" ht="15" customHeight="1" thickBot="1" x14ac:dyDescent="0.3">
      <c r="U9" s="19" t="s">
        <v>43</v>
      </c>
      <c r="V9" s="46"/>
      <c r="W9" s="45"/>
      <c r="X9" s="16"/>
      <c r="Y9" s="16"/>
      <c r="Z9" s="47"/>
      <c r="AA9" s="16"/>
      <c r="AB9" s="16"/>
      <c r="AC9" s="12"/>
      <c r="AD9" s="12"/>
      <c r="AE9" s="12"/>
      <c r="AF9" s="12"/>
      <c r="AG9" s="12"/>
      <c r="AP9" s="89" t="s">
        <v>33</v>
      </c>
      <c r="AQ9" s="90"/>
      <c r="AR9" s="90"/>
      <c r="AS9" s="90"/>
      <c r="AT9" s="90"/>
      <c r="AU9" s="90"/>
      <c r="AV9" s="90"/>
      <c r="AW9" s="91"/>
      <c r="AX9" s="69">
        <v>0</v>
      </c>
    </row>
    <row r="10" spans="3:51" ht="15.75" thickBot="1" x14ac:dyDescent="0.3">
      <c r="U10" s="19" t="s">
        <v>42</v>
      </c>
      <c r="V10" s="15"/>
      <c r="W10" s="8"/>
      <c r="X10" s="8"/>
      <c r="Y10" s="8"/>
      <c r="Z10" s="12"/>
      <c r="AA10" s="12"/>
      <c r="AB10" s="12"/>
      <c r="AC10" s="10"/>
      <c r="AD10" s="10"/>
      <c r="AE10" s="10"/>
      <c r="AF10" s="12"/>
      <c r="AG10" s="12"/>
      <c r="AP10" s="89" t="s">
        <v>34</v>
      </c>
      <c r="AQ10" s="90"/>
      <c r="AR10" s="90"/>
      <c r="AS10" s="90"/>
      <c r="AT10" s="90"/>
      <c r="AU10" s="90"/>
      <c r="AV10" s="90"/>
      <c r="AW10" s="91"/>
      <c r="AX10" s="70" t="s">
        <v>71</v>
      </c>
    </row>
    <row r="11" spans="3:51" ht="15.75" thickBot="1" x14ac:dyDescent="0.3">
      <c r="C11" s="53" t="s">
        <v>17</v>
      </c>
      <c r="D11" s="54" t="s">
        <v>18</v>
      </c>
      <c r="E11" s="54" t="s">
        <v>19</v>
      </c>
      <c r="F11" s="54" t="s">
        <v>20</v>
      </c>
      <c r="G11" s="54" t="s">
        <v>21</v>
      </c>
      <c r="H11" s="54" t="s">
        <v>22</v>
      </c>
      <c r="I11" s="55" t="s">
        <v>23</v>
      </c>
      <c r="U11" s="19" t="s">
        <v>41</v>
      </c>
      <c r="V11" s="1"/>
      <c r="W11" s="2"/>
      <c r="X11" s="2"/>
      <c r="Y11" s="2"/>
      <c r="Z11" s="2"/>
      <c r="AA11" s="2"/>
      <c r="AB11" s="2"/>
      <c r="AC11" s="2"/>
      <c r="AD11" s="2"/>
      <c r="AE11" s="2"/>
      <c r="AF11" s="11"/>
      <c r="AG11" s="12"/>
      <c r="AP11" s="89" t="s">
        <v>35</v>
      </c>
      <c r="AQ11" s="90"/>
      <c r="AR11" s="90"/>
      <c r="AS11" s="90"/>
      <c r="AT11" s="90"/>
      <c r="AU11" s="90"/>
      <c r="AV11" s="90"/>
      <c r="AW11" s="91"/>
      <c r="AX11" s="69" t="s">
        <v>72</v>
      </c>
    </row>
    <row r="12" spans="3:51" ht="15" customHeight="1" thickBot="1" x14ac:dyDescent="0.3">
      <c r="C12" s="52" t="s">
        <v>44</v>
      </c>
      <c r="D12" s="60">
        <v>6940</v>
      </c>
      <c r="E12" s="60" t="s">
        <v>47</v>
      </c>
      <c r="F12" s="60">
        <v>80</v>
      </c>
      <c r="G12" s="60" t="s">
        <v>53</v>
      </c>
      <c r="H12" s="60" t="s">
        <v>58</v>
      </c>
      <c r="I12" s="60" t="s">
        <v>64</v>
      </c>
      <c r="U12" s="19" t="s">
        <v>15</v>
      </c>
      <c r="V12" s="1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11"/>
      <c r="AP12" s="92" t="s">
        <v>36</v>
      </c>
      <c r="AQ12" s="93"/>
      <c r="AR12" s="93"/>
      <c r="AS12" s="93"/>
      <c r="AT12" s="93"/>
      <c r="AU12" s="93"/>
      <c r="AV12" s="93"/>
      <c r="AW12" s="94"/>
      <c r="AX12" s="71" t="s">
        <v>73</v>
      </c>
    </row>
    <row r="13" spans="3:51" x14ac:dyDescent="0.25">
      <c r="C13" s="52" t="s">
        <v>45</v>
      </c>
      <c r="D13" s="60">
        <v>6500</v>
      </c>
      <c r="E13" s="60" t="s">
        <v>48</v>
      </c>
      <c r="F13" s="60">
        <v>60</v>
      </c>
      <c r="G13" s="60" t="s">
        <v>54</v>
      </c>
      <c r="H13" s="60" t="s">
        <v>59</v>
      </c>
      <c r="I13" s="60" t="s">
        <v>65</v>
      </c>
    </row>
    <row r="14" spans="3:51" x14ac:dyDescent="0.25">
      <c r="C14" s="52" t="s">
        <v>46</v>
      </c>
      <c r="D14" s="60">
        <v>6135</v>
      </c>
      <c r="E14" s="60" t="s">
        <v>49</v>
      </c>
      <c r="F14" s="60">
        <v>60</v>
      </c>
      <c r="G14" s="60" t="s">
        <v>55</v>
      </c>
      <c r="H14" s="60" t="s">
        <v>60</v>
      </c>
      <c r="I14" s="60" t="s">
        <v>66</v>
      </c>
      <c r="U14" s="48"/>
    </row>
    <row r="15" spans="3:51" x14ac:dyDescent="0.25">
      <c r="C15" s="52" t="s">
        <v>25</v>
      </c>
      <c r="D15" s="60">
        <v>400</v>
      </c>
      <c r="E15" s="60" t="s">
        <v>50</v>
      </c>
      <c r="F15" s="60">
        <v>120</v>
      </c>
      <c r="G15" s="60" t="s">
        <v>56</v>
      </c>
      <c r="H15" s="60" t="s">
        <v>61</v>
      </c>
      <c r="I15" s="61" t="s">
        <v>67</v>
      </c>
    </row>
    <row r="16" spans="3:51" x14ac:dyDescent="0.25">
      <c r="C16" s="56" t="s">
        <v>24</v>
      </c>
      <c r="D16" s="57" t="s">
        <v>52</v>
      </c>
      <c r="E16" s="57" t="s">
        <v>51</v>
      </c>
      <c r="F16" s="58" t="s">
        <v>63</v>
      </c>
      <c r="G16" s="57" t="s">
        <v>57</v>
      </c>
      <c r="H16" s="57" t="s">
        <v>62</v>
      </c>
      <c r="I16" s="57" t="s">
        <v>68</v>
      </c>
    </row>
    <row r="18" spans="3:13" ht="15.75" thickBot="1" x14ac:dyDescent="0.3"/>
    <row r="19" spans="3:13" x14ac:dyDescent="0.25">
      <c r="C19" s="72" t="s">
        <v>27</v>
      </c>
      <c r="D19" s="73"/>
      <c r="E19" s="76" t="s">
        <v>28</v>
      </c>
      <c r="F19" s="78" t="s">
        <v>31</v>
      </c>
      <c r="G19" s="76" t="s">
        <v>32</v>
      </c>
      <c r="I19" s="117"/>
      <c r="J19" s="117"/>
      <c r="K19" s="117"/>
      <c r="L19" s="117"/>
      <c r="M19" s="116"/>
    </row>
    <row r="20" spans="3:13" ht="15.75" thickBot="1" x14ac:dyDescent="0.3">
      <c r="C20" s="74"/>
      <c r="D20" s="75"/>
      <c r="E20" s="77"/>
      <c r="F20" s="79"/>
      <c r="G20" s="77"/>
      <c r="I20" s="116"/>
      <c r="J20" s="116"/>
      <c r="K20" s="116"/>
      <c r="L20" s="116"/>
      <c r="M20" s="116"/>
    </row>
    <row r="21" spans="3:13" ht="15" customHeight="1" x14ac:dyDescent="0.25">
      <c r="C21" s="114" t="s">
        <v>29</v>
      </c>
      <c r="D21" s="115"/>
      <c r="E21" s="59">
        <v>1</v>
      </c>
      <c r="F21" s="60">
        <v>500</v>
      </c>
      <c r="G21" s="62">
        <v>12000</v>
      </c>
      <c r="I21" s="118"/>
      <c r="J21" s="118"/>
      <c r="K21" s="118"/>
      <c r="L21" s="118"/>
      <c r="M21" s="118"/>
    </row>
    <row r="22" spans="3:13" ht="15.75" customHeight="1" thickBot="1" x14ac:dyDescent="0.3">
      <c r="C22" s="112" t="s">
        <v>30</v>
      </c>
      <c r="D22" s="113"/>
      <c r="E22" s="59">
        <v>200</v>
      </c>
      <c r="F22" s="60" t="s">
        <v>69</v>
      </c>
      <c r="G22" s="62">
        <v>800</v>
      </c>
    </row>
    <row r="23" spans="3:13" ht="15.75" thickBot="1" x14ac:dyDescent="0.3">
      <c r="C23" s="64" t="s">
        <v>24</v>
      </c>
      <c r="D23" s="65"/>
      <c r="E23" s="66">
        <f>E21+E22</f>
        <v>201</v>
      </c>
      <c r="F23" s="67" t="s">
        <v>70</v>
      </c>
      <c r="G23" s="68">
        <f>G21+G22</f>
        <v>12800</v>
      </c>
    </row>
    <row r="24" spans="3:13" ht="15.75" thickBot="1" x14ac:dyDescent="0.3"/>
    <row r="25" spans="3:13" ht="15.75" thickBot="1" x14ac:dyDescent="0.3">
      <c r="C25" s="119" t="s">
        <v>27</v>
      </c>
      <c r="D25" s="120"/>
      <c r="E25" s="54" t="s">
        <v>28</v>
      </c>
      <c r="F25" s="54" t="s">
        <v>74</v>
      </c>
      <c r="G25" s="54" t="s">
        <v>75</v>
      </c>
    </row>
    <row r="26" spans="3:13" ht="15.75" customHeight="1" x14ac:dyDescent="0.25">
      <c r="C26" s="114" t="s">
        <v>29</v>
      </c>
      <c r="D26" s="115"/>
      <c r="E26" s="59">
        <v>1</v>
      </c>
      <c r="F26" s="60">
        <v>500</v>
      </c>
      <c r="G26" s="62">
        <v>12000</v>
      </c>
    </row>
    <row r="27" spans="3:13" ht="15.75" customHeight="1" thickBot="1" x14ac:dyDescent="0.3">
      <c r="C27" s="112" t="s">
        <v>30</v>
      </c>
      <c r="D27" s="113"/>
      <c r="E27" s="59">
        <v>200</v>
      </c>
      <c r="F27" s="60" t="s">
        <v>69</v>
      </c>
      <c r="G27" s="62">
        <v>800</v>
      </c>
    </row>
    <row r="28" spans="3:13" ht="15.75" customHeight="1" thickBot="1" x14ac:dyDescent="0.3">
      <c r="C28" s="64" t="s">
        <v>24</v>
      </c>
      <c r="D28" s="65"/>
      <c r="E28" s="66">
        <f>E26+E27</f>
        <v>201</v>
      </c>
      <c r="F28" s="67" t="s">
        <v>70</v>
      </c>
      <c r="G28" s="68">
        <f>G26+G27</f>
        <v>12800</v>
      </c>
    </row>
    <row r="29" spans="3:13" ht="15.75" customHeight="1" x14ac:dyDescent="0.25"/>
    <row r="30" spans="3:13" ht="15.75" customHeight="1" x14ac:dyDescent="0.25"/>
    <row r="31" spans="3:13" ht="15.75" customHeight="1" x14ac:dyDescent="0.25"/>
  </sheetData>
  <mergeCells count="26">
    <mergeCell ref="C27:D27"/>
    <mergeCell ref="C25:D25"/>
    <mergeCell ref="AP1:AW1"/>
    <mergeCell ref="C1:I1"/>
    <mergeCell ref="AM2:AM3"/>
    <mergeCell ref="AI4:AJ4"/>
    <mergeCell ref="AI5:AJ5"/>
    <mergeCell ref="AI2:AJ3"/>
    <mergeCell ref="AK2:AK3"/>
    <mergeCell ref="AL2:AL3"/>
    <mergeCell ref="G19:G20"/>
    <mergeCell ref="AP2:AW2"/>
    <mergeCell ref="AP3:AW3"/>
    <mergeCell ref="AP4:AW4"/>
    <mergeCell ref="AP5:AW5"/>
    <mergeCell ref="AP8:AW8"/>
    <mergeCell ref="AP9:AW9"/>
    <mergeCell ref="AP10:AW10"/>
    <mergeCell ref="AP11:AW11"/>
    <mergeCell ref="AP12:AW12"/>
    <mergeCell ref="C26:D26"/>
    <mergeCell ref="C21:D21"/>
    <mergeCell ref="C22:D22"/>
    <mergeCell ref="C19:D20"/>
    <mergeCell ref="E19:E20"/>
    <mergeCell ref="F19:F2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2022-10-09T14:21:09Z</dcterms:modified>
</cp:coreProperties>
</file>