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paperescape\Desktop\"/>
    </mc:Choice>
  </mc:AlternateContent>
  <bookViews>
    <workbookView xWindow="0" yWindow="0" windowWidth="28800" windowHeight="1230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F3" i="2" s="1"/>
  <c r="F4" i="2"/>
  <c r="D4" i="2"/>
  <c r="F20" i="1"/>
  <c r="F19" i="1"/>
  <c r="F2" i="2"/>
  <c r="D2" i="2"/>
  <c r="F11" i="1"/>
  <c r="F10" i="1"/>
  <c r="H3" i="2" l="1"/>
  <c r="H4" i="2"/>
  <c r="C1" i="1"/>
  <c r="A3" i="1"/>
  <c r="F14" i="1" s="1"/>
  <c r="A1" i="1"/>
  <c r="F8" i="1"/>
  <c r="F3" i="1"/>
  <c r="F4" i="1" s="1"/>
  <c r="A4" i="1" l="1"/>
  <c r="F5" i="1"/>
  <c r="F7" i="1"/>
  <c r="F6" i="1"/>
  <c r="F13" i="1" l="1"/>
  <c r="F12" i="1"/>
  <c r="F15" i="1" l="1"/>
  <c r="F16" i="1" s="1"/>
  <c r="F17" i="1" s="1"/>
</calcChain>
</file>

<file path=xl/sharedStrings.xml><?xml version="1.0" encoding="utf-8"?>
<sst xmlns="http://schemas.openxmlformats.org/spreadsheetml/2006/main" count="47" uniqueCount="37">
  <si>
    <t>Albumin G/L</t>
  </si>
  <si>
    <t>SHBG nmol/L</t>
  </si>
  <si>
    <t>TEST nmol/L</t>
  </si>
  <si>
    <t>N</t>
  </si>
  <si>
    <t>Free Test ng/dl</t>
  </si>
  <si>
    <t>FTM</t>
  </si>
  <si>
    <t>ten12</t>
  </si>
  <si>
    <t>ten2</t>
  </si>
  <si>
    <t>ten3</t>
  </si>
  <si>
    <t>ten4</t>
  </si>
  <si>
    <t>ten8</t>
  </si>
  <si>
    <t>ten9</t>
  </si>
  <si>
    <t>KTS</t>
  </si>
  <si>
    <t>KTA</t>
  </si>
  <si>
    <t>MWA</t>
  </si>
  <si>
    <t>a</t>
  </si>
  <si>
    <t>b</t>
  </si>
  <si>
    <t>c</t>
  </si>
  <si>
    <t>ALM</t>
  </si>
  <si>
    <t>pmol/L</t>
  </si>
  <si>
    <t>ttconvfact</t>
  </si>
  <si>
    <t>ftconvfac</t>
  </si>
  <si>
    <t>pg/ml</t>
  </si>
  <si>
    <t>mol/L</t>
  </si>
  <si>
    <t>Alb g/dl</t>
  </si>
  <si>
    <t>TEST ng/dl</t>
  </si>
  <si>
    <t>Alb g/dL</t>
  </si>
  <si>
    <t>TT ng/dL</t>
  </si>
  <si>
    <t>Alb g/L</t>
  </si>
  <si>
    <t>TT nmol/L</t>
  </si>
  <si>
    <t>CFT</t>
  </si>
  <si>
    <t>% total</t>
  </si>
  <si>
    <t>CBAT</t>
  </si>
  <si>
    <t>nmol</t>
  </si>
  <si>
    <t>ng/dL</t>
  </si>
  <si>
    <t>FAI</t>
  </si>
  <si>
    <t>as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</si>
</sst>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RowHeight="15" x14ac:dyDescent="0.25"/>
  <cols>
    <col min="4" max="4" width="14.140625" customWidth="1"/>
    <col min="5" max="5" width="9.85546875" customWidth="1"/>
    <col min="6" max="6" width="8.85546875" customWidth="1"/>
    <col min="7" max="7" width="11.42578125" customWidth="1"/>
  </cols>
  <sheetData>
    <row r="1" spans="1:8" x14ac:dyDescent="0.25">
      <c r="A1">
        <v>4.2</v>
      </c>
      <c r="B1" t="s">
        <v>26</v>
      </c>
      <c r="G1" t="s">
        <v>20</v>
      </c>
      <c r="H1">
        <v>3.4669999999999999E-2</v>
      </c>
    </row>
    <row r="2" spans="1:8" x14ac:dyDescent="0.25">
      <c r="A2">
        <v>60</v>
      </c>
      <c r="B2" t="s">
        <v>1</v>
      </c>
      <c r="C2" s="3" t="s">
        <v>30</v>
      </c>
      <c r="D2" s="3">
        <f>((SQRT(((1000000000*(A2-(A3*0.03467))/1000000000)+((36000*((A1*10)/69000))+1))*((1000000000*(A2-(A3*0.03467))/1000000000)+((36000*((A1*10)/69000))+1))-4*(1000000000*((36000*((A1*10)/69000))+1))*(-(A3*0.03467)/1000000000))-((1000000000*(A2-(A3*0.03467))/1000000000)+((36000*((A1*10)/69000))+1)))/(2*(1000000000*((36000*((A1*10)/69000))+1)))*1000000000000)/3.467</f>
        <v>1.8173587509805815</v>
      </c>
      <c r="E2" t="s">
        <v>31</v>
      </c>
      <c r="F2" s="2">
        <f>((100*D2/A3)/1000)</f>
        <v>1.2115725006537211E-2</v>
      </c>
      <c r="G2" t="s">
        <v>21</v>
      </c>
      <c r="H2">
        <v>3.4670000000000001</v>
      </c>
    </row>
    <row r="3" spans="1:8" x14ac:dyDescent="0.25">
      <c r="A3">
        <v>15</v>
      </c>
      <c r="B3" t="s">
        <v>27</v>
      </c>
      <c r="C3" s="3" t="s">
        <v>32</v>
      </c>
      <c r="D3" s="3">
        <f>((SQRT(((1000000000*(A2-(A3*0.03467))/1000000000)+((36000*((A1*10)/69000))+1))*((1000000000*(A2-(A3*0.03467))/1000000000)+((36000*((A1*10)/69000))+1))-4*(1000000000*((36000*((A1*10)/69000))+1))*(-(A3*0.03467)/1000000000))-((1000000000*(A2-(A3*0.03467))/1000000000)+((36000*((A1*10)/69000))+1)))/(2*(1000000000*((36000*((A1*10)/69000))+1)))*((36000*((A1*10)/69000))+1)*1000000000)/0.03467</f>
        <v>4.164122007681593</v>
      </c>
      <c r="E3" t="s">
        <v>31</v>
      </c>
      <c r="F3" s="2">
        <f>((100*D3/A3)/100)</f>
        <v>0.27760813384543953</v>
      </c>
      <c r="G3" t="s">
        <v>28</v>
      </c>
      <c r="H3">
        <f>A1*10</f>
        <v>42</v>
      </c>
    </row>
    <row r="4" spans="1:8" x14ac:dyDescent="0.25">
      <c r="C4" s="3" t="s">
        <v>35</v>
      </c>
      <c r="D4" s="3">
        <f>(100*(A3*0.03467)/A2)</f>
        <v>0.86675000000000002</v>
      </c>
      <c r="E4" t="s">
        <v>36</v>
      </c>
      <c r="F4" s="2">
        <f>D4</f>
        <v>0.86675000000000002</v>
      </c>
      <c r="G4" t="s">
        <v>29</v>
      </c>
      <c r="H4">
        <f>A3*H1</f>
        <v>0.52005000000000001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3" sqref="E13"/>
    </sheetView>
  </sheetViews>
  <sheetFormatPr defaultRowHeight="15" x14ac:dyDescent="0.25"/>
  <cols>
    <col min="2" max="2" width="15.85546875" customWidth="1"/>
    <col min="6" max="6" width="13.28515625" customWidth="1"/>
  </cols>
  <sheetData>
    <row r="1" spans="1:8" x14ac:dyDescent="0.25">
      <c r="A1">
        <f>A6*10</f>
        <v>42</v>
      </c>
      <c r="B1" t="s">
        <v>0</v>
      </c>
      <c r="C1" s="1" t="e">
        <f>((SQRT(((1000000000*(A2-A3)/1000000000)+((36000*(A1/69000))+1))*((1000000000*(A2-A3)/1000000000)+((36000*(A1/69000))+1))-4*(1000000000*((36000*(A1/69000))+1))*(-A3/1000000000))-((1000000000*(A2-A3)/1000000000)+((36000*(A1/69000))+1)))/(2*(1000000000*((36000*(A1/69000))+1)))*1000000000000)/E2</f>
        <v>#VALUE!</v>
      </c>
      <c r="E1" t="s">
        <v>7</v>
      </c>
      <c r="F1">
        <v>100</v>
      </c>
      <c r="G1" t="s">
        <v>20</v>
      </c>
      <c r="H1">
        <v>3.4669999999999999E-2</v>
      </c>
    </row>
    <row r="2" spans="1:8" x14ac:dyDescent="0.25">
      <c r="A2">
        <v>60</v>
      </c>
      <c r="B2" t="s">
        <v>1</v>
      </c>
      <c r="E2" t="s">
        <v>8</v>
      </c>
      <c r="F2">
        <v>1000</v>
      </c>
      <c r="G2" t="s">
        <v>21</v>
      </c>
      <c r="H2">
        <v>3.4670000000000001</v>
      </c>
    </row>
    <row r="3" spans="1:8" x14ac:dyDescent="0.25">
      <c r="A3">
        <f>A8*H1</f>
        <v>0.52005000000000001</v>
      </c>
      <c r="B3" t="s">
        <v>2</v>
      </c>
      <c r="E3" t="s">
        <v>9</v>
      </c>
      <c r="F3">
        <f>F2*10</f>
        <v>10000</v>
      </c>
    </row>
    <row r="4" spans="1:8" x14ac:dyDescent="0.25">
      <c r="A4">
        <f>0.5217*A1+1</f>
        <v>22.9114</v>
      </c>
      <c r="B4" t="s">
        <v>3</v>
      </c>
      <c r="E4" t="s">
        <v>10</v>
      </c>
      <c r="F4">
        <f>F3*F3</f>
        <v>100000000</v>
      </c>
    </row>
    <row r="5" spans="1:8" x14ac:dyDescent="0.25">
      <c r="A5">
        <v>1.6</v>
      </c>
      <c r="B5" t="s">
        <v>4</v>
      </c>
      <c r="E5" t="s">
        <v>11</v>
      </c>
      <c r="F5">
        <f>F4*10</f>
        <v>1000000000</v>
      </c>
    </row>
    <row r="6" spans="1:8" x14ac:dyDescent="0.25">
      <c r="A6">
        <v>4.2</v>
      </c>
      <c r="B6" t="s">
        <v>24</v>
      </c>
      <c r="E6" t="s">
        <v>6</v>
      </c>
      <c r="F6">
        <f>F4*F3</f>
        <v>1000000000000</v>
      </c>
    </row>
    <row r="7" spans="1:8" x14ac:dyDescent="0.25">
      <c r="A7">
        <v>60</v>
      </c>
      <c r="B7" t="s">
        <v>1</v>
      </c>
      <c r="E7" t="s">
        <v>12</v>
      </c>
      <c r="F7">
        <f>F4*10</f>
        <v>1000000000</v>
      </c>
    </row>
    <row r="8" spans="1:8" x14ac:dyDescent="0.25">
      <c r="A8">
        <v>15</v>
      </c>
      <c r="B8" t="s">
        <v>25</v>
      </c>
      <c r="E8" t="s">
        <v>13</v>
      </c>
      <c r="F8">
        <f>F3*3.6</f>
        <v>36000</v>
      </c>
    </row>
    <row r="9" spans="1:8" x14ac:dyDescent="0.25">
      <c r="E9" t="s">
        <v>14</v>
      </c>
      <c r="F9">
        <v>69000</v>
      </c>
    </row>
    <row r="10" spans="1:8" x14ac:dyDescent="0.25">
      <c r="E10" t="s">
        <v>18</v>
      </c>
      <c r="F10">
        <f>A1/F9</f>
        <v>6.0869565217391299E-4</v>
      </c>
    </row>
    <row r="11" spans="1:8" x14ac:dyDescent="0.25">
      <c r="E11" t="s">
        <v>3</v>
      </c>
      <c r="F11">
        <f>(36000*(A1/69000))+1</f>
        <v>22.913043478260867</v>
      </c>
    </row>
    <row r="12" spans="1:8" x14ac:dyDescent="0.25">
      <c r="E12" t="s">
        <v>15</v>
      </c>
      <c r="F12">
        <f>F7*F11</f>
        <v>22913043478.260868</v>
      </c>
    </row>
    <row r="13" spans="1:8" x14ac:dyDescent="0.25">
      <c r="E13" t="s">
        <v>16</v>
      </c>
      <c r="F13">
        <f>(F7*(A2-A3)/F5)+F11</f>
        <v>82.392993478260877</v>
      </c>
    </row>
    <row r="14" spans="1:8" x14ac:dyDescent="0.25">
      <c r="E14" t="s">
        <v>17</v>
      </c>
      <c r="F14">
        <f>-A3/F5</f>
        <v>-5.2004999999999998E-10</v>
      </c>
    </row>
    <row r="15" spans="1:8" x14ac:dyDescent="0.25">
      <c r="E15" t="s">
        <v>5</v>
      </c>
      <c r="F15">
        <f>(SQRT(F13*F13-4*F12*F14)-F13)/(2*F12)</f>
        <v>6.3007827896496761E-12</v>
      </c>
      <c r="G15" t="s">
        <v>23</v>
      </c>
    </row>
    <row r="16" spans="1:8" x14ac:dyDescent="0.25">
      <c r="E16" t="s">
        <v>30</v>
      </c>
      <c r="F16">
        <f>F15*F6</f>
        <v>6.3007827896496762</v>
      </c>
      <c r="G16" t="s">
        <v>19</v>
      </c>
    </row>
    <row r="17" spans="5:7" x14ac:dyDescent="0.25">
      <c r="E17" t="s">
        <v>30</v>
      </c>
      <c r="F17">
        <f>F16/H2</f>
        <v>1.8173587509805815</v>
      </c>
      <c r="G17" t="s">
        <v>22</v>
      </c>
    </row>
    <row r="19" spans="5:7" x14ac:dyDescent="0.25">
      <c r="E19" t="s">
        <v>32</v>
      </c>
      <c r="F19">
        <f>(F15*F11*F5)</f>
        <v>0.14437011000632083</v>
      </c>
      <c r="G19" t="s">
        <v>33</v>
      </c>
    </row>
    <row r="20" spans="5:7" x14ac:dyDescent="0.25">
      <c r="E20" t="s">
        <v>32</v>
      </c>
      <c r="F20">
        <f>F19/H1</f>
        <v>4.164122007681593</v>
      </c>
      <c r="G20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2016-12-08T16:26:39Z</dcterms:created>
  <dcterms:modified xsi:type="dcterms:W3CDTF">2016-12-08T19:32:34Z</dcterms:modified>
</cp:coreProperties>
</file>