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morg\Documents\PhD\Chapter_3\Data\"/>
    </mc:Choice>
  </mc:AlternateContent>
  <xr:revisionPtr revIDLastSave="0" documentId="13_ncr:1_{7EC80000-2B6A-4982-9DB6-A9C19DE0ED5F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D7" i="1"/>
  <c r="C7" i="1"/>
  <c r="B7" i="1"/>
  <c r="F6" i="1"/>
  <c r="G6" i="1" s="1"/>
  <c r="E6" i="1"/>
  <c r="D6" i="1"/>
  <c r="C6" i="1"/>
  <c r="B6" i="1"/>
  <c r="C5" i="1"/>
  <c r="F5" i="1" s="1"/>
  <c r="C4" i="1"/>
  <c r="F4" i="1" s="1"/>
  <c r="C3" i="1"/>
  <c r="F3" i="1" s="1"/>
  <c r="C2" i="1"/>
  <c r="F2" i="1"/>
  <c r="G2" i="1" s="1"/>
  <c r="J7" i="1" l="1"/>
  <c r="I7" i="1"/>
  <c r="H7" i="1"/>
  <c r="K7" i="1" s="1"/>
  <c r="J6" i="1"/>
  <c r="I6" i="1"/>
  <c r="H6" i="1"/>
  <c r="G5" i="1"/>
  <c r="H5" i="1" s="1"/>
  <c r="G4" i="1"/>
  <c r="H4" i="1" s="1"/>
  <c r="G3" i="1"/>
  <c r="H3" i="1" s="1"/>
  <c r="J2" i="1"/>
  <c r="I2" i="1"/>
  <c r="H2" i="1"/>
  <c r="I3" i="1" l="1"/>
  <c r="J3" i="1"/>
  <c r="I4" i="1"/>
  <c r="J4" i="1"/>
  <c r="K4" i="1" s="1"/>
  <c r="K6" i="1"/>
  <c r="I5" i="1"/>
  <c r="J5" i="1"/>
  <c r="K5" i="1" s="1"/>
  <c r="K2" i="1"/>
  <c r="K3" i="1" l="1"/>
</calcChain>
</file>

<file path=xl/sharedStrings.xml><?xml version="1.0" encoding="utf-8"?>
<sst xmlns="http://schemas.openxmlformats.org/spreadsheetml/2006/main" count="16" uniqueCount="16">
  <si>
    <t>Livestock Species</t>
  </si>
  <si>
    <t>Domestic Food Production (thousand tonnes)</t>
  </si>
  <si>
    <t>Domestic Food Export (thousand tonnes)</t>
  </si>
  <si>
    <t>EU Import (thousand tonnes)</t>
  </si>
  <si>
    <t>non-EU Import (thousand tonnes)</t>
  </si>
  <si>
    <t>Net Domestic Food Production (thousand tonnes)</t>
  </si>
  <si>
    <t>Proportion of UK Food from Domestic</t>
  </si>
  <si>
    <t>Proportion of UK Food from non-EU</t>
  </si>
  <si>
    <t>Proportion of UK Food from EU</t>
  </si>
  <si>
    <t>Cattle and Calves</t>
  </si>
  <si>
    <t xml:space="preserve">Pig Meat </t>
  </si>
  <si>
    <t>Lamb and Mutton</t>
  </si>
  <si>
    <t xml:space="preserve">Poultry Meat </t>
  </si>
  <si>
    <t xml:space="preserve">Eggs </t>
  </si>
  <si>
    <t>Total UK Usage (thousand tonnes)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</si>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</sst>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#,##0.00&quot; &quot;;&quot;-&quot;#,##0.00&quot; &quot;;&quot; -&quot;00&quot; &quot;;&quot; &quot;@&quot; &quot;"/>
    <numFmt numFmtId="165" formatCode="&quot; &quot;[$£-809]#,##0.00&quot; &quot;;&quot;-&quot;[$£-809]#,##0.00&quot; &quot;;&quot; &quot;[$£-809]&quot;-&quot;00&quot; &quot;;&quot; &quot;@&quot; &quot;"/>
  </numFmts>
  <fonts count="2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rgb="FFFFFFFF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rgb="FF1F497D"/>
      <name val="Arial"/>
      <family val="2"/>
    </font>
    <font>
      <b/>
      <sz val="13"/>
      <color rgb="FF1F497D"/>
      <name val="Arial"/>
      <family val="2"/>
    </font>
    <font>
      <b/>
      <sz val="11"/>
      <color rgb="FF1F497D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MS Sans Serif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8"/>
      <color rgb="FF000000"/>
      <name val="MS Sans Serif"/>
    </font>
    <font>
      <sz val="10"/>
      <color rgb="FF000000"/>
      <name val="MS Sans Serif"/>
    </font>
    <font>
      <b/>
      <sz val="10"/>
      <color rgb="FF3F3F3F"/>
      <name val="Arial"/>
      <family val="2"/>
    </font>
    <font>
      <b/>
      <sz val="14"/>
      <color rgb="FF000000"/>
      <name val="Arial"/>
      <family val="2"/>
    </font>
    <font>
      <b/>
      <sz val="18"/>
      <color rgb="FF1F497D"/>
      <name val="Cambria"/>
      <family val="1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8"/>
      <color rgb="FF000000"/>
      <name val="Arial Unicode MS"/>
    </font>
    <font>
      <b/>
      <sz val="8"/>
      <color rgb="FF000000"/>
      <name val="Arial Unicode MS"/>
    </font>
  </fonts>
  <fills count="32">
    <fill>
      <patternFill patternType="none"/>
    </fill>
    <fill>
      <patternFill patternType="gray125"/>
    </fill>
    <fill>
      <patternFill patternType="solid">
        <fgColor rgb="FFB3FFB3"/>
        <bgColor rgb="FFB3FFB3"/>
      </patternFill>
    </fill>
    <fill>
      <patternFill patternType="solid">
        <fgColor rgb="FFF0FFC1"/>
        <bgColor rgb="FFF0FFC1"/>
      </patternFill>
    </fill>
    <fill>
      <patternFill patternType="solid">
        <fgColor rgb="FFF2F2F2"/>
        <bgColor rgb="FFF2F2F2"/>
      </patternFill>
    </fill>
    <fill>
      <patternFill patternType="solid">
        <fgColor rgb="FFFFACAC"/>
        <bgColor rgb="FFFFACAC"/>
      </patternFill>
    </fill>
    <fill>
      <patternFill patternType="solid">
        <fgColor rgb="FFEBF1DE"/>
        <bgColor rgb="FFEBF1DE"/>
      </patternFill>
    </fill>
    <fill>
      <patternFill patternType="solid">
        <fgColor rgb="FFAEFFE9"/>
        <bgColor rgb="FFAEFFE9"/>
      </patternFill>
    </fill>
    <fill>
      <patternFill patternType="solid">
        <fgColor rgb="FF66FF66"/>
        <bgColor rgb="FF66FF66"/>
      </patternFill>
    </fill>
    <fill>
      <patternFill patternType="solid">
        <fgColor rgb="FFE0FF84"/>
        <bgColor rgb="FFE0FF84"/>
      </patternFill>
    </fill>
    <fill>
      <patternFill patternType="solid">
        <fgColor rgb="FFE6E6E6"/>
        <bgColor rgb="FFE6E6E6"/>
      </patternFill>
    </fill>
    <fill>
      <patternFill patternType="solid">
        <fgColor rgb="FFFF5B5B"/>
        <bgColor rgb="FFFF5B5B"/>
      </patternFill>
    </fill>
    <fill>
      <patternFill patternType="solid">
        <fgColor rgb="FFD8E4BC"/>
        <bgColor rgb="FFD8E4BC"/>
      </patternFill>
    </fill>
    <fill>
      <patternFill patternType="solid">
        <fgColor rgb="FF5EFFD2"/>
        <bgColor rgb="FF5EFFD2"/>
      </patternFill>
    </fill>
    <fill>
      <patternFill patternType="solid">
        <fgColor rgb="FF1AFF1A"/>
        <bgColor rgb="FF1AFF1A"/>
      </patternFill>
    </fill>
    <fill>
      <patternFill patternType="solid">
        <fgColor rgb="FFD1FF46"/>
        <bgColor rgb="FFD1FF46"/>
      </patternFill>
    </fill>
    <fill>
      <patternFill patternType="solid">
        <fgColor rgb="FFD9D9D9"/>
        <bgColor rgb="FFD9D9D9"/>
      </patternFill>
    </fill>
    <fill>
      <patternFill patternType="solid">
        <fgColor rgb="FFFF0909"/>
        <bgColor rgb="FFFF0909"/>
      </patternFill>
    </fill>
    <fill>
      <patternFill patternType="solid">
        <fgColor rgb="FFC4D79B"/>
        <bgColor rgb="FFC4D79B"/>
      </patternFill>
    </fill>
    <fill>
      <patternFill patternType="solid">
        <fgColor rgb="FF0DFFBC"/>
        <bgColor rgb="FF0DFFBC"/>
      </patternFill>
    </fill>
    <fill>
      <patternFill patternType="solid">
        <fgColor rgb="FF008000"/>
        <bgColor rgb="FF008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660000"/>
        <bgColor rgb="FF660000"/>
      </patternFill>
    </fill>
    <fill>
      <patternFill patternType="solid">
        <fgColor rgb="FF9BBB59"/>
        <bgColor rgb="FF9BBB59"/>
      </patternFill>
    </fill>
    <fill>
      <patternFill patternType="solid">
        <fgColor rgb="FF006A4E"/>
        <bgColor rgb="FF006A4E"/>
      </patternFill>
    </fill>
    <fill>
      <patternFill patternType="solid">
        <fgColor rgb="FFFFC7CE"/>
        <bgColor rgb="FFFFC7CE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008000"/>
      </bottom>
      <diagonal/>
    </border>
    <border>
      <left/>
      <right/>
      <top/>
      <bottom style="thick">
        <color rgb="FF40FF40"/>
      </bottom>
      <diagonal/>
    </border>
    <border>
      <left/>
      <right/>
      <top/>
      <bottom style="medium">
        <color rgb="FF1AFF1A"/>
      </bottom>
      <diagonal/>
    </border>
    <border>
      <left/>
      <right/>
      <top style="thin">
        <color rgb="FF008000"/>
      </top>
      <bottom style="double">
        <color rgb="FF008000"/>
      </bottom>
      <diagonal/>
    </border>
    <border>
      <left/>
      <right/>
      <top style="thin">
        <color rgb="FF000000"/>
      </top>
      <bottom/>
      <diagonal/>
    </border>
  </borders>
  <cellStyleXfs count="6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9" fillId="0" borderId="0" applyNumberFormat="0" applyBorder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" fillId="0" borderId="0" applyNumberFormat="0" applyFont="0" applyBorder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4" borderId="1" applyNumberFormat="0" applyAlignment="0" applyProtection="0"/>
    <xf numFmtId="0" fontId="5" fillId="27" borderId="4" applyNumberFormat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9" borderId="1" applyNumberFormat="0" applyAlignment="0" applyProtection="0"/>
    <xf numFmtId="0" fontId="14" fillId="0" borderId="3" applyNumberFormat="0" applyFill="0" applyAlignment="0" applyProtection="0"/>
    <xf numFmtId="0" fontId="15" fillId="30" borderId="0" applyNumberFormat="0" applyBorder="0" applyAlignment="0" applyProtection="0"/>
    <xf numFmtId="0" fontId="1" fillId="0" borderId="0" applyNumberFormat="0" applyFont="0" applyBorder="0" applyProtection="0"/>
    <xf numFmtId="0" fontId="16" fillId="0" borderId="0" applyNumberFormat="0" applyBorder="0" applyAlignment="0">
      <protection locked="0"/>
    </xf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" fillId="31" borderId="5" applyNumberFormat="0" applyFont="0" applyAlignment="0" applyProtection="0"/>
    <xf numFmtId="0" fontId="18" fillId="4" borderId="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17" fontId="1" fillId="0" borderId="0" applyFont="0" applyBorder="0" applyProtection="0"/>
    <xf numFmtId="0" fontId="1" fillId="0" borderId="0" applyNumberFormat="0" applyFont="0" applyBorder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9">
    <xf numFmtId="0" fontId="0" fillId="0" borderId="0" xfId="0"/>
    <xf numFmtId="0" fontId="23" fillId="0" borderId="0" xfId="48" applyFont="1" applyFill="1" applyAlignment="1"/>
    <xf numFmtId="0" fontId="24" fillId="0" borderId="10" xfId="48" applyFont="1" applyFill="1" applyBorder="1" applyAlignment="1"/>
    <xf numFmtId="0" fontId="23" fillId="0" borderId="10" xfId="48" applyFont="1" applyFill="1" applyBorder="1" applyAlignment="1">
      <alignment horizontal="right"/>
    </xf>
    <xf numFmtId="0" fontId="23" fillId="0" borderId="10" xfId="48" applyFont="1" applyFill="1" applyBorder="1" applyAlignment="1"/>
    <xf numFmtId="9" fontId="23" fillId="0" borderId="0" xfId="55" applyFont="1" applyFill="1"/>
    <xf numFmtId="0" fontId="23" fillId="0" borderId="0" xfId="48" applyFont="1" applyFill="1" applyBorder="1" applyAlignment="1"/>
    <xf numFmtId="9" fontId="23" fillId="0" borderId="0" xfId="55" applyFont="1" applyFill="1" applyBorder="1"/>
    <xf numFmtId="0" fontId="23" fillId="0" borderId="0" xfId="55" applyNumberFormat="1" applyFont="1" applyFill="1"/>
  </cellXfs>
  <cellStyles count="67">
    <cellStyle name="]_x000a_Zoomed=1_x000a_Row=0_x000a_Column=0_x000a_Height=0_x000a_Width=0_x000a_FontName=FoxFont_x000a_FontStyle=0_x000a_FontSize=9_x000a_PrtFontName=FoxPrin" xfId="27" xr:uid="{00000000-0005-0000-0000-000000000000}"/>
    <cellStyle name="]_x000a_Zoomed=1_x000a_Row=0_x000a_Column=0_x000a_Height=0_x000a_Width=0_x000a_FontName=FoxFont_x000a_FontStyle=0_x000a_FontSize=9_x000a_PrtFontName=FoxPrin 2" xfId="28" xr:uid="{00000000-0005-0000-0000-000001000000}"/>
    <cellStyle name="20% - Accent1 2" xfId="9" xr:uid="{00000000-0005-0000-0000-000002000000}"/>
    <cellStyle name="20% - Accent2 2" xfId="10" xr:uid="{00000000-0005-0000-0000-000003000000}"/>
    <cellStyle name="20% - Accent3 2" xfId="11" xr:uid="{00000000-0005-0000-0000-000004000000}"/>
    <cellStyle name="20% - Accent4 2" xfId="12" xr:uid="{00000000-0005-0000-0000-000005000000}"/>
    <cellStyle name="20% - Accent5 2" xfId="13" xr:uid="{00000000-0005-0000-0000-000006000000}"/>
    <cellStyle name="20% - Accent6 2" xfId="14" xr:uid="{00000000-0005-0000-0000-000007000000}"/>
    <cellStyle name="40% - Accent1 2" xfId="15" xr:uid="{00000000-0005-0000-0000-000008000000}"/>
    <cellStyle name="40% - Accent2 2" xfId="16" xr:uid="{00000000-0005-0000-0000-000009000000}"/>
    <cellStyle name="40% - Accent3 2" xfId="17" xr:uid="{00000000-0005-0000-0000-00000A000000}"/>
    <cellStyle name="40% - Accent4 2" xfId="18" xr:uid="{00000000-0005-0000-0000-00000B000000}"/>
    <cellStyle name="40% - Accent5 2" xfId="19" xr:uid="{00000000-0005-0000-0000-00000C000000}"/>
    <cellStyle name="40% - Accent6 2" xfId="20" xr:uid="{00000000-0005-0000-0000-00000D000000}"/>
    <cellStyle name="60% - Accent1 2" xfId="21" xr:uid="{00000000-0005-0000-0000-00000E000000}"/>
    <cellStyle name="60% - Accent2 2" xfId="22" xr:uid="{00000000-0005-0000-0000-00000F000000}"/>
    <cellStyle name="60% - Accent3 2" xfId="23" xr:uid="{00000000-0005-0000-0000-000010000000}"/>
    <cellStyle name="60% - Accent4 2" xfId="24" xr:uid="{00000000-0005-0000-0000-000011000000}"/>
    <cellStyle name="60% - Accent5 2" xfId="25" xr:uid="{00000000-0005-0000-0000-000012000000}"/>
    <cellStyle name="60% - Accent6 2" xfId="26" xr:uid="{00000000-0005-0000-0000-000013000000}"/>
    <cellStyle name="Accent1 2" xfId="29" xr:uid="{00000000-0005-0000-0000-000014000000}"/>
    <cellStyle name="Accent2 2" xfId="30" xr:uid="{00000000-0005-0000-0000-000015000000}"/>
    <cellStyle name="Accent3 2" xfId="31" xr:uid="{00000000-0005-0000-0000-000016000000}"/>
    <cellStyle name="Accent4 2" xfId="32" xr:uid="{00000000-0005-0000-0000-000017000000}"/>
    <cellStyle name="Accent5 2" xfId="33" xr:uid="{00000000-0005-0000-0000-000018000000}"/>
    <cellStyle name="Accent6 2" xfId="34" xr:uid="{00000000-0005-0000-0000-000019000000}"/>
    <cellStyle name="Bad 2" xfId="35" xr:uid="{00000000-0005-0000-0000-00001A000000}"/>
    <cellStyle name="Calculation 2" xfId="36" xr:uid="{00000000-0005-0000-0000-00001B000000}"/>
    <cellStyle name="Check Cell 2" xfId="37" xr:uid="{00000000-0005-0000-0000-00001C000000}"/>
    <cellStyle name="Comma 2" xfId="38" xr:uid="{00000000-0005-0000-0000-00001D000000}"/>
    <cellStyle name="Currency 2" xfId="39" xr:uid="{00000000-0005-0000-0000-00001E000000}"/>
    <cellStyle name="Explanatory Text 2" xfId="40" xr:uid="{00000000-0005-0000-0000-00001F000000}"/>
    <cellStyle name="Good 2" xfId="41" xr:uid="{00000000-0005-0000-0000-000020000000}"/>
    <cellStyle name="Heading 1 2" xfId="4" xr:uid="{00000000-0005-0000-0000-000021000000}"/>
    <cellStyle name="Heading 2 2" xfId="5" xr:uid="{00000000-0005-0000-0000-000022000000}"/>
    <cellStyle name="Heading 3 2" xfId="6" xr:uid="{00000000-0005-0000-0000-000023000000}"/>
    <cellStyle name="Heading 4 2" xfId="7" xr:uid="{00000000-0005-0000-0000-000024000000}"/>
    <cellStyle name="Hyperlink" xfId="42" xr:uid="{00000000-0005-0000-0000-000025000000}"/>
    <cellStyle name="Hyperlink 2" xfId="43" xr:uid="{00000000-0005-0000-0000-000026000000}"/>
    <cellStyle name="Hyperlink 2 2" xfId="44" xr:uid="{00000000-0005-0000-0000-000027000000}"/>
    <cellStyle name="Input 2" xfId="45" xr:uid="{00000000-0005-0000-0000-000028000000}"/>
    <cellStyle name="Linked Cell 2" xfId="46" xr:uid="{00000000-0005-0000-0000-000029000000}"/>
    <cellStyle name="Neutral 2" xfId="47" xr:uid="{00000000-0005-0000-0000-00002A000000}"/>
    <cellStyle name="Normal" xfId="0" builtinId="0"/>
    <cellStyle name="Normal 2" xfId="48" xr:uid="{00000000-0005-0000-0000-00002C000000}"/>
    <cellStyle name="Normal 2 2" xfId="49" xr:uid="{00000000-0005-0000-0000-00002D000000}"/>
    <cellStyle name="Normal 2_Table 14.1 Input" xfId="50" xr:uid="{00000000-0005-0000-0000-00002E000000}"/>
    <cellStyle name="Normal 3" xfId="51" xr:uid="{00000000-0005-0000-0000-00002F000000}"/>
    <cellStyle name="Normal 4" xfId="52" xr:uid="{00000000-0005-0000-0000-000030000000}"/>
    <cellStyle name="Normal 5" xfId="1" xr:uid="{00000000-0005-0000-0000-000031000000}"/>
    <cellStyle name="Note 2" xfId="53" xr:uid="{00000000-0005-0000-0000-000032000000}"/>
    <cellStyle name="Output 2" xfId="54" xr:uid="{00000000-0005-0000-0000-000033000000}"/>
    <cellStyle name="Percent 2" xfId="55" xr:uid="{00000000-0005-0000-0000-000034000000}"/>
    <cellStyle name="Percent 3" xfId="56" xr:uid="{00000000-0005-0000-0000-000035000000}"/>
    <cellStyle name="Percent 4" xfId="57" xr:uid="{00000000-0005-0000-0000-000036000000}"/>
    <cellStyle name="Percent 5" xfId="2" xr:uid="{00000000-0005-0000-0000-000037000000}"/>
    <cellStyle name="Refdb standard" xfId="58" xr:uid="{00000000-0005-0000-0000-000038000000}"/>
    <cellStyle name="Refdb standard 2" xfId="59" xr:uid="{00000000-0005-0000-0000-000039000000}"/>
    <cellStyle name="Refdb standard 3" xfId="60" xr:uid="{00000000-0005-0000-0000-00003A000000}"/>
    <cellStyle name="Refdb standard 4" xfId="61" xr:uid="{00000000-0005-0000-0000-00003B000000}"/>
    <cellStyle name="Refdb standard 5" xfId="62" xr:uid="{00000000-0005-0000-0000-00003C000000}"/>
    <cellStyle name="Refdb standard_Table 7.1 Input" xfId="63" xr:uid="{00000000-0005-0000-0000-00003D000000}"/>
    <cellStyle name="þð'&amp;Oý—&amp;Hý—h" xfId="8" xr:uid="{00000000-0005-0000-0000-00003E000000}"/>
    <cellStyle name="Title 2" xfId="64" xr:uid="{00000000-0005-0000-0000-00003F000000}"/>
    <cellStyle name="Title 3" xfId="3" xr:uid="{00000000-0005-0000-0000-000040000000}"/>
    <cellStyle name="Total 2" xfId="65" xr:uid="{00000000-0005-0000-0000-000041000000}"/>
    <cellStyle name="Warning Text 2" xfId="66" xr:uid="{00000000-0005-0000-0000-00004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"/>
  <sheetViews>
    <sheetView tabSelected="1" workbookViewId="0">
      <selection activeCell="B14" sqref="B14"/>
    </sheetView>
  </sheetViews>
  <sheetFormatPr defaultRowHeight="14.4"/>
  <cols>
    <col min="1" max="1" width="13.44140625" bestFit="1" customWidth="1"/>
    <col min="2" max="2" width="30.44140625" bestFit="1" customWidth="1"/>
    <col min="3" max="3" width="27.6640625" bestFit="1" customWidth="1"/>
    <col min="4" max="4" width="19.44140625" bestFit="1" customWidth="1"/>
    <col min="5" max="5" width="22.33203125" bestFit="1" customWidth="1"/>
    <col min="6" max="6" width="33.109375" bestFit="1" customWidth="1"/>
    <col min="7" max="7" width="33.109375" customWidth="1"/>
    <col min="8" max="8" width="25.21875" bestFit="1" customWidth="1"/>
    <col min="9" max="9" width="20.88671875" bestFit="1" customWidth="1"/>
    <col min="10" max="10" width="23.77734375" bestFit="1" customWidth="1"/>
  </cols>
  <sheetData>
    <row r="1" spans="1:3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14</v>
      </c>
      <c r="H1" s="4" t="s">
        <v>6</v>
      </c>
      <c r="I1" s="4" t="s">
        <v>8</v>
      </c>
      <c r="J1" s="4" t="s">
        <v>7</v>
      </c>
      <c r="K1" s="4"/>
      <c r="L1" s="4"/>
      <c r="M1" s="4"/>
      <c r="N1" s="3"/>
      <c r="O1" s="4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>
      <c r="A2" s="1" t="s">
        <v>9</v>
      </c>
      <c r="B2" s="8">
        <v>901</v>
      </c>
      <c r="C2" s="8">
        <f>125+15</f>
        <v>140</v>
      </c>
      <c r="D2" s="8">
        <v>343</v>
      </c>
      <c r="E2" s="8">
        <v>22</v>
      </c>
      <c r="F2" s="8">
        <f>B2-C2</f>
        <v>761</v>
      </c>
      <c r="G2" s="8">
        <f>F2+D2+E2</f>
        <v>1126</v>
      </c>
      <c r="H2" s="8">
        <f>F2/G2</f>
        <v>0.67584369449378334</v>
      </c>
      <c r="I2" s="8">
        <f>D2/G2</f>
        <v>0.30461811722912968</v>
      </c>
      <c r="J2" s="8">
        <f>E2/G2</f>
        <v>1.9538188277087035E-2</v>
      </c>
      <c r="K2" s="5">
        <f>SUM(H2:J2)</f>
        <v>1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>
      <c r="A3" s="1" t="s">
        <v>10</v>
      </c>
      <c r="B3" s="8">
        <v>891</v>
      </c>
      <c r="C3" s="8">
        <f>173+81</f>
        <v>254</v>
      </c>
      <c r="D3" s="8">
        <v>792</v>
      </c>
      <c r="E3" s="8">
        <v>1</v>
      </c>
      <c r="F3" s="8">
        <f t="shared" ref="F3:F6" si="0">B3-C3</f>
        <v>637</v>
      </c>
      <c r="G3" s="8">
        <f t="shared" ref="G3:G6" si="1">F3+D3+E3</f>
        <v>1430</v>
      </c>
      <c r="H3" s="8">
        <f t="shared" ref="H3:H6" si="2">F3/G3</f>
        <v>0.44545454545454544</v>
      </c>
      <c r="I3" s="8">
        <f t="shared" ref="I3:I6" si="3">D3/G3</f>
        <v>0.55384615384615388</v>
      </c>
      <c r="J3" s="8">
        <f t="shared" ref="J3:J6" si="4">E3/G3</f>
        <v>6.993006993006993E-4</v>
      </c>
      <c r="K3" s="5">
        <f t="shared" ref="K3:K7" si="5">SUM(H3:J3)</f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 s="1" t="s">
        <v>11</v>
      </c>
      <c r="B4" s="8">
        <v>299</v>
      </c>
      <c r="C4" s="8">
        <f>92+4</f>
        <v>96</v>
      </c>
      <c r="D4" s="8">
        <v>21</v>
      </c>
      <c r="E4" s="8">
        <v>76</v>
      </c>
      <c r="F4" s="8">
        <f t="shared" si="0"/>
        <v>203</v>
      </c>
      <c r="G4" s="8">
        <f t="shared" si="1"/>
        <v>300</v>
      </c>
      <c r="H4" s="8">
        <f t="shared" si="2"/>
        <v>0.67666666666666664</v>
      </c>
      <c r="I4" s="8">
        <f t="shared" si="3"/>
        <v>7.0000000000000007E-2</v>
      </c>
      <c r="J4" s="8">
        <f t="shared" si="4"/>
        <v>0.25333333333333335</v>
      </c>
      <c r="K4" s="5">
        <f t="shared" si="5"/>
        <v>1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>
      <c r="A5" s="1" t="s">
        <v>12</v>
      </c>
      <c r="B5" s="8">
        <v>1840</v>
      </c>
      <c r="C5" s="8">
        <f>271+82</f>
        <v>353</v>
      </c>
      <c r="D5" s="8">
        <v>549</v>
      </c>
      <c r="E5" s="8">
        <v>36</v>
      </c>
      <c r="F5" s="8">
        <f t="shared" si="0"/>
        <v>1487</v>
      </c>
      <c r="G5" s="8">
        <f t="shared" si="1"/>
        <v>2072</v>
      </c>
      <c r="H5" s="8">
        <f t="shared" si="2"/>
        <v>0.7176640926640927</v>
      </c>
      <c r="I5" s="8">
        <f t="shared" si="3"/>
        <v>0.26496138996138996</v>
      </c>
      <c r="J5" s="8">
        <f t="shared" si="4"/>
        <v>1.7374517374517374E-2</v>
      </c>
      <c r="K5" s="5">
        <f t="shared" si="5"/>
        <v>1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>
      <c r="A6" s="1" t="s">
        <v>13</v>
      </c>
      <c r="B6" s="8">
        <f>((959*1000000)*0.696)/1016000</f>
        <v>656.95275590551182</v>
      </c>
      <c r="C6" s="8">
        <f>((35.1*1000000)*0.696)/1016000</f>
        <v>24.044881889763779</v>
      </c>
      <c r="D6" s="8">
        <f>((157*1000000)*0.696)/1016000</f>
        <v>107.55118110236219</v>
      </c>
      <c r="E6" s="8">
        <f>((1*1000000)*0.696)/1016000</f>
        <v>0.68503937007874016</v>
      </c>
      <c r="F6" s="8">
        <f t="shared" ref="F6" si="6">B6-C6</f>
        <v>632.90787401574801</v>
      </c>
      <c r="G6" s="8">
        <f t="shared" ref="G6:G7" si="7">F6+D6+E6</f>
        <v>741.1440944881889</v>
      </c>
      <c r="H6" s="8">
        <f t="shared" ref="H6:H7" si="8">F6/G6</f>
        <v>0.85396062482669388</v>
      </c>
      <c r="I6" s="8">
        <f t="shared" ref="I6:I7" si="9">D6/G6</f>
        <v>0.14511507533043719</v>
      </c>
      <c r="J6" s="8">
        <f t="shared" ref="J6:J7" si="10">E6/G6</f>
        <v>9.2429984286902681E-4</v>
      </c>
      <c r="K6" s="5">
        <f t="shared" si="5"/>
        <v>1.0000000000000002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>
      <c r="A7" s="1" t="s">
        <v>15</v>
      </c>
      <c r="B7" s="8">
        <f>SUM(B2:B6)</f>
        <v>4587.9527559055114</v>
      </c>
      <c r="C7" s="8">
        <f>SUM(C2:C6)</f>
        <v>867.04488188976381</v>
      </c>
      <c r="D7" s="8">
        <f>SUM(D2:D6)</f>
        <v>1812.5511811023621</v>
      </c>
      <c r="E7" s="8">
        <f>SUM(E2:E6)</f>
        <v>135.68503937007873</v>
      </c>
      <c r="F7" s="8">
        <f>SUM(F2:F6)</f>
        <v>3720.9078740157479</v>
      </c>
      <c r="G7" s="8">
        <f t="shared" si="7"/>
        <v>5669.1440944881888</v>
      </c>
      <c r="H7" s="8">
        <f t="shared" si="8"/>
        <v>0.65634385226394076</v>
      </c>
      <c r="I7" s="8">
        <f t="shared" si="9"/>
        <v>0.31972219278472924</v>
      </c>
      <c r="J7" s="8">
        <f t="shared" si="10"/>
        <v>2.3933954951329984E-2</v>
      </c>
      <c r="K7" s="5">
        <f t="shared" si="5"/>
        <v>1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>
      <c r="A8" s="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Alex</dc:creator>
  <cp:lastModifiedBy>Alex Morgan</cp:lastModifiedBy>
  <dcterms:created xsi:type="dcterms:W3CDTF">2019-10-08T09:27:07Z</dcterms:created>
  <dcterms:modified xsi:type="dcterms:W3CDTF">2021-06-22T20:37:56Z</dcterms:modified>
</cp:coreProperties>
</file>