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org\Documents\PhD\nCoV Work\Models\"/>
    </mc:Choice>
  </mc:AlternateContent>
  <xr:revisionPtr revIDLastSave="0" documentId="13_ncr:1_{8664D717-30D5-42A4-8A4B-22675C720B8B}" xr6:coauthVersionLast="45" xr6:coauthVersionMax="45" xr10:uidLastSave="{00000000-0000-0000-0000-000000000000}"/>
  <bookViews>
    <workbookView xWindow="-15345" yWindow="4575" windowWidth="21600" windowHeight="11385" xr2:uid="{A55041E7-0F8F-4323-9E6F-A30BEFAED61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4" i="1" l="1"/>
  <c r="K4" i="1"/>
  <c r="J4" i="1"/>
  <c r="I17" i="1" l="1"/>
  <c r="I16" i="1"/>
  <c r="I15" i="1"/>
  <c r="H16" i="1"/>
  <c r="H15" i="1"/>
  <c r="Q13" i="1"/>
  <c r="P2" i="1"/>
  <c r="P4" i="1"/>
  <c r="R4" i="1"/>
  <c r="R2" i="1"/>
  <c r="Q4" i="1"/>
  <c r="Q2" i="1"/>
  <c r="N3" i="1"/>
  <c r="N4" i="1"/>
  <c r="N5" i="1"/>
  <c r="N6" i="1"/>
  <c r="N7" i="1"/>
  <c r="N8" i="1"/>
  <c r="N9" i="1"/>
  <c r="N2" i="1"/>
  <c r="H2" i="1"/>
  <c r="H4" i="1"/>
  <c r="H6" i="1"/>
  <c r="H8" i="1"/>
  <c r="J12" i="1"/>
  <c r="K12" i="1" s="1"/>
  <c r="J11" i="1"/>
  <c r="K11" i="1" s="1"/>
  <c r="J5" i="1"/>
  <c r="K5" i="1" s="1"/>
  <c r="J6" i="1"/>
  <c r="K6" i="1" s="1"/>
  <c r="J7" i="1"/>
  <c r="K7" i="1" s="1"/>
  <c r="J8" i="1"/>
  <c r="K8" i="1" s="1"/>
  <c r="J9" i="1"/>
  <c r="K9" i="1" s="1"/>
  <c r="J3" i="1"/>
  <c r="K3" i="1" s="1"/>
  <c r="J2" i="1"/>
  <c r="K2" i="1" s="1"/>
  <c r="L2" i="1" l="1"/>
  <c r="L7" i="1"/>
  <c r="L9" i="1"/>
  <c r="L3" i="1"/>
  <c r="L5" i="1"/>
  <c r="L6" i="1"/>
  <c r="L8" i="1"/>
  <c r="L12" i="1"/>
  <c r="L11" i="1"/>
</calcChain>
</file>

<file path=xl/sharedStrings.xml><?xml version="1.0" encoding="utf-8"?>
<sst xmlns="http://schemas.openxmlformats.org/spreadsheetml/2006/main" count="24" uniqueCount="15">
  <si>
    <t>Sub-population</t>
  </si>
  <si>
    <t>Proportion of population</t>
  </si>
  <si>
    <t>% of Population Risk of Severe Disease</t>
  </si>
  <si>
    <t>Relative risk of severe disease</t>
  </si>
  <si>
    <t>Cumulative  incidence*</t>
  </si>
  <si>
    <t>Proportion of severe disease burden*</t>
  </si>
  <si>
    <t>20-20-60</t>
  </si>
  <si>
    <t>model</t>
  </si>
  <si>
    <t>v</t>
  </si>
  <si>
    <t>s + g</t>
  </si>
  <si>
    <t>14-14-72</t>
  </si>
  <si>
    <t>pPop</t>
  </si>
  <si>
    <t>Incidence rate</t>
  </si>
  <si>
    <t>Inf rate</t>
  </si>
  <si>
    <t>If 100% v develop severe disease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</si>
</sst>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201F1E"/>
      <name val="Inherit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CCCCCC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666666"/>
      </left>
      <right style="medium">
        <color rgb="FF666666"/>
      </right>
      <top/>
      <bottom style="medium">
        <color rgb="FF666666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2" fillId="2" borderId="1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2" fillId="2" borderId="5" xfId="0" applyFont="1" applyFill="1" applyBorder="1" applyAlignment="1">
      <alignment vertical="center" wrapText="1"/>
    </xf>
    <xf numFmtId="9" fontId="2" fillId="2" borderId="5" xfId="0" applyNumberFormat="1" applyFont="1" applyFill="1" applyBorder="1" applyAlignment="1">
      <alignment vertical="center" wrapText="1"/>
    </xf>
    <xf numFmtId="14" fontId="2" fillId="2" borderId="4" xfId="0" applyNumberFormat="1" applyFont="1" applyFill="1" applyBorder="1" applyAlignment="1">
      <alignment vertical="center" wrapText="1"/>
    </xf>
    <xf numFmtId="10" fontId="2" fillId="2" borderId="5" xfId="0" applyNumberFormat="1" applyFont="1" applyFill="1" applyBorder="1" applyAlignment="1">
      <alignment vertical="center" wrapText="1"/>
    </xf>
    <xf numFmtId="9" fontId="0" fillId="0" borderId="0" xfId="0" applyNumberFormat="1"/>
    <xf numFmtId="0" fontId="2" fillId="2" borderId="0" xfId="0" applyFont="1" applyFill="1" applyBorder="1" applyAlignment="1">
      <alignment vertical="center" wrapText="1"/>
    </xf>
    <xf numFmtId="164" fontId="2" fillId="2" borderId="5" xfId="0" applyNumberFormat="1" applyFont="1" applyFill="1" applyBorder="1" applyAlignment="1">
      <alignment vertical="center" wrapText="1"/>
    </xf>
    <xf numFmtId="0" fontId="0" fillId="0" borderId="0" xfId="0" applyNumberFormat="1"/>
    <xf numFmtId="10" fontId="0" fillId="0" borderId="0" xfId="0" applyNumberFormat="1"/>
    <xf numFmtId="9" fontId="0" fillId="0" borderId="0" xfId="1" applyFont="1"/>
    <xf numFmtId="0" fontId="0" fillId="0" borderId="0" xfId="1" applyNumberFormat="1" applyFont="1"/>
    <xf numFmtId="0" fontId="4" fillId="3" borderId="6" xfId="0" applyFont="1" applyFill="1" applyBorder="1" applyAlignment="1">
      <alignment horizontal="center" vertical="center" wrapText="1"/>
    </xf>
    <xf numFmtId="0" fontId="5" fillId="4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F7CAD-76B5-4894-98C5-0B72C8F61157}">
  <dimension ref="A1:R17"/>
  <sheetViews>
    <sheetView tabSelected="1" workbookViewId="0">
      <selection activeCell="G4" sqref="G4:G5"/>
    </sheetView>
  </sheetViews>
  <sheetFormatPr defaultRowHeight="15"/>
  <cols>
    <col min="1" max="1" width="24.42578125" customWidth="1"/>
    <col min="6" max="6" width="9.5703125" bestFit="1" customWidth="1"/>
    <col min="7" max="7" width="15" customWidth="1"/>
  </cols>
  <sheetData>
    <row r="1" spans="1:18" ht="105.75" thickBot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</row>
    <row r="2" spans="1:18" ht="15.75" thickBot="1">
      <c r="A2" s="3" t="s">
        <v>6</v>
      </c>
      <c r="B2" s="5" t="s">
        <v>8</v>
      </c>
      <c r="C2" s="5">
        <v>0.2</v>
      </c>
      <c r="D2" s="6">
        <v>0.8</v>
      </c>
      <c r="E2" s="5">
        <v>16</v>
      </c>
      <c r="F2" s="16">
        <v>0.186</v>
      </c>
      <c r="G2" s="11">
        <v>0.5535714285714286</v>
      </c>
      <c r="H2">
        <f>(D2/C2)/(D3/C3)</f>
        <v>16</v>
      </c>
      <c r="J2">
        <f>F2/(F2+F3)</f>
        <v>0.23664122137404578</v>
      </c>
      <c r="K2">
        <f t="shared" ref="K2:K9" si="0">J2*D2</f>
        <v>0.18931297709923664</v>
      </c>
      <c r="L2">
        <f>K2/(K2+K3)</f>
        <v>0.5535714285714286</v>
      </c>
      <c r="N2">
        <f>C2*D2</f>
        <v>0.16000000000000003</v>
      </c>
      <c r="P2" s="12">
        <f>D2/D3</f>
        <v>4</v>
      </c>
      <c r="Q2">
        <f>C2/C3</f>
        <v>0.25</v>
      </c>
      <c r="R2">
        <f>P2/Q2</f>
        <v>16</v>
      </c>
    </row>
    <row r="3" spans="1:18" ht="15.75" thickBot="1">
      <c r="A3" s="4" t="s">
        <v>7</v>
      </c>
      <c r="B3" s="5" t="s">
        <v>9</v>
      </c>
      <c r="C3" s="5">
        <v>0.8</v>
      </c>
      <c r="D3" s="6">
        <v>0.2</v>
      </c>
      <c r="E3" s="5">
        <v>1</v>
      </c>
      <c r="F3" s="17">
        <v>0.6</v>
      </c>
      <c r="G3" s="11">
        <v>0.44642857142857145</v>
      </c>
      <c r="J3">
        <f>F3/(F2+F3)</f>
        <v>0.76335877862595414</v>
      </c>
      <c r="K3">
        <f t="shared" si="0"/>
        <v>0.15267175572519084</v>
      </c>
      <c r="L3">
        <f>K3/(K2+K3)</f>
        <v>0.44642857142857145</v>
      </c>
      <c r="N3">
        <f t="shared" ref="N3:N9" si="1">C3*D3</f>
        <v>0.16000000000000003</v>
      </c>
    </row>
    <row r="4" spans="1:18" ht="15.75" thickBot="1">
      <c r="A4" s="7">
        <v>35097</v>
      </c>
      <c r="B4" s="5" t="s">
        <v>8</v>
      </c>
      <c r="C4" s="5">
        <v>0.02</v>
      </c>
      <c r="D4" s="6">
        <v>0.2</v>
      </c>
      <c r="E4" s="5">
        <v>12.25</v>
      </c>
      <c r="F4" s="18">
        <v>0.124435</v>
      </c>
      <c r="G4" s="11">
        <v>3.7916879228912036E-2</v>
      </c>
      <c r="H4">
        <f>(D4/C4)/(D5/C5)</f>
        <v>12.25</v>
      </c>
      <c r="J4">
        <f>F4/(F4+F5)</f>
        <v>0.13617726606259198</v>
      </c>
      <c r="K4">
        <f>J4*D4</f>
        <v>2.7235453212518398E-2</v>
      </c>
      <c r="L4">
        <f>K4/(K4+K5)</f>
        <v>3.7916879228912036E-2</v>
      </c>
      <c r="N4">
        <f t="shared" si="1"/>
        <v>4.0000000000000001E-3</v>
      </c>
      <c r="P4" s="12">
        <f>D4/D5</f>
        <v>0.25</v>
      </c>
      <c r="Q4">
        <f>C4/C5</f>
        <v>2.0408163265306124E-2</v>
      </c>
      <c r="R4">
        <f>P4/Q4</f>
        <v>12.249999999999998</v>
      </c>
    </row>
    <row r="5" spans="1:18" ht="15.75" thickBot="1">
      <c r="A5" s="4" t="s">
        <v>7</v>
      </c>
      <c r="B5" s="5" t="s">
        <v>9</v>
      </c>
      <c r="C5" s="5">
        <v>0.98</v>
      </c>
      <c r="D5" s="6">
        <v>0.8</v>
      </c>
      <c r="E5" s="5">
        <v>1</v>
      </c>
      <c r="F5" s="17">
        <v>0.78933719999999996</v>
      </c>
      <c r="G5" s="11">
        <v>0.96208312077108793</v>
      </c>
      <c r="J5">
        <f>F5/(F4+F5)</f>
        <v>0.86382273393740805</v>
      </c>
      <c r="K5">
        <f t="shared" si="0"/>
        <v>0.69105818714992651</v>
      </c>
      <c r="L5">
        <f t="shared" ref="L5" si="2">K5/(K4+K5)</f>
        <v>0.96208312077108793</v>
      </c>
      <c r="N5">
        <f t="shared" si="1"/>
        <v>0.78400000000000003</v>
      </c>
    </row>
    <row r="6" spans="1:18" ht="15.75" thickBot="1">
      <c r="A6" s="7">
        <v>30902</v>
      </c>
      <c r="B6" s="5" t="s">
        <v>8</v>
      </c>
      <c r="C6" s="5">
        <v>0.08</v>
      </c>
      <c r="D6" s="8">
        <v>0.504</v>
      </c>
      <c r="E6" s="5">
        <v>11.69</v>
      </c>
      <c r="F6" s="18">
        <v>0.1641775</v>
      </c>
      <c r="G6" s="11">
        <v>0.18364256970726922</v>
      </c>
      <c r="H6">
        <f>(D6/C6)/(D7/C7)</f>
        <v>11.685483870967742</v>
      </c>
      <c r="J6">
        <f>F6/(F6+F7)</f>
        <v>0.18125596242165981</v>
      </c>
      <c r="K6">
        <f t="shared" si="0"/>
        <v>9.1353005060516551E-2</v>
      </c>
      <c r="L6">
        <f t="shared" ref="L6" si="3">K6/(K6+K7)</f>
        <v>0.18364256970726922</v>
      </c>
      <c r="N6">
        <f t="shared" si="1"/>
        <v>4.0320000000000002E-2</v>
      </c>
    </row>
    <row r="7" spans="1:18" ht="15.75" thickBot="1">
      <c r="A7" s="4" t="s">
        <v>7</v>
      </c>
      <c r="B7" s="5" t="s">
        <v>9</v>
      </c>
      <c r="C7" s="5">
        <v>0.92</v>
      </c>
      <c r="D7" s="8">
        <v>0.496</v>
      </c>
      <c r="E7" s="5">
        <v>1</v>
      </c>
      <c r="F7" s="17">
        <v>0.74159960000000003</v>
      </c>
      <c r="G7" s="11">
        <v>0.81635743029273089</v>
      </c>
      <c r="J7">
        <f>F7/(F6+F7)</f>
        <v>0.81874403757834024</v>
      </c>
      <c r="K7">
        <f t="shared" si="0"/>
        <v>0.40609704263885676</v>
      </c>
      <c r="L7">
        <f t="shared" ref="L7" si="4">K7/(K6+K7)</f>
        <v>0.81635743029273089</v>
      </c>
      <c r="N7">
        <f t="shared" si="1"/>
        <v>0.45632</v>
      </c>
    </row>
    <row r="8" spans="1:18" ht="15.75" thickBot="1">
      <c r="A8" s="3" t="s">
        <v>10</v>
      </c>
      <c r="B8" s="5" t="s">
        <v>8</v>
      </c>
      <c r="C8" s="5">
        <v>0.14000000000000001</v>
      </c>
      <c r="D8" s="6">
        <v>0.68</v>
      </c>
      <c r="E8" s="5">
        <v>13.05</v>
      </c>
      <c r="F8" s="18">
        <v>0.18566949999999999</v>
      </c>
      <c r="G8" s="11">
        <v>0.36384039918934258</v>
      </c>
      <c r="H8">
        <f>(D8/C8)/(D9/C9)</f>
        <v>13.053571428571427</v>
      </c>
      <c r="J8">
        <f>F8/(F8+F9)</f>
        <v>0.21206780659939611</v>
      </c>
      <c r="K8">
        <f t="shared" si="0"/>
        <v>0.14420610848758936</v>
      </c>
      <c r="L8">
        <f t="shared" ref="L8" si="5">K8/(K8+K9)</f>
        <v>0.36384039918934258</v>
      </c>
      <c r="N8">
        <f t="shared" si="1"/>
        <v>9.5200000000000021E-2</v>
      </c>
    </row>
    <row r="9" spans="1:18" ht="15.75" thickBot="1">
      <c r="A9" s="4" t="s">
        <v>7</v>
      </c>
      <c r="B9" s="5" t="s">
        <v>9</v>
      </c>
      <c r="C9" s="5">
        <v>0.86</v>
      </c>
      <c r="D9" s="6">
        <v>0.32</v>
      </c>
      <c r="E9" s="5">
        <v>1</v>
      </c>
      <c r="F9" s="17">
        <v>0.68984999999999996</v>
      </c>
      <c r="G9" s="11">
        <v>0.63615960081065737</v>
      </c>
      <c r="J9">
        <f>F9/(F8+F9)</f>
        <v>0.78793219340060383</v>
      </c>
      <c r="K9">
        <f t="shared" si="0"/>
        <v>0.25213830188819325</v>
      </c>
      <c r="L9">
        <f t="shared" ref="L9" si="6">K9/(K8+K9)</f>
        <v>0.63615960081065737</v>
      </c>
      <c r="N9">
        <f t="shared" si="1"/>
        <v>0.2752</v>
      </c>
    </row>
    <row r="11" spans="1:18">
      <c r="D11" s="9">
        <v>0.8</v>
      </c>
      <c r="F11" s="10">
        <v>0.1</v>
      </c>
      <c r="J11">
        <f>F11/(F11+F12)</f>
        <v>0.5</v>
      </c>
      <c r="K11">
        <f>J11*D11</f>
        <v>0.4</v>
      </c>
      <c r="L11">
        <f t="shared" ref="L11" si="7">K11/(K11+K12)</f>
        <v>0.8</v>
      </c>
    </row>
    <row r="12" spans="1:18">
      <c r="D12" s="9">
        <v>0.2</v>
      </c>
      <c r="F12" s="10">
        <v>0.1</v>
      </c>
      <c r="J12">
        <f>F12/(F11+F12)</f>
        <v>0.5</v>
      </c>
      <c r="K12">
        <f>J12*D12</f>
        <v>0.1</v>
      </c>
      <c r="L12">
        <f t="shared" ref="L12" si="8">K12/(K11+K12)</f>
        <v>0.2</v>
      </c>
    </row>
    <row r="13" spans="1:18">
      <c r="Q13">
        <f>0.98/3</f>
        <v>0.32666666666666666</v>
      </c>
    </row>
    <row r="14" spans="1:18">
      <c r="F14" t="s">
        <v>11</v>
      </c>
      <c r="G14" t="s">
        <v>12</v>
      </c>
      <c r="H14" t="s">
        <v>13</v>
      </c>
      <c r="I14" t="s">
        <v>14</v>
      </c>
    </row>
    <row r="15" spans="1:18">
      <c r="F15">
        <v>0.02</v>
      </c>
      <c r="G15" s="9">
        <v>0.5</v>
      </c>
      <c r="H15" s="9">
        <f>F15*G15</f>
        <v>0.01</v>
      </c>
      <c r="I15" s="13">
        <f>H15*100%</f>
        <v>0.01</v>
      </c>
    </row>
    <row r="16" spans="1:18">
      <c r="F16">
        <v>0.98</v>
      </c>
      <c r="G16" s="9">
        <v>0.5</v>
      </c>
      <c r="H16" s="9">
        <f t="shared" ref="H16" si="9">F16*G16</f>
        <v>0.49</v>
      </c>
      <c r="I16" s="14">
        <f>I15*(0.8/0.2)</f>
        <v>0.04</v>
      </c>
    </row>
    <row r="17" spans="8:9">
      <c r="H17" s="9"/>
      <c r="I17" s="15">
        <f>H16/I16</f>
        <v>12.25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</dc:creator>
  <cp:lastModifiedBy>Alexander Morgan</cp:lastModifiedBy>
  <dcterms:created xsi:type="dcterms:W3CDTF">2020-05-01T12:19:08Z</dcterms:created>
  <dcterms:modified xsi:type="dcterms:W3CDTF">2020-05-20T11:06:43Z</dcterms:modified>
</cp:coreProperties>
</file>