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organ/Documents/PostDoc/Diff_Tax_Analysis/Theoretical_Analysis/Interpolat_Diff_Tax/Money_Analysis/"/>
    </mc:Choice>
  </mc:AlternateContent>
  <xr:revisionPtr revIDLastSave="0" documentId="13_ncr:1_{D8120E4E-3BF4-124A-821F-31F9960BB014}" xr6:coauthVersionLast="47" xr6:coauthVersionMax="47" xr10:uidLastSave="{00000000-0000-0000-0000-000000000000}"/>
  <bookViews>
    <workbookView xWindow="26520" yWindow="2440" windowWidth="25920" windowHeight="22240" xr2:uid="{B021602E-022A-B14E-90CD-0F493A9AD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2" i="1"/>
  <c r="N39" i="1"/>
  <c r="N37" i="1"/>
  <c r="N29" i="1"/>
  <c r="N25" i="1"/>
  <c r="N18" i="1"/>
  <c r="N13" i="1"/>
  <c r="N7" i="1"/>
  <c r="H2" i="1"/>
  <c r="I2" i="1"/>
  <c r="L44" i="1"/>
  <c r="L42" i="1"/>
  <c r="L39" i="1"/>
  <c r="L37" i="1"/>
  <c r="L29" i="1"/>
  <c r="L25" i="1"/>
  <c r="L18" i="1"/>
  <c r="L13" i="1"/>
  <c r="L7" i="1"/>
  <c r="K28" i="1"/>
  <c r="H28" i="1"/>
  <c r="H29" i="1"/>
  <c r="K6" i="1"/>
  <c r="K7" i="1"/>
  <c r="K10" i="1"/>
  <c r="K11" i="1"/>
  <c r="K12" i="1"/>
  <c r="K18" i="1"/>
  <c r="K20" i="1"/>
  <c r="K21" i="1"/>
  <c r="K22" i="1"/>
  <c r="K29" i="1"/>
  <c r="K31" i="1"/>
  <c r="K32" i="1"/>
  <c r="K33" i="1"/>
  <c r="K37" i="1"/>
  <c r="K44" i="1"/>
  <c r="K2" i="1"/>
  <c r="I10" i="1"/>
  <c r="I11" i="1"/>
  <c r="I12" i="1"/>
  <c r="I13" i="1"/>
  <c r="K13" i="1" s="1"/>
  <c r="I15" i="1"/>
  <c r="K15" i="1" s="1"/>
  <c r="I16" i="1"/>
  <c r="K16" i="1" s="1"/>
  <c r="I17" i="1"/>
  <c r="K17" i="1" s="1"/>
  <c r="I18" i="1"/>
  <c r="I20" i="1"/>
  <c r="I21" i="1"/>
  <c r="I22" i="1"/>
  <c r="I23" i="1"/>
  <c r="K23" i="1" s="1"/>
  <c r="I24" i="1"/>
  <c r="K24" i="1" s="1"/>
  <c r="I25" i="1"/>
  <c r="K25" i="1" s="1"/>
  <c r="I27" i="1"/>
  <c r="K27" i="1" s="1"/>
  <c r="I28" i="1"/>
  <c r="I29" i="1"/>
  <c r="I31" i="1"/>
  <c r="I32" i="1"/>
  <c r="I33" i="1"/>
  <c r="I34" i="1"/>
  <c r="K34" i="1" s="1"/>
  <c r="I35" i="1"/>
  <c r="K35" i="1" s="1"/>
  <c r="I36" i="1"/>
  <c r="K36" i="1" s="1"/>
  <c r="I37" i="1"/>
  <c r="I44" i="1"/>
  <c r="I3" i="1"/>
  <c r="K3" i="1" s="1"/>
  <c r="I4" i="1"/>
  <c r="K4" i="1" s="1"/>
  <c r="I5" i="1"/>
  <c r="K5" i="1" s="1"/>
  <c r="I6" i="1"/>
  <c r="I7" i="1"/>
  <c r="H44" i="1"/>
  <c r="H42" i="1"/>
  <c r="I42" i="1" s="1"/>
  <c r="K42" i="1" s="1"/>
  <c r="H41" i="1"/>
  <c r="I41" i="1" s="1"/>
  <c r="K41" i="1" s="1"/>
  <c r="H39" i="1"/>
  <c r="I39" i="1" s="1"/>
  <c r="K39" i="1" s="1"/>
  <c r="H32" i="1"/>
  <c r="H33" i="1"/>
  <c r="H34" i="1"/>
  <c r="H35" i="1"/>
  <c r="H36" i="1"/>
  <c r="H37" i="1"/>
  <c r="H31" i="1"/>
  <c r="H27" i="1"/>
  <c r="H23" i="1"/>
  <c r="H24" i="1"/>
  <c r="H22" i="1"/>
  <c r="H16" i="1"/>
  <c r="H17" i="1"/>
  <c r="H18" i="1"/>
  <c r="H15" i="1"/>
  <c r="H11" i="1"/>
  <c r="H12" i="1"/>
  <c r="H13" i="1"/>
  <c r="H10" i="1"/>
  <c r="H21" i="1"/>
  <c r="H20" i="1"/>
  <c r="H7" i="1"/>
  <c r="H3" i="1"/>
  <c r="H4" i="1"/>
  <c r="H5" i="1"/>
  <c r="H6" i="1"/>
</calcChain>
</file>

<file path=xl/sharedStrings.xml><?xml version="1.0" encoding="utf-8"?>
<sst xmlns="http://schemas.openxmlformats.org/spreadsheetml/2006/main" count="189" uniqueCount="81">
  <si>
    <t>Tetracyclines</t>
  </si>
  <si>
    <t>Amphenicols</t>
  </si>
  <si>
    <t>Penicillins</t>
  </si>
  <si>
    <t>Cephalosporins</t>
  </si>
  <si>
    <t>Sulfonamides</t>
  </si>
  <si>
    <t>Macrolides</t>
  </si>
  <si>
    <t>Aminoglycosides</t>
  </si>
  <si>
    <t>Quinolones</t>
  </si>
  <si>
    <t>Lincosamide</t>
  </si>
  <si>
    <t>Gentamicin</t>
  </si>
  <si>
    <t>LincoMed</t>
  </si>
  <si>
    <t>Bio-Mycin</t>
  </si>
  <si>
    <t>Noromycin</t>
  </si>
  <si>
    <t>Liquamycin</t>
  </si>
  <si>
    <t>Duramycin</t>
  </si>
  <si>
    <t>Tylan</t>
  </si>
  <si>
    <t>SulfaMed</t>
  </si>
  <si>
    <t>OxyTet</t>
  </si>
  <si>
    <t>CombiPen</t>
  </si>
  <si>
    <t>DuraPen</t>
  </si>
  <si>
    <t>ProPen</t>
  </si>
  <si>
    <t>Today</t>
  </si>
  <si>
    <t>Tomorrow</t>
  </si>
  <si>
    <t>Terramycin</t>
  </si>
  <si>
    <t>Tulathromycin</t>
  </si>
  <si>
    <t>SMZ TMP</t>
  </si>
  <si>
    <t>NuFlor</t>
  </si>
  <si>
    <t>Macrosyn</t>
  </si>
  <si>
    <t>Zactran</t>
  </si>
  <si>
    <t>Baytril</t>
  </si>
  <si>
    <t>Increxxa</t>
  </si>
  <si>
    <t>Draxxin</t>
  </si>
  <si>
    <t>Resflor</t>
  </si>
  <si>
    <t>Norfenicol</t>
  </si>
  <si>
    <t>Zuprevo</t>
  </si>
  <si>
    <t>Excenel</t>
  </si>
  <si>
    <t>Enroflox</t>
  </si>
  <si>
    <t>Tulissin</t>
  </si>
  <si>
    <t>Di-Methox</t>
  </si>
  <si>
    <t>Naxcel</t>
  </si>
  <si>
    <t>Name</t>
  </si>
  <si>
    <t>Class</t>
  </si>
  <si>
    <t>Rx/OTC</t>
  </si>
  <si>
    <t>mg/mL</t>
  </si>
  <si>
    <t>Solution or Tablet</t>
  </si>
  <si>
    <t>Active Ingredient</t>
  </si>
  <si>
    <t>Oxytetracycline</t>
  </si>
  <si>
    <t>Solution</t>
  </si>
  <si>
    <t>Rx</t>
  </si>
  <si>
    <t>Size (mL)</t>
  </si>
  <si>
    <t>Tablet</t>
  </si>
  <si>
    <t>100 Tablets</t>
  </si>
  <si>
    <t>LonCor</t>
  </si>
  <si>
    <t>Florfenicol</t>
  </si>
  <si>
    <t>Penicillin</t>
  </si>
  <si>
    <t>Penicillin G</t>
  </si>
  <si>
    <t>12x10ml Syringe</t>
  </si>
  <si>
    <t>mg/Purchase</t>
  </si>
  <si>
    <t>Cephapirin Benzathine</t>
  </si>
  <si>
    <t>Cephapirin sodium</t>
  </si>
  <si>
    <t>Excede (Swine)</t>
  </si>
  <si>
    <t>Excede (Cattle)</t>
  </si>
  <si>
    <t>Ceftiofur</t>
  </si>
  <si>
    <t>Powder</t>
  </si>
  <si>
    <t>1 grams</t>
  </si>
  <si>
    <t>NA</t>
  </si>
  <si>
    <t>Sulfadimethoxine</t>
  </si>
  <si>
    <t>Sulfamethoxazole and trimethoprim</t>
  </si>
  <si>
    <t>Tylosin</t>
  </si>
  <si>
    <t>Gamithromycin</t>
  </si>
  <si>
    <t>Tildipirosin</t>
  </si>
  <si>
    <t>OTC</t>
  </si>
  <si>
    <t>Gentamicin Sulfate</t>
  </si>
  <si>
    <t>Enrofloxacin</t>
  </si>
  <si>
    <t>Lincomycin hydrochloride</t>
  </si>
  <si>
    <t>Scale to get to Kg</t>
  </si>
  <si>
    <t>Average Price ($)</t>
  </si>
  <si>
    <t>Price ($)</t>
  </si>
  <si>
    <t>Price per Kilo ($)</t>
  </si>
  <si>
    <t>Total Sales (kg)</t>
  </si>
  <si>
    <t>Total Revenue for 2021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</si>
</sst>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8682-6012-FB47-8242-CADF3EF268EB}">
  <dimension ref="A1:N45"/>
  <sheetViews>
    <sheetView tabSelected="1" workbookViewId="0">
      <selection activeCell="C19" sqref="C19"/>
    </sheetView>
  </sheetViews>
  <sheetFormatPr baseColWidth="10" defaultRowHeight="16" x14ac:dyDescent="0.2"/>
  <cols>
    <col min="13" max="13" width="11.1640625" bestFit="1" customWidth="1"/>
    <col min="14" max="14" width="17.33203125" bestFit="1" customWidth="1"/>
  </cols>
  <sheetData>
    <row r="1" spans="1:14" x14ac:dyDescent="0.2">
      <c r="A1" t="s">
        <v>40</v>
      </c>
      <c r="B1" t="s">
        <v>41</v>
      </c>
      <c r="C1" t="s">
        <v>45</v>
      </c>
      <c r="D1" t="s">
        <v>44</v>
      </c>
      <c r="E1" t="s">
        <v>42</v>
      </c>
      <c r="F1" t="s">
        <v>49</v>
      </c>
      <c r="G1" t="s">
        <v>43</v>
      </c>
      <c r="H1" t="s">
        <v>57</v>
      </c>
      <c r="I1" t="s">
        <v>75</v>
      </c>
      <c r="J1" t="s">
        <v>77</v>
      </c>
      <c r="K1" t="s">
        <v>78</v>
      </c>
      <c r="L1" t="s">
        <v>76</v>
      </c>
      <c r="M1" t="s">
        <v>79</v>
      </c>
      <c r="N1" t="s">
        <v>80</v>
      </c>
    </row>
    <row r="2" spans="1:14" x14ac:dyDescent="0.2">
      <c r="A2" t="s">
        <v>12</v>
      </c>
      <c r="B2" t="s">
        <v>0</v>
      </c>
      <c r="C2" t="s">
        <v>46</v>
      </c>
      <c r="D2" t="s">
        <v>47</v>
      </c>
      <c r="E2" t="s">
        <v>48</v>
      </c>
      <c r="F2">
        <v>500</v>
      </c>
      <c r="G2">
        <v>300</v>
      </c>
      <c r="H2">
        <f>F2*G2</f>
        <v>150000</v>
      </c>
      <c r="I2">
        <f>1000000/H2</f>
        <v>6.666666666666667</v>
      </c>
      <c r="J2">
        <v>94.99</v>
      </c>
      <c r="K2">
        <f>J2*I2</f>
        <v>633.26666666666665</v>
      </c>
    </row>
    <row r="3" spans="1:14" x14ac:dyDescent="0.2">
      <c r="A3" t="s">
        <v>13</v>
      </c>
      <c r="B3" t="s">
        <v>0</v>
      </c>
      <c r="C3" t="s">
        <v>46</v>
      </c>
      <c r="D3" t="s">
        <v>47</v>
      </c>
      <c r="E3" t="s">
        <v>48</v>
      </c>
      <c r="F3">
        <v>500</v>
      </c>
      <c r="G3">
        <v>200</v>
      </c>
      <c r="H3">
        <f t="shared" ref="H3:H7" si="0">F3*G3</f>
        <v>100000</v>
      </c>
      <c r="I3">
        <f t="shared" ref="I3:I45" si="1">1000000/H3</f>
        <v>10</v>
      </c>
      <c r="J3">
        <v>78.989999999999995</v>
      </c>
      <c r="K3">
        <f t="shared" ref="K3:K45" si="2">J3*I3</f>
        <v>789.9</v>
      </c>
    </row>
    <row r="4" spans="1:14" x14ac:dyDescent="0.2">
      <c r="A4" t="s">
        <v>14</v>
      </c>
      <c r="B4" t="s">
        <v>0</v>
      </c>
      <c r="C4" t="s">
        <v>46</v>
      </c>
      <c r="D4" t="s">
        <v>47</v>
      </c>
      <c r="E4" t="s">
        <v>48</v>
      </c>
      <c r="F4">
        <v>500</v>
      </c>
      <c r="G4">
        <v>200</v>
      </c>
      <c r="H4">
        <f t="shared" si="0"/>
        <v>100000</v>
      </c>
      <c r="I4">
        <f t="shared" si="1"/>
        <v>10</v>
      </c>
      <c r="J4">
        <v>41.99</v>
      </c>
      <c r="K4">
        <f t="shared" si="2"/>
        <v>419.90000000000003</v>
      </c>
    </row>
    <row r="5" spans="1:14" x14ac:dyDescent="0.2">
      <c r="A5" t="s">
        <v>11</v>
      </c>
      <c r="B5" t="s">
        <v>0</v>
      </c>
      <c r="C5" t="s">
        <v>46</v>
      </c>
      <c r="D5" t="s">
        <v>47</v>
      </c>
      <c r="E5" t="s">
        <v>48</v>
      </c>
      <c r="F5">
        <v>500</v>
      </c>
      <c r="G5">
        <v>200</v>
      </c>
      <c r="H5">
        <f t="shared" si="0"/>
        <v>100000</v>
      </c>
      <c r="I5">
        <f t="shared" si="1"/>
        <v>10</v>
      </c>
      <c r="J5">
        <v>66.489999999999995</v>
      </c>
      <c r="K5">
        <f t="shared" si="2"/>
        <v>664.9</v>
      </c>
    </row>
    <row r="6" spans="1:14" x14ac:dyDescent="0.2">
      <c r="A6" t="s">
        <v>17</v>
      </c>
      <c r="B6" t="s">
        <v>0</v>
      </c>
      <c r="C6" t="s">
        <v>46</v>
      </c>
      <c r="D6" t="s">
        <v>47</v>
      </c>
      <c r="E6" t="s">
        <v>48</v>
      </c>
      <c r="F6">
        <v>500</v>
      </c>
      <c r="G6">
        <v>100</v>
      </c>
      <c r="H6">
        <f t="shared" si="0"/>
        <v>50000</v>
      </c>
      <c r="I6">
        <f t="shared" si="1"/>
        <v>20</v>
      </c>
      <c r="J6">
        <v>30.99</v>
      </c>
      <c r="K6">
        <f t="shared" si="2"/>
        <v>619.79999999999995</v>
      </c>
    </row>
    <row r="7" spans="1:14" x14ac:dyDescent="0.2">
      <c r="A7" t="s">
        <v>23</v>
      </c>
      <c r="B7" t="s">
        <v>0</v>
      </c>
      <c r="C7" t="s">
        <v>46</v>
      </c>
      <c r="D7" t="s">
        <v>50</v>
      </c>
      <c r="E7" t="s">
        <v>48</v>
      </c>
      <c r="F7" t="s">
        <v>51</v>
      </c>
      <c r="G7">
        <v>250</v>
      </c>
      <c r="H7">
        <f>250*100</f>
        <v>25000</v>
      </c>
      <c r="I7">
        <f t="shared" si="1"/>
        <v>40</v>
      </c>
      <c r="J7">
        <v>89.99</v>
      </c>
      <c r="K7">
        <f t="shared" si="2"/>
        <v>3599.6</v>
      </c>
      <c r="L7">
        <f>AVERAGE(K2:K7)</f>
        <v>1121.2277777777779</v>
      </c>
      <c r="M7">
        <v>3916864</v>
      </c>
      <c r="N7">
        <f>M7*L7</f>
        <v>4391696718.5777779</v>
      </c>
    </row>
    <row r="8" spans="1:14" x14ac:dyDescent="0.2">
      <c r="A8" s="1"/>
    </row>
    <row r="10" spans="1:14" x14ac:dyDescent="0.2">
      <c r="A10" t="s">
        <v>26</v>
      </c>
      <c r="B10" t="s">
        <v>1</v>
      </c>
      <c r="C10" t="s">
        <v>53</v>
      </c>
      <c r="D10" t="s">
        <v>47</v>
      </c>
      <c r="E10" t="s">
        <v>48</v>
      </c>
      <c r="F10">
        <v>500</v>
      </c>
      <c r="G10">
        <v>300</v>
      </c>
      <c r="H10">
        <f>G10*F10</f>
        <v>150000</v>
      </c>
      <c r="I10">
        <f t="shared" si="1"/>
        <v>6.666666666666667</v>
      </c>
      <c r="J10">
        <v>339.99</v>
      </c>
      <c r="K10">
        <f t="shared" si="2"/>
        <v>2266.6000000000004</v>
      </c>
    </row>
    <row r="11" spans="1:14" x14ac:dyDescent="0.2">
      <c r="A11" t="s">
        <v>32</v>
      </c>
      <c r="B11" t="s">
        <v>1</v>
      </c>
      <c r="C11" t="s">
        <v>53</v>
      </c>
      <c r="D11" t="s">
        <v>47</v>
      </c>
      <c r="E11" t="s">
        <v>48</v>
      </c>
      <c r="F11">
        <v>100</v>
      </c>
      <c r="G11">
        <v>300</v>
      </c>
      <c r="H11">
        <f t="shared" ref="H11:H13" si="3">G11*F11</f>
        <v>30000</v>
      </c>
      <c r="I11">
        <f t="shared" si="1"/>
        <v>33.333333333333336</v>
      </c>
      <c r="J11">
        <v>91.99</v>
      </c>
      <c r="K11">
        <f t="shared" si="2"/>
        <v>3066.3333333333335</v>
      </c>
    </row>
    <row r="12" spans="1:14" x14ac:dyDescent="0.2">
      <c r="A12" t="s">
        <v>33</v>
      </c>
      <c r="B12" t="s">
        <v>1</v>
      </c>
      <c r="C12" t="s">
        <v>53</v>
      </c>
      <c r="D12" t="s">
        <v>47</v>
      </c>
      <c r="E12" t="s">
        <v>48</v>
      </c>
      <c r="F12">
        <v>500</v>
      </c>
      <c r="G12">
        <v>300</v>
      </c>
      <c r="H12">
        <f t="shared" si="3"/>
        <v>150000</v>
      </c>
      <c r="I12">
        <f t="shared" si="1"/>
        <v>6.666666666666667</v>
      </c>
      <c r="J12">
        <v>356.99</v>
      </c>
      <c r="K12">
        <f t="shared" si="2"/>
        <v>2379.9333333333334</v>
      </c>
    </row>
    <row r="13" spans="1:14" x14ac:dyDescent="0.2">
      <c r="A13" t="s">
        <v>52</v>
      </c>
      <c r="B13" t="s">
        <v>1</v>
      </c>
      <c r="C13" t="s">
        <v>53</v>
      </c>
      <c r="D13" t="s">
        <v>47</v>
      </c>
      <c r="E13" t="s">
        <v>48</v>
      </c>
      <c r="F13">
        <v>500</v>
      </c>
      <c r="G13">
        <v>300</v>
      </c>
      <c r="H13">
        <f t="shared" si="3"/>
        <v>150000</v>
      </c>
      <c r="I13">
        <f t="shared" si="1"/>
        <v>6.666666666666667</v>
      </c>
      <c r="J13">
        <v>344.59</v>
      </c>
      <c r="K13">
        <f t="shared" si="2"/>
        <v>2297.2666666666664</v>
      </c>
      <c r="L13">
        <f>AVERAGE(K10:K13)</f>
        <v>2502.5333333333338</v>
      </c>
      <c r="M13">
        <v>52976</v>
      </c>
      <c r="N13">
        <f>M13*L13</f>
        <v>132574205.86666669</v>
      </c>
    </row>
    <row r="15" spans="1:14" x14ac:dyDescent="0.2">
      <c r="A15" t="s">
        <v>54</v>
      </c>
      <c r="B15" t="s">
        <v>2</v>
      </c>
      <c r="C15" t="s">
        <v>55</v>
      </c>
      <c r="D15" t="s">
        <v>47</v>
      </c>
      <c r="E15" t="s">
        <v>48</v>
      </c>
      <c r="F15">
        <v>500</v>
      </c>
      <c r="G15">
        <v>180</v>
      </c>
      <c r="H15">
        <f>G15*F15</f>
        <v>90000</v>
      </c>
      <c r="I15">
        <f t="shared" si="1"/>
        <v>11.111111111111111</v>
      </c>
      <c r="J15">
        <v>42.95</v>
      </c>
      <c r="K15">
        <f t="shared" si="2"/>
        <v>477.22222222222223</v>
      </c>
    </row>
    <row r="16" spans="1:14" x14ac:dyDescent="0.2">
      <c r="A16" t="s">
        <v>18</v>
      </c>
      <c r="B16" t="s">
        <v>2</v>
      </c>
      <c r="C16" t="s">
        <v>55</v>
      </c>
      <c r="D16" t="s">
        <v>47</v>
      </c>
      <c r="E16" t="s">
        <v>48</v>
      </c>
      <c r="F16">
        <v>250</v>
      </c>
      <c r="G16">
        <v>180</v>
      </c>
      <c r="H16">
        <f t="shared" ref="H16:H18" si="4">G16*F16</f>
        <v>45000</v>
      </c>
      <c r="I16">
        <f t="shared" si="1"/>
        <v>22.222222222222221</v>
      </c>
      <c r="J16">
        <v>28.69</v>
      </c>
      <c r="K16">
        <f t="shared" si="2"/>
        <v>637.55555555555554</v>
      </c>
    </row>
    <row r="17" spans="1:14" x14ac:dyDescent="0.2">
      <c r="A17" t="s">
        <v>19</v>
      </c>
      <c r="B17" t="s">
        <v>2</v>
      </c>
      <c r="C17" t="s">
        <v>55</v>
      </c>
      <c r="D17" t="s">
        <v>47</v>
      </c>
      <c r="E17" t="s">
        <v>48</v>
      </c>
      <c r="F17">
        <v>250</v>
      </c>
      <c r="G17">
        <v>180</v>
      </c>
      <c r="H17">
        <f t="shared" si="4"/>
        <v>45000</v>
      </c>
      <c r="I17">
        <f t="shared" si="1"/>
        <v>22.222222222222221</v>
      </c>
      <c r="J17">
        <v>27.49</v>
      </c>
      <c r="K17">
        <f t="shared" si="2"/>
        <v>610.8888888888888</v>
      </c>
    </row>
    <row r="18" spans="1:14" x14ac:dyDescent="0.2">
      <c r="A18" t="s">
        <v>20</v>
      </c>
      <c r="B18" t="s">
        <v>2</v>
      </c>
      <c r="C18" t="s">
        <v>55</v>
      </c>
      <c r="D18" t="s">
        <v>47</v>
      </c>
      <c r="E18" t="s">
        <v>48</v>
      </c>
      <c r="F18">
        <v>500</v>
      </c>
      <c r="G18">
        <v>180</v>
      </c>
      <c r="H18">
        <f t="shared" si="4"/>
        <v>90000</v>
      </c>
      <c r="I18">
        <f t="shared" si="1"/>
        <v>11.111111111111111</v>
      </c>
      <c r="J18">
        <v>36.99</v>
      </c>
      <c r="K18">
        <f t="shared" si="2"/>
        <v>411</v>
      </c>
      <c r="L18">
        <f>AVERAGE(K15:K18)</f>
        <v>534.16666666666663</v>
      </c>
      <c r="M18">
        <v>619840</v>
      </c>
      <c r="N18">
        <f>M18*L18</f>
        <v>331097866.66666663</v>
      </c>
    </row>
    <row r="20" spans="1:14" x14ac:dyDescent="0.2">
      <c r="A20" t="s">
        <v>21</v>
      </c>
      <c r="B20" t="s">
        <v>3</v>
      </c>
      <c r="C20" t="s">
        <v>59</v>
      </c>
      <c r="D20" t="s">
        <v>47</v>
      </c>
      <c r="E20" t="s">
        <v>48</v>
      </c>
      <c r="F20" t="s">
        <v>56</v>
      </c>
      <c r="G20">
        <v>20</v>
      </c>
      <c r="H20">
        <f>200*12</f>
        <v>2400</v>
      </c>
      <c r="I20">
        <f t="shared" si="1"/>
        <v>416.66666666666669</v>
      </c>
      <c r="J20">
        <v>53.49</v>
      </c>
      <c r="K20">
        <f t="shared" si="2"/>
        <v>22287.500000000004</v>
      </c>
    </row>
    <row r="21" spans="1:14" x14ac:dyDescent="0.2">
      <c r="A21" t="s">
        <v>22</v>
      </c>
      <c r="B21" t="s">
        <v>3</v>
      </c>
      <c r="C21" t="s">
        <v>58</v>
      </c>
      <c r="D21" t="s">
        <v>47</v>
      </c>
      <c r="E21" t="s">
        <v>48</v>
      </c>
      <c r="F21" t="s">
        <v>56</v>
      </c>
      <c r="G21">
        <v>30</v>
      </c>
      <c r="H21">
        <f>300*12</f>
        <v>3600</v>
      </c>
      <c r="I21">
        <f t="shared" si="1"/>
        <v>277.77777777777777</v>
      </c>
      <c r="J21">
        <v>42.99</v>
      </c>
      <c r="K21">
        <f t="shared" si="2"/>
        <v>11941.666666666666</v>
      </c>
    </row>
    <row r="22" spans="1:14" x14ac:dyDescent="0.2">
      <c r="A22" t="s">
        <v>60</v>
      </c>
      <c r="B22" t="s">
        <v>3</v>
      </c>
      <c r="C22" t="s">
        <v>62</v>
      </c>
      <c r="D22" t="s">
        <v>47</v>
      </c>
      <c r="E22" t="s">
        <v>48</v>
      </c>
      <c r="F22">
        <v>100</v>
      </c>
      <c r="G22">
        <v>100</v>
      </c>
      <c r="H22">
        <f>G22*F22</f>
        <v>10000</v>
      </c>
      <c r="I22">
        <f t="shared" si="1"/>
        <v>100</v>
      </c>
      <c r="J22">
        <v>135.94999999999999</v>
      </c>
      <c r="K22">
        <f t="shared" si="2"/>
        <v>13594.999999999998</v>
      </c>
    </row>
    <row r="23" spans="1:14" x14ac:dyDescent="0.2">
      <c r="A23" t="s">
        <v>61</v>
      </c>
      <c r="B23" t="s">
        <v>3</v>
      </c>
      <c r="C23" t="s">
        <v>62</v>
      </c>
      <c r="D23" t="s">
        <v>47</v>
      </c>
      <c r="E23" t="s">
        <v>48</v>
      </c>
      <c r="F23">
        <v>250</v>
      </c>
      <c r="G23">
        <v>200</v>
      </c>
      <c r="H23">
        <f t="shared" ref="H23:H24" si="5">G23*F23</f>
        <v>50000</v>
      </c>
      <c r="I23">
        <f t="shared" si="1"/>
        <v>20</v>
      </c>
      <c r="J23">
        <v>568.99</v>
      </c>
      <c r="K23">
        <f t="shared" si="2"/>
        <v>11379.8</v>
      </c>
    </row>
    <row r="24" spans="1:14" x14ac:dyDescent="0.2">
      <c r="A24" t="s">
        <v>35</v>
      </c>
      <c r="B24" t="s">
        <v>3</v>
      </c>
      <c r="C24" t="s">
        <v>62</v>
      </c>
      <c r="D24" t="s">
        <v>47</v>
      </c>
      <c r="E24" t="s">
        <v>48</v>
      </c>
      <c r="F24">
        <v>50</v>
      </c>
      <c r="G24">
        <v>250</v>
      </c>
      <c r="H24">
        <f t="shared" si="5"/>
        <v>12500</v>
      </c>
      <c r="I24">
        <f t="shared" si="1"/>
        <v>80</v>
      </c>
      <c r="J24">
        <v>184.95</v>
      </c>
      <c r="K24">
        <f t="shared" si="2"/>
        <v>14796</v>
      </c>
    </row>
    <row r="25" spans="1:14" x14ac:dyDescent="0.2">
      <c r="A25" t="s">
        <v>39</v>
      </c>
      <c r="B25" t="s">
        <v>3</v>
      </c>
      <c r="C25" t="s">
        <v>62</v>
      </c>
      <c r="D25" t="s">
        <v>63</v>
      </c>
      <c r="E25" t="s">
        <v>48</v>
      </c>
      <c r="F25" t="s">
        <v>64</v>
      </c>
      <c r="G25" t="s">
        <v>65</v>
      </c>
      <c r="H25">
        <v>1000</v>
      </c>
      <c r="I25">
        <f t="shared" si="1"/>
        <v>1000</v>
      </c>
      <c r="J25">
        <v>39.79</v>
      </c>
      <c r="K25">
        <f t="shared" si="2"/>
        <v>39790</v>
      </c>
      <c r="L25">
        <f>AVERAGE(K20:K25)</f>
        <v>18964.994444444445</v>
      </c>
      <c r="M25">
        <v>26999</v>
      </c>
      <c r="N25">
        <f>M25*L25</f>
        <v>512035885.00555557</v>
      </c>
    </row>
    <row r="27" spans="1:14" x14ac:dyDescent="0.2">
      <c r="A27" t="s">
        <v>16</v>
      </c>
      <c r="B27" t="s">
        <v>4</v>
      </c>
      <c r="C27" t="s">
        <v>66</v>
      </c>
      <c r="D27" t="s">
        <v>47</v>
      </c>
      <c r="E27" t="s">
        <v>48</v>
      </c>
      <c r="F27">
        <v>250</v>
      </c>
      <c r="G27">
        <v>400</v>
      </c>
      <c r="H27">
        <f>G27*F27</f>
        <v>100000</v>
      </c>
      <c r="I27">
        <f t="shared" si="1"/>
        <v>10</v>
      </c>
      <c r="J27">
        <v>33.99</v>
      </c>
      <c r="K27">
        <f t="shared" si="2"/>
        <v>339.90000000000003</v>
      </c>
    </row>
    <row r="28" spans="1:14" x14ac:dyDescent="0.2">
      <c r="A28" t="s">
        <v>25</v>
      </c>
      <c r="B28" t="s">
        <v>4</v>
      </c>
      <c r="C28" t="s">
        <v>67</v>
      </c>
      <c r="D28" t="s">
        <v>47</v>
      </c>
      <c r="E28" t="s">
        <v>48</v>
      </c>
      <c r="F28">
        <v>473.17599999999999</v>
      </c>
      <c r="G28">
        <v>40</v>
      </c>
      <c r="H28">
        <f>G28*F28</f>
        <v>18927.04</v>
      </c>
      <c r="I28">
        <f t="shared" si="1"/>
        <v>52.83446328638815</v>
      </c>
      <c r="J28">
        <v>59.95</v>
      </c>
      <c r="K28">
        <f>J28*I28</f>
        <v>3167.4260740189698</v>
      </c>
    </row>
    <row r="29" spans="1:14" x14ac:dyDescent="0.2">
      <c r="A29" t="s">
        <v>38</v>
      </c>
      <c r="B29" t="s">
        <v>4</v>
      </c>
      <c r="C29" t="s">
        <v>66</v>
      </c>
      <c r="D29" t="s">
        <v>47</v>
      </c>
      <c r="E29" t="s">
        <v>48</v>
      </c>
      <c r="F29">
        <v>3800</v>
      </c>
      <c r="G29">
        <v>126</v>
      </c>
      <c r="H29">
        <f>G29*F29</f>
        <v>478800</v>
      </c>
      <c r="I29">
        <f t="shared" si="1"/>
        <v>2.0885547201336676</v>
      </c>
      <c r="J29">
        <v>74.95</v>
      </c>
      <c r="K29">
        <f t="shared" si="2"/>
        <v>156.53717627401841</v>
      </c>
      <c r="L29">
        <f>AVERAGE(K27:K29)</f>
        <v>1221.2877500976626</v>
      </c>
      <c r="M29">
        <v>301691</v>
      </c>
      <c r="N29">
        <f>M29*L29</f>
        <v>368451522.61471397</v>
      </c>
    </row>
    <row r="31" spans="1:14" x14ac:dyDescent="0.2">
      <c r="A31" t="s">
        <v>15</v>
      </c>
      <c r="B31" t="s">
        <v>5</v>
      </c>
      <c r="C31" t="s">
        <v>68</v>
      </c>
      <c r="D31" t="s">
        <v>47</v>
      </c>
      <c r="E31" t="s">
        <v>48</v>
      </c>
      <c r="F31">
        <v>500</v>
      </c>
      <c r="G31">
        <v>200</v>
      </c>
      <c r="H31">
        <f>G31*F31</f>
        <v>100000</v>
      </c>
      <c r="I31">
        <f t="shared" si="1"/>
        <v>10</v>
      </c>
      <c r="J31">
        <v>79.989999999999995</v>
      </c>
      <c r="K31">
        <f t="shared" si="2"/>
        <v>799.9</v>
      </c>
    </row>
    <row r="32" spans="1:14" x14ac:dyDescent="0.2">
      <c r="A32" t="s">
        <v>27</v>
      </c>
      <c r="B32" t="s">
        <v>5</v>
      </c>
      <c r="C32" t="s">
        <v>24</v>
      </c>
      <c r="D32" t="s">
        <v>47</v>
      </c>
      <c r="E32" t="s">
        <v>48</v>
      </c>
      <c r="F32">
        <v>500</v>
      </c>
      <c r="G32">
        <v>100</v>
      </c>
      <c r="H32">
        <f t="shared" ref="H32:H37" si="6">G32*F32</f>
        <v>50000</v>
      </c>
      <c r="I32">
        <f t="shared" si="1"/>
        <v>20</v>
      </c>
      <c r="J32">
        <v>868.99</v>
      </c>
      <c r="K32">
        <f t="shared" si="2"/>
        <v>17379.8</v>
      </c>
    </row>
    <row r="33" spans="1:14" x14ac:dyDescent="0.2">
      <c r="A33" t="s">
        <v>28</v>
      </c>
      <c r="B33" t="s">
        <v>5</v>
      </c>
      <c r="C33" t="s">
        <v>69</v>
      </c>
      <c r="D33" t="s">
        <v>47</v>
      </c>
      <c r="E33" t="s">
        <v>48</v>
      </c>
      <c r="F33">
        <v>250</v>
      </c>
      <c r="G33">
        <v>150</v>
      </c>
      <c r="H33">
        <f t="shared" si="6"/>
        <v>37500</v>
      </c>
      <c r="I33">
        <f t="shared" si="1"/>
        <v>26.666666666666668</v>
      </c>
      <c r="J33">
        <v>445.99</v>
      </c>
      <c r="K33">
        <f t="shared" si="2"/>
        <v>11893.066666666668</v>
      </c>
    </row>
    <row r="34" spans="1:14" x14ac:dyDescent="0.2">
      <c r="A34" t="s">
        <v>30</v>
      </c>
      <c r="B34" t="s">
        <v>5</v>
      </c>
      <c r="C34" t="s">
        <v>24</v>
      </c>
      <c r="D34" t="s">
        <v>47</v>
      </c>
      <c r="E34" t="s">
        <v>48</v>
      </c>
      <c r="F34">
        <v>250</v>
      </c>
      <c r="G34">
        <v>100</v>
      </c>
      <c r="H34">
        <f t="shared" si="6"/>
        <v>25000</v>
      </c>
      <c r="I34">
        <f t="shared" si="1"/>
        <v>40</v>
      </c>
      <c r="J34">
        <v>513.99</v>
      </c>
      <c r="K34">
        <f t="shared" si="2"/>
        <v>20559.599999999999</v>
      </c>
    </row>
    <row r="35" spans="1:14" x14ac:dyDescent="0.2">
      <c r="A35" t="s">
        <v>31</v>
      </c>
      <c r="B35" t="s">
        <v>5</v>
      </c>
      <c r="C35" t="s">
        <v>24</v>
      </c>
      <c r="D35" t="s">
        <v>47</v>
      </c>
      <c r="E35" t="s">
        <v>48</v>
      </c>
      <c r="F35">
        <v>250</v>
      </c>
      <c r="G35">
        <v>100</v>
      </c>
      <c r="H35">
        <f t="shared" si="6"/>
        <v>25000</v>
      </c>
      <c r="I35">
        <f t="shared" si="1"/>
        <v>40</v>
      </c>
      <c r="J35">
        <v>895.99</v>
      </c>
      <c r="K35">
        <f t="shared" si="2"/>
        <v>35839.599999999999</v>
      </c>
    </row>
    <row r="36" spans="1:14" x14ac:dyDescent="0.2">
      <c r="A36" t="s">
        <v>34</v>
      </c>
      <c r="B36" t="s">
        <v>5</v>
      </c>
      <c r="C36" t="s">
        <v>70</v>
      </c>
      <c r="D36" t="s">
        <v>47</v>
      </c>
      <c r="E36" t="s">
        <v>48</v>
      </c>
      <c r="F36">
        <v>250</v>
      </c>
      <c r="G36">
        <v>180</v>
      </c>
      <c r="H36">
        <f t="shared" si="6"/>
        <v>45000</v>
      </c>
      <c r="I36">
        <f t="shared" si="1"/>
        <v>22.222222222222221</v>
      </c>
      <c r="J36">
        <v>1176.2</v>
      </c>
      <c r="K36">
        <f t="shared" si="2"/>
        <v>26137.777777777777</v>
      </c>
    </row>
    <row r="37" spans="1:14" x14ac:dyDescent="0.2">
      <c r="A37" t="s">
        <v>37</v>
      </c>
      <c r="B37" t="s">
        <v>5</v>
      </c>
      <c r="C37" t="s">
        <v>24</v>
      </c>
      <c r="D37" t="s">
        <v>47</v>
      </c>
      <c r="E37" t="s">
        <v>48</v>
      </c>
      <c r="F37">
        <v>500</v>
      </c>
      <c r="G37">
        <v>100</v>
      </c>
      <c r="H37">
        <f t="shared" si="6"/>
        <v>50000</v>
      </c>
      <c r="I37">
        <f t="shared" si="1"/>
        <v>20</v>
      </c>
      <c r="J37">
        <v>1142.99</v>
      </c>
      <c r="K37">
        <f t="shared" si="2"/>
        <v>22859.8</v>
      </c>
      <c r="L37">
        <f>AVERAGE(K31:K37)</f>
        <v>19352.792063492063</v>
      </c>
      <c r="M37">
        <v>524188</v>
      </c>
      <c r="N37">
        <f>M37*L37</f>
        <v>10144501366.177778</v>
      </c>
    </row>
    <row r="39" spans="1:14" x14ac:dyDescent="0.2">
      <c r="A39" t="s">
        <v>9</v>
      </c>
      <c r="B39" t="s">
        <v>6</v>
      </c>
      <c r="C39" t="s">
        <v>72</v>
      </c>
      <c r="D39" t="s">
        <v>47</v>
      </c>
      <c r="E39" t="s">
        <v>71</v>
      </c>
      <c r="F39">
        <v>250</v>
      </c>
      <c r="G39">
        <v>5</v>
      </c>
      <c r="H39">
        <f>G39*F39</f>
        <v>1250</v>
      </c>
      <c r="I39">
        <f>1000000/H39</f>
        <v>800</v>
      </c>
      <c r="J39">
        <v>16.989999999999998</v>
      </c>
      <c r="K39">
        <f>J39*I39</f>
        <v>13591.999999999998</v>
      </c>
      <c r="L39">
        <f>AVERAGE(K39)</f>
        <v>13591.999999999998</v>
      </c>
      <c r="M39">
        <v>339109</v>
      </c>
      <c r="N39">
        <f>M39*L39</f>
        <v>4609169527.999999</v>
      </c>
    </row>
    <row r="41" spans="1:14" x14ac:dyDescent="0.2">
      <c r="A41" t="s">
        <v>29</v>
      </c>
      <c r="B41" t="s">
        <v>7</v>
      </c>
      <c r="C41" t="s">
        <v>73</v>
      </c>
      <c r="D41" t="s">
        <v>47</v>
      </c>
      <c r="E41" t="s">
        <v>48</v>
      </c>
      <c r="F41">
        <v>250</v>
      </c>
      <c r="G41">
        <v>100</v>
      </c>
      <c r="H41">
        <f>G41*F41</f>
        <v>25000</v>
      </c>
      <c r="I41">
        <f>1000000/H41</f>
        <v>40</v>
      </c>
      <c r="J41">
        <v>145.99</v>
      </c>
      <c r="K41">
        <f>J41*I41</f>
        <v>5839.6</v>
      </c>
    </row>
    <row r="42" spans="1:14" x14ac:dyDescent="0.2">
      <c r="A42" t="s">
        <v>36</v>
      </c>
      <c r="B42" t="s">
        <v>7</v>
      </c>
      <c r="C42" t="s">
        <v>73</v>
      </c>
      <c r="D42" t="s">
        <v>47</v>
      </c>
      <c r="E42" t="s">
        <v>48</v>
      </c>
      <c r="F42">
        <v>250</v>
      </c>
      <c r="G42">
        <v>100</v>
      </c>
      <c r="H42">
        <f>G42*F42</f>
        <v>25000</v>
      </c>
      <c r="I42">
        <f>1000000/H42</f>
        <v>40</v>
      </c>
      <c r="J42">
        <v>119.95</v>
      </c>
      <c r="K42">
        <f>J42*I42</f>
        <v>4798</v>
      </c>
      <c r="L42">
        <f>AVERAGE(K41:K42)</f>
        <v>5318.8</v>
      </c>
      <c r="M42">
        <v>24383</v>
      </c>
      <c r="N42">
        <f>M42*L42</f>
        <v>129688300.40000001</v>
      </c>
    </row>
    <row r="44" spans="1:14" x14ac:dyDescent="0.2">
      <c r="A44" t="s">
        <v>10</v>
      </c>
      <c r="B44" t="s">
        <v>8</v>
      </c>
      <c r="C44" t="s">
        <v>74</v>
      </c>
      <c r="D44" t="s">
        <v>47</v>
      </c>
      <c r="E44" t="s">
        <v>48</v>
      </c>
      <c r="F44">
        <v>100</v>
      </c>
      <c r="G44">
        <v>300</v>
      </c>
      <c r="H44">
        <f>G44*F44</f>
        <v>30000</v>
      </c>
      <c r="I44">
        <f>1000000/H44</f>
        <v>33.333333333333336</v>
      </c>
      <c r="J44">
        <v>22.99</v>
      </c>
      <c r="K44">
        <f>J44*I44</f>
        <v>766.33333333333337</v>
      </c>
      <c r="L44">
        <f>AVERAGE(K44)</f>
        <v>766.33333333333337</v>
      </c>
      <c r="M44">
        <v>177700</v>
      </c>
      <c r="N44">
        <f>M44*L44</f>
        <v>136177433.33333334</v>
      </c>
    </row>
    <row r="45" spans="1:14" x14ac:dyDescent="0.2">
      <c r="N45" s="2">
        <f>SUM(N3:N44)</f>
        <v>20755392826.64249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2022-12-15T09:34:20Z</dcterms:created>
  <dcterms:modified xsi:type="dcterms:W3CDTF">2022-12-15T16:30:18Z</dcterms:modified>
</cp:coreProperties>
</file>