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04" documentId="8_{0251E95C-DCEC-4607-BD6B-09A505C6C195}" xr6:coauthVersionLast="47" xr6:coauthVersionMax="47" xr10:uidLastSave="{1FE6C23C-DCA9-48EC-83DE-61B2BBF4E6FF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8" i="1"/>
  <c r="E47" i="1"/>
  <c r="E42" i="1"/>
  <c r="E41" i="1"/>
  <c r="E40" i="1"/>
  <c r="E35" i="1"/>
  <c r="E29" i="1"/>
  <c r="E28" i="1"/>
  <c r="E27" i="1"/>
  <c r="E21" i="1"/>
  <c r="H21" i="1" s="1"/>
  <c r="E18" i="1"/>
  <c r="H18" i="1" s="1"/>
  <c r="E17" i="1"/>
  <c r="E13" i="1"/>
  <c r="E12" i="1"/>
  <c r="H44" i="1"/>
  <c r="E43" i="1"/>
  <c r="E37" i="1"/>
  <c r="E36" i="1"/>
  <c r="E32" i="1"/>
  <c r="E26" i="1"/>
  <c r="E23" i="1"/>
  <c r="E22" i="1"/>
  <c r="H22" i="1" s="1"/>
  <c r="E16" i="1"/>
  <c r="E11" i="1"/>
  <c r="E10" i="1"/>
  <c r="E9" i="1"/>
  <c r="H9" i="1" s="1"/>
  <c r="H43" i="1" l="1"/>
  <c r="H42" i="1"/>
  <c r="H41" i="1"/>
  <c r="H40" i="1"/>
  <c r="H37" i="1"/>
  <c r="H36" i="1"/>
  <c r="H35" i="1"/>
  <c r="H32" i="1"/>
  <c r="H33" i="1" s="1"/>
  <c r="H29" i="1"/>
  <c r="H45" i="1" l="1"/>
  <c r="H38" i="1"/>
  <c r="H28" i="1"/>
  <c r="H27" i="1"/>
  <c r="H26" i="1"/>
  <c r="H23" i="1"/>
  <c r="H24" i="1" s="1"/>
  <c r="H17" i="1"/>
  <c r="H16" i="1"/>
  <c r="H19" i="1" s="1"/>
  <c r="H30" i="1" l="1"/>
  <c r="H74" i="1"/>
  <c r="H13" i="1" l="1"/>
  <c r="H12" i="1"/>
  <c r="H47" i="1"/>
  <c r="H49" i="1" s="1"/>
  <c r="H11" i="1" l="1"/>
  <c r="H10" i="1" l="1"/>
  <c r="H14" i="1" s="1"/>
  <c r="H58" i="1" l="1"/>
  <c r="H59" i="1" s="1"/>
</calcChain>
</file>

<file path=xl/sharedStrings.xml><?xml version="1.0" encoding="utf-8"?>
<sst xmlns="http://schemas.openxmlformats.org/spreadsheetml/2006/main" count="81" uniqueCount="70">
  <si>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</si>
  <si>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</si>
  <si>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</si>
  <si>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</si>
  <si>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</si>
  <si>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</si>
  <si>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</si>
  <si>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</si>
  <si>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</si>
  <si>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</si>
  <si>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</si>
  <si>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</si>
  <si>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</si>
  <si>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</si>
  <si>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</si>
  <si>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</si>
  <si>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</si>
  <si>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</si>
  <si>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</si>
  <si>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</si>
  <si>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</si>
  <si>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</si>
  <si>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</si>
  <si>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</si>
  <si>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</si>
  <si>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</si>
  <si>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</si>
  <si>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Artificial Turf</t>
  </si>
  <si>
    <t>Curb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</si>
  <si>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</si>
  <si>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</si>
  <si>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</si>
  <si>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</si>
  <si>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</si>
  <si>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Grouted Rip Rap Excluded</t>
  </si>
  <si>
    <t>Tagging of Trees/Plants is Responsibilty of Landscape Architect</t>
  </si>
  <si>
    <t>5 Gal Slipper Plant</t>
  </si>
  <si>
    <t>5 Gal Pale Leaf Yucca</t>
  </si>
  <si>
    <t>24" Box Chinese Pistache</t>
  </si>
  <si>
    <t>24" Box Cathedral Oak</t>
  </si>
  <si>
    <t>5 Gal Bougainvillea</t>
  </si>
  <si>
    <t>5 Gal Bells of Fire</t>
  </si>
  <si>
    <t>5 Gal Red Fairy Duster</t>
  </si>
  <si>
    <t>5 Gal Lynn's Legacy</t>
  </si>
  <si>
    <t>5 Gal Compact Texas Sage</t>
  </si>
  <si>
    <t>5 Gal Blond Ambition</t>
  </si>
  <si>
    <t>3 Gal Pink Parade Hesperaloe</t>
  </si>
  <si>
    <t>Concrete Header (6" Wide)</t>
  </si>
  <si>
    <t>24" Box Masic tree</t>
  </si>
  <si>
    <t>15 Gal 'Allee' Elm</t>
  </si>
  <si>
    <t>5 Gal Orange Jubilee</t>
  </si>
  <si>
    <t>Extra Large Shrubs</t>
  </si>
  <si>
    <t>Large Shrubs</t>
  </si>
  <si>
    <t>Medium Shrubs</t>
  </si>
  <si>
    <t>5 Gal Torch Glow Bougainvillea</t>
  </si>
  <si>
    <t>5 Gal Blue Bells</t>
  </si>
  <si>
    <t>5 Gal Desert Ruellia</t>
  </si>
  <si>
    <t>Small Shrubs</t>
  </si>
  <si>
    <t>5 Gal Germander</t>
  </si>
  <si>
    <t>Acero At the Stadium (L3.4, L3.5, L3.6)</t>
  </si>
  <si>
    <t>1 Gal Outback Sunrise Eremophila</t>
  </si>
  <si>
    <t>1 Gal Purple Trailing Lantana</t>
  </si>
  <si>
    <t>1 Gal New Gold Lantana</t>
  </si>
  <si>
    <t>3 Gal Brakelights Red Yucca</t>
  </si>
  <si>
    <t>Cacti/Accents</t>
  </si>
  <si>
    <t>5/8" Screened Apache Brown</t>
  </si>
  <si>
    <t>15 Gal Naval Orange</t>
  </si>
  <si>
    <t>5 Gal Silver Cassia</t>
  </si>
  <si>
    <r>
      <t>Wood Mulch (</t>
    </r>
    <r>
      <rPr>
        <sz val="11"/>
        <color rgb="FFFF0000"/>
        <rFont val="Calibri"/>
        <family val="2"/>
        <scheme val="minor"/>
      </rPr>
      <t>Substitute 1/4" Minus Apache Brown</t>
    </r>
    <r>
      <rPr>
        <sz val="11"/>
        <color theme="1"/>
        <rFont val="Calibri"/>
        <family val="2"/>
        <scheme val="minor"/>
      </rPr>
      <t>)</t>
    </r>
  </si>
  <si>
    <t>IDM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</si>
</sst>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L76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8" t="s">
        <v>69</v>
      </c>
      <c r="D2" s="18"/>
      <c r="E2" s="18"/>
      <c r="F2" s="18"/>
    </row>
    <row r="3" spans="1:8" x14ac:dyDescent="0.35">
      <c r="A3" s="2" t="s">
        <v>4</v>
      </c>
      <c r="B3" s="1" t="s">
        <v>1</v>
      </c>
      <c r="C3" s="19">
        <v>44672</v>
      </c>
      <c r="D3" s="20"/>
      <c r="E3" s="20"/>
      <c r="F3" s="20"/>
    </row>
    <row r="4" spans="1:8" x14ac:dyDescent="0.35">
      <c r="A4" s="1" t="s">
        <v>5</v>
      </c>
      <c r="B4" s="1" t="s">
        <v>2</v>
      </c>
      <c r="C4" s="18" t="s">
        <v>59</v>
      </c>
      <c r="D4" s="18"/>
      <c r="E4" s="18"/>
      <c r="F4" s="18"/>
    </row>
    <row r="5" spans="1:8" x14ac:dyDescent="0.35">
      <c r="A5" s="1" t="s">
        <v>6</v>
      </c>
      <c r="B5" s="7" t="s">
        <v>19</v>
      </c>
      <c r="C5" s="19">
        <v>44619</v>
      </c>
      <c r="D5" s="20"/>
      <c r="E5" s="20"/>
      <c r="F5" s="20"/>
    </row>
    <row r="6" spans="1:8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26" t="s">
        <v>10</v>
      </c>
      <c r="B8" s="26"/>
      <c r="C8" s="26"/>
      <c r="D8" s="26"/>
      <c r="E8" s="26" t="s">
        <v>9</v>
      </c>
      <c r="F8" s="26"/>
    </row>
    <row r="9" spans="1:8" x14ac:dyDescent="0.35">
      <c r="A9" s="18" t="s">
        <v>66</v>
      </c>
      <c r="B9" s="18"/>
      <c r="C9" s="18"/>
      <c r="D9" s="18"/>
      <c r="E9" s="23">
        <f>6</f>
        <v>6</v>
      </c>
      <c r="F9" s="23"/>
      <c r="G9">
        <v>100</v>
      </c>
      <c r="H9">
        <f t="shared" ref="H9" si="0">E9*G9</f>
        <v>600</v>
      </c>
    </row>
    <row r="10" spans="1:8" x14ac:dyDescent="0.35">
      <c r="A10" s="18" t="s">
        <v>38</v>
      </c>
      <c r="B10" s="18"/>
      <c r="C10" s="18"/>
      <c r="D10" s="18"/>
      <c r="E10" s="23">
        <f>8+14</f>
        <v>22</v>
      </c>
      <c r="F10" s="23"/>
      <c r="G10">
        <v>135</v>
      </c>
      <c r="H10">
        <f t="shared" ref="H10" si="1">E10*G10</f>
        <v>2970</v>
      </c>
    </row>
    <row r="11" spans="1:8" x14ac:dyDescent="0.35">
      <c r="A11" s="18" t="s">
        <v>48</v>
      </c>
      <c r="B11" s="18"/>
      <c r="C11" s="18"/>
      <c r="D11" s="18"/>
      <c r="E11" s="23">
        <f>3+9</f>
        <v>12</v>
      </c>
      <c r="F11" s="23"/>
      <c r="G11">
        <v>175</v>
      </c>
      <c r="H11">
        <f>E11*G11</f>
        <v>2100</v>
      </c>
    </row>
    <row r="12" spans="1:8" x14ac:dyDescent="0.35">
      <c r="A12" s="18" t="s">
        <v>39</v>
      </c>
      <c r="B12" s="18"/>
      <c r="C12" s="18"/>
      <c r="D12" s="18"/>
      <c r="E12" s="23">
        <f>13+15+6</f>
        <v>34</v>
      </c>
      <c r="F12" s="23"/>
      <c r="G12">
        <v>120</v>
      </c>
      <c r="H12">
        <f t="shared" ref="H12" si="2">E12*G12</f>
        <v>4080</v>
      </c>
    </row>
    <row r="13" spans="1:8" x14ac:dyDescent="0.35">
      <c r="A13" s="18" t="s">
        <v>49</v>
      </c>
      <c r="B13" s="18"/>
      <c r="C13" s="18"/>
      <c r="D13" s="18"/>
      <c r="E13" s="23">
        <f>2+6+3</f>
        <v>11</v>
      </c>
      <c r="F13" s="23"/>
      <c r="G13">
        <v>95</v>
      </c>
      <c r="H13">
        <f>E13*G13</f>
        <v>1045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10795</v>
      </c>
    </row>
    <row r="15" spans="1:8" ht="13.5" customHeight="1" x14ac:dyDescent="0.35">
      <c r="A15" s="26" t="s">
        <v>51</v>
      </c>
      <c r="B15" s="26"/>
      <c r="C15" s="26"/>
      <c r="D15" s="26"/>
      <c r="E15" s="26" t="s">
        <v>9</v>
      </c>
      <c r="F15" s="27"/>
    </row>
    <row r="16" spans="1:8" x14ac:dyDescent="0.35">
      <c r="A16" s="14" t="s">
        <v>40</v>
      </c>
      <c r="B16" s="15"/>
      <c r="C16" s="15"/>
      <c r="D16" s="16"/>
      <c r="E16" s="21">
        <f>13+10</f>
        <v>23</v>
      </c>
      <c r="F16" s="22"/>
      <c r="G16">
        <v>12</v>
      </c>
      <c r="H16">
        <f t="shared" ref="H16" si="3">E16*G16</f>
        <v>276</v>
      </c>
    </row>
    <row r="17" spans="1:8" x14ac:dyDescent="0.35">
      <c r="A17" s="14" t="s">
        <v>50</v>
      </c>
      <c r="B17" s="15"/>
      <c r="C17" s="15"/>
      <c r="D17" s="16"/>
      <c r="E17" s="21">
        <f>52+22+19</f>
        <v>93</v>
      </c>
      <c r="F17" s="22"/>
      <c r="G17">
        <v>10</v>
      </c>
      <c r="H17">
        <f>E17*G17</f>
        <v>930</v>
      </c>
    </row>
    <row r="18" spans="1:8" x14ac:dyDescent="0.35">
      <c r="A18" s="14" t="s">
        <v>41</v>
      </c>
      <c r="B18" s="15"/>
      <c r="C18" s="15"/>
      <c r="D18" s="16"/>
      <c r="E18" s="21">
        <f>36+54+1</f>
        <v>91</v>
      </c>
      <c r="F18" s="22"/>
      <c r="G18">
        <v>12</v>
      </c>
      <c r="H18">
        <f>E18*G18</f>
        <v>1092</v>
      </c>
    </row>
    <row r="19" spans="1:8" x14ac:dyDescent="0.35">
      <c r="A19" s="9"/>
      <c r="B19" s="10"/>
      <c r="C19" s="10"/>
      <c r="D19" s="11"/>
      <c r="E19" s="12"/>
      <c r="F19" s="13"/>
      <c r="H19">
        <f>SUM(H16:H18)</f>
        <v>2298</v>
      </c>
    </row>
    <row r="20" spans="1:8" ht="13.5" customHeight="1" x14ac:dyDescent="0.35">
      <c r="A20" s="26" t="s">
        <v>52</v>
      </c>
      <c r="B20" s="26"/>
      <c r="C20" s="26"/>
      <c r="D20" s="26"/>
      <c r="E20" s="26" t="s">
        <v>9</v>
      </c>
      <c r="F20" s="27"/>
    </row>
    <row r="21" spans="1:8" x14ac:dyDescent="0.35">
      <c r="A21" s="14" t="s">
        <v>42</v>
      </c>
      <c r="B21" s="15"/>
      <c r="C21" s="15"/>
      <c r="D21" s="16"/>
      <c r="E21" s="21">
        <f>20+6</f>
        <v>26</v>
      </c>
      <c r="F21" s="22"/>
      <c r="G21">
        <v>12</v>
      </c>
      <c r="H21">
        <f>E21*G21</f>
        <v>312</v>
      </c>
    </row>
    <row r="22" spans="1:8" x14ac:dyDescent="0.35">
      <c r="A22" s="14" t="s">
        <v>67</v>
      </c>
      <c r="B22" s="15"/>
      <c r="C22" s="15"/>
      <c r="D22" s="16"/>
      <c r="E22" s="21">
        <f>18</f>
        <v>18</v>
      </c>
      <c r="F22" s="22"/>
      <c r="G22">
        <v>12</v>
      </c>
      <c r="H22">
        <f>E22*G22</f>
        <v>216</v>
      </c>
    </row>
    <row r="23" spans="1:8" x14ac:dyDescent="0.35">
      <c r="A23" s="14" t="s">
        <v>43</v>
      </c>
      <c r="B23" s="15"/>
      <c r="C23" s="15"/>
      <c r="D23" s="16"/>
      <c r="E23" s="21">
        <f>88+7</f>
        <v>95</v>
      </c>
      <c r="F23" s="22"/>
      <c r="G23">
        <v>12</v>
      </c>
      <c r="H23">
        <f>E23*G23</f>
        <v>1140</v>
      </c>
    </row>
    <row r="24" spans="1:8" x14ac:dyDescent="0.35">
      <c r="A24" s="9"/>
      <c r="B24" s="10"/>
      <c r="C24" s="10"/>
      <c r="D24" s="11"/>
      <c r="E24" s="12"/>
      <c r="F24" s="13"/>
      <c r="H24">
        <f>SUM(H21:H23)</f>
        <v>1668</v>
      </c>
    </row>
    <row r="25" spans="1:8" ht="13.5" customHeight="1" x14ac:dyDescent="0.35">
      <c r="A25" s="26" t="s">
        <v>53</v>
      </c>
      <c r="B25" s="26"/>
      <c r="C25" s="26"/>
      <c r="D25" s="26"/>
      <c r="E25" s="26" t="s">
        <v>9</v>
      </c>
      <c r="F25" s="27"/>
    </row>
    <row r="26" spans="1:8" x14ac:dyDescent="0.35">
      <c r="A26" s="14" t="s">
        <v>54</v>
      </c>
      <c r="B26" s="15"/>
      <c r="C26" s="15"/>
      <c r="D26" s="16"/>
      <c r="E26" s="21">
        <f>36+36</f>
        <v>72</v>
      </c>
      <c r="F26" s="22"/>
      <c r="G26">
        <v>12</v>
      </c>
      <c r="H26">
        <f>E26*G26</f>
        <v>864</v>
      </c>
    </row>
    <row r="27" spans="1:8" x14ac:dyDescent="0.35">
      <c r="A27" s="14" t="s">
        <v>55</v>
      </c>
      <c r="B27" s="15"/>
      <c r="C27" s="15"/>
      <c r="D27" s="16"/>
      <c r="E27" s="21">
        <f>38+114+54</f>
        <v>206</v>
      </c>
      <c r="F27" s="22"/>
      <c r="G27">
        <v>12</v>
      </c>
      <c r="H27">
        <f t="shared" ref="H27" si="4">E27*G27</f>
        <v>2472</v>
      </c>
    </row>
    <row r="28" spans="1:8" x14ac:dyDescent="0.35">
      <c r="A28" s="14" t="s">
        <v>44</v>
      </c>
      <c r="B28" s="15"/>
      <c r="C28" s="15"/>
      <c r="D28" s="16"/>
      <c r="E28" s="21">
        <f>40+47+6</f>
        <v>93</v>
      </c>
      <c r="F28" s="22"/>
      <c r="G28">
        <v>12</v>
      </c>
      <c r="H28">
        <f>E28*G28</f>
        <v>1116</v>
      </c>
    </row>
    <row r="29" spans="1:8" x14ac:dyDescent="0.35">
      <c r="A29" s="14" t="s">
        <v>56</v>
      </c>
      <c r="B29" s="15"/>
      <c r="C29" s="15"/>
      <c r="D29" s="16"/>
      <c r="E29" s="21">
        <f>45+136+7</f>
        <v>188</v>
      </c>
      <c r="F29" s="22"/>
      <c r="G29">
        <v>12</v>
      </c>
      <c r="H29">
        <f t="shared" ref="H29" si="5">E29*G29</f>
        <v>2256</v>
      </c>
    </row>
    <row r="30" spans="1:8" x14ac:dyDescent="0.35">
      <c r="A30" s="10"/>
      <c r="B30" s="10"/>
      <c r="C30" s="10"/>
      <c r="D30" s="10"/>
      <c r="E30" s="35"/>
      <c r="F30" s="13"/>
      <c r="H30">
        <f>SUM(H26:H29)</f>
        <v>6708</v>
      </c>
    </row>
    <row r="31" spans="1:8" ht="13.5" customHeight="1" x14ac:dyDescent="0.35">
      <c r="A31" s="26" t="s">
        <v>57</v>
      </c>
      <c r="B31" s="26"/>
      <c r="C31" s="26"/>
      <c r="D31" s="26"/>
      <c r="E31" s="26" t="s">
        <v>9</v>
      </c>
      <c r="F31" s="27"/>
    </row>
    <row r="32" spans="1:8" x14ac:dyDescent="0.35">
      <c r="A32" s="14" t="s">
        <v>58</v>
      </c>
      <c r="B32" s="15"/>
      <c r="C32" s="15"/>
      <c r="D32" s="16"/>
      <c r="E32" s="21">
        <f>38+38</f>
        <v>76</v>
      </c>
      <c r="F32" s="22"/>
      <c r="G32">
        <v>12</v>
      </c>
      <c r="H32">
        <f t="shared" ref="H32" si="6">E32*G32</f>
        <v>912</v>
      </c>
    </row>
    <row r="33" spans="1:8" x14ac:dyDescent="0.35">
      <c r="A33" s="9"/>
      <c r="B33" s="10"/>
      <c r="C33" s="10"/>
      <c r="D33" s="11"/>
      <c r="E33" s="12"/>
      <c r="F33" s="13"/>
      <c r="H33">
        <f>SUM(H32)</f>
        <v>912</v>
      </c>
    </row>
    <row r="34" spans="1:8" ht="13.5" customHeight="1" x14ac:dyDescent="0.35">
      <c r="A34" s="26" t="s">
        <v>26</v>
      </c>
      <c r="B34" s="26"/>
      <c r="C34" s="26"/>
      <c r="D34" s="26"/>
      <c r="E34" s="26" t="s">
        <v>9</v>
      </c>
      <c r="F34" s="27"/>
    </row>
    <row r="35" spans="1:8" x14ac:dyDescent="0.35">
      <c r="A35" s="14" t="s">
        <v>60</v>
      </c>
      <c r="B35" s="15"/>
      <c r="C35" s="15"/>
      <c r="D35" s="16"/>
      <c r="E35" s="21">
        <f>38+247+40</f>
        <v>325</v>
      </c>
      <c r="F35" s="22"/>
      <c r="G35">
        <v>5</v>
      </c>
      <c r="H35">
        <f>E35*G35</f>
        <v>1625</v>
      </c>
    </row>
    <row r="36" spans="1:8" x14ac:dyDescent="0.35">
      <c r="A36" s="14" t="s">
        <v>61</v>
      </c>
      <c r="B36" s="15"/>
      <c r="C36" s="15"/>
      <c r="D36" s="16"/>
      <c r="E36" s="21">
        <f>70+15</f>
        <v>85</v>
      </c>
      <c r="F36" s="22"/>
      <c r="G36">
        <v>5</v>
      </c>
      <c r="H36">
        <f t="shared" ref="H36" si="7">E36*G36</f>
        <v>425</v>
      </c>
    </row>
    <row r="37" spans="1:8" x14ac:dyDescent="0.35">
      <c r="A37" s="14" t="s">
        <v>62</v>
      </c>
      <c r="B37" s="15"/>
      <c r="C37" s="15"/>
      <c r="D37" s="16"/>
      <c r="E37" s="21">
        <f>10+20</f>
        <v>30</v>
      </c>
      <c r="F37" s="22"/>
      <c r="G37">
        <v>5</v>
      </c>
      <c r="H37">
        <f>E37*G37</f>
        <v>150</v>
      </c>
    </row>
    <row r="38" spans="1:8" x14ac:dyDescent="0.35">
      <c r="A38" s="9"/>
      <c r="B38" s="10"/>
      <c r="C38" s="10"/>
      <c r="D38" s="11"/>
      <c r="E38" s="12"/>
      <c r="F38" s="13"/>
      <c r="H38">
        <f>SUM(H35:H37)</f>
        <v>2200</v>
      </c>
    </row>
    <row r="39" spans="1:8" ht="13.5" customHeight="1" x14ac:dyDescent="0.35">
      <c r="A39" s="26" t="s">
        <v>64</v>
      </c>
      <c r="B39" s="26"/>
      <c r="C39" s="26"/>
      <c r="D39" s="26"/>
      <c r="E39" s="26"/>
      <c r="F39" s="27"/>
    </row>
    <row r="40" spans="1:8" x14ac:dyDescent="0.35">
      <c r="A40" s="14" t="s">
        <v>45</v>
      </c>
      <c r="B40" s="15"/>
      <c r="C40" s="15"/>
      <c r="D40" s="16"/>
      <c r="E40" s="21">
        <f>117+65+3</f>
        <v>185</v>
      </c>
      <c r="F40" s="22"/>
      <c r="G40">
        <v>15</v>
      </c>
      <c r="H40">
        <f>E40*G40</f>
        <v>2775</v>
      </c>
    </row>
    <row r="41" spans="1:8" x14ac:dyDescent="0.35">
      <c r="A41" s="14" t="s">
        <v>63</v>
      </c>
      <c r="B41" s="15"/>
      <c r="C41" s="15"/>
      <c r="D41" s="16"/>
      <c r="E41" s="21">
        <f>60+122+12</f>
        <v>194</v>
      </c>
      <c r="F41" s="22"/>
      <c r="G41">
        <v>25</v>
      </c>
      <c r="H41">
        <f t="shared" ref="H41" si="8">E41*G41</f>
        <v>4850</v>
      </c>
    </row>
    <row r="42" spans="1:8" x14ac:dyDescent="0.35">
      <c r="A42" s="14" t="s">
        <v>46</v>
      </c>
      <c r="B42" s="15"/>
      <c r="C42" s="15"/>
      <c r="D42" s="16"/>
      <c r="E42" s="21">
        <f>27+51</f>
        <v>78</v>
      </c>
      <c r="F42" s="22"/>
      <c r="G42">
        <v>15</v>
      </c>
      <c r="H42">
        <f>E42*G42</f>
        <v>1170</v>
      </c>
    </row>
    <row r="43" spans="1:8" x14ac:dyDescent="0.35">
      <c r="A43" s="14" t="s">
        <v>36</v>
      </c>
      <c r="B43" s="15"/>
      <c r="C43" s="15"/>
      <c r="D43" s="16"/>
      <c r="E43" s="21">
        <f>8+4</f>
        <v>12</v>
      </c>
      <c r="F43" s="22"/>
      <c r="G43">
        <v>12</v>
      </c>
      <c r="H43">
        <f>E43*G43</f>
        <v>144</v>
      </c>
    </row>
    <row r="44" spans="1:8" x14ac:dyDescent="0.35">
      <c r="A44" s="14" t="s">
        <v>37</v>
      </c>
      <c r="B44" s="15"/>
      <c r="C44" s="15"/>
      <c r="D44" s="16"/>
      <c r="E44" s="21">
        <v>14</v>
      </c>
      <c r="F44" s="22"/>
      <c r="G44">
        <v>25</v>
      </c>
      <c r="H44">
        <f>E44*G44</f>
        <v>350</v>
      </c>
    </row>
    <row r="45" spans="1:8" x14ac:dyDescent="0.35">
      <c r="A45" s="4"/>
      <c r="B45" s="4"/>
      <c r="C45" s="4"/>
      <c r="D45" s="4"/>
      <c r="E45" s="5"/>
      <c r="F45" s="5"/>
      <c r="H45">
        <f>SUM(H40:H44)</f>
        <v>9289</v>
      </c>
    </row>
    <row r="46" spans="1:8" ht="12.5" customHeight="1" x14ac:dyDescent="0.35">
      <c r="A46" s="26" t="s">
        <v>20</v>
      </c>
      <c r="B46" s="26"/>
      <c r="C46" s="26"/>
      <c r="D46" s="26"/>
      <c r="E46" s="26" t="s">
        <v>9</v>
      </c>
      <c r="F46" s="27"/>
    </row>
    <row r="47" spans="1:8" x14ac:dyDescent="0.35">
      <c r="A47" s="24" t="s">
        <v>65</v>
      </c>
      <c r="B47" s="18"/>
      <c r="C47" s="18"/>
      <c r="D47" s="18"/>
      <c r="E47" s="23">
        <f>49000/140</f>
        <v>350</v>
      </c>
      <c r="F47" s="23"/>
      <c r="G47">
        <v>48</v>
      </c>
      <c r="H47">
        <f>E47*G47</f>
        <v>16800</v>
      </c>
    </row>
    <row r="48" spans="1:8" x14ac:dyDescent="0.35">
      <c r="A48" s="24" t="s">
        <v>68</v>
      </c>
      <c r="B48" s="18"/>
      <c r="C48" s="18"/>
      <c r="D48" s="18"/>
      <c r="E48" s="23">
        <v>25</v>
      </c>
      <c r="F48" s="23"/>
      <c r="G48">
        <v>30</v>
      </c>
      <c r="H48">
        <f>E48*G48</f>
        <v>750</v>
      </c>
    </row>
    <row r="49" spans="1:12" x14ac:dyDescent="0.35">
      <c r="A49" s="8"/>
      <c r="B49" s="4"/>
      <c r="C49" s="4"/>
      <c r="D49" s="4"/>
      <c r="E49" s="5"/>
      <c r="F49" s="5"/>
      <c r="H49">
        <f>SUM(H47:H48)</f>
        <v>17550</v>
      </c>
    </row>
    <row r="50" spans="1:12" ht="16" customHeight="1" x14ac:dyDescent="0.35">
      <c r="A50" s="26" t="s">
        <v>28</v>
      </c>
      <c r="B50" s="26"/>
      <c r="C50" s="26"/>
      <c r="D50" s="26"/>
      <c r="E50" s="26" t="s">
        <v>9</v>
      </c>
      <c r="F50" s="27"/>
    </row>
    <row r="51" spans="1:12" x14ac:dyDescent="0.35">
      <c r="A51" s="24" t="s">
        <v>47</v>
      </c>
      <c r="B51" s="18"/>
      <c r="C51" s="18"/>
      <c r="D51" s="18"/>
      <c r="E51" s="33">
        <v>175</v>
      </c>
      <c r="F51" s="34"/>
      <c r="G51">
        <v>5</v>
      </c>
      <c r="H51">
        <f>E51*G51</f>
        <v>875</v>
      </c>
    </row>
    <row r="52" spans="1:12" x14ac:dyDescent="0.35">
      <c r="A52" s="8"/>
      <c r="B52" s="4"/>
      <c r="C52" s="4"/>
      <c r="D52" s="4"/>
      <c r="E52" s="5"/>
      <c r="F52" s="5"/>
      <c r="G52" t="s">
        <v>29</v>
      </c>
      <c r="H52">
        <f>SUM(H51,H49,H45,H38,H30,H24,H19,H14)</f>
        <v>51383</v>
      </c>
    </row>
    <row r="53" spans="1:12" x14ac:dyDescent="0.35">
      <c r="A53" s="14" t="s">
        <v>12</v>
      </c>
      <c r="B53" s="15"/>
      <c r="C53" s="15"/>
      <c r="D53" s="15"/>
      <c r="E53" s="15"/>
      <c r="F53" s="16"/>
      <c r="G53" t="s">
        <v>21</v>
      </c>
      <c r="H53">
        <v>15000</v>
      </c>
    </row>
    <row r="54" spans="1:12" x14ac:dyDescent="0.35">
      <c r="A54" s="14" t="s">
        <v>13</v>
      </c>
      <c r="B54" s="15"/>
      <c r="C54" s="15"/>
      <c r="D54" s="15"/>
      <c r="E54" s="15"/>
      <c r="F54" s="16"/>
      <c r="G54" t="s">
        <v>22</v>
      </c>
      <c r="H54">
        <v>47865</v>
      </c>
      <c r="K54">
        <v>28800</v>
      </c>
      <c r="L54">
        <v>10000</v>
      </c>
    </row>
    <row r="55" spans="1:12" x14ac:dyDescent="0.35">
      <c r="A55" s="14" t="s">
        <v>14</v>
      </c>
      <c r="B55" s="15"/>
      <c r="C55" s="15"/>
      <c r="D55" s="15"/>
      <c r="E55" s="15"/>
      <c r="F55" s="16"/>
      <c r="G55" t="s">
        <v>23</v>
      </c>
      <c r="H55">
        <v>8000</v>
      </c>
      <c r="K55">
        <v>9065</v>
      </c>
    </row>
    <row r="56" spans="1:12" x14ac:dyDescent="0.35">
      <c r="A56" s="14" t="s">
        <v>15</v>
      </c>
      <c r="B56" s="15"/>
      <c r="C56" s="15"/>
      <c r="D56" s="15"/>
      <c r="E56" s="15"/>
      <c r="F56" s="16"/>
    </row>
    <row r="57" spans="1:12" x14ac:dyDescent="0.35">
      <c r="A57" s="14" t="s">
        <v>15</v>
      </c>
      <c r="B57" s="15"/>
      <c r="C57" s="15"/>
      <c r="D57" s="15"/>
      <c r="E57" s="15"/>
      <c r="F57" s="16"/>
    </row>
    <row r="58" spans="1:12" x14ac:dyDescent="0.35">
      <c r="A58" s="14" t="s">
        <v>16</v>
      </c>
      <c r="B58" s="15"/>
      <c r="C58" s="15"/>
      <c r="D58" s="15"/>
      <c r="E58" s="15"/>
      <c r="F58" s="16"/>
      <c r="G58" t="s">
        <v>25</v>
      </c>
      <c r="H58">
        <f>SUM(H52:H55)</f>
        <v>122248</v>
      </c>
    </row>
    <row r="59" spans="1:12" x14ac:dyDescent="0.35">
      <c r="A59" s="14" t="s">
        <v>17</v>
      </c>
      <c r="B59" s="15"/>
      <c r="C59" s="15"/>
      <c r="D59" s="15"/>
      <c r="E59" s="15"/>
      <c r="F59" s="16"/>
      <c r="G59" t="s">
        <v>24</v>
      </c>
      <c r="H59">
        <f>H58*1.25</f>
        <v>152810</v>
      </c>
    </row>
    <row r="60" spans="1:12" x14ac:dyDescent="0.35">
      <c r="A60" s="14" t="s">
        <v>18</v>
      </c>
      <c r="B60" s="15"/>
      <c r="C60" s="15"/>
      <c r="D60" s="15"/>
      <c r="E60" s="15"/>
      <c r="F60" s="16"/>
    </row>
    <row r="61" spans="1:12" ht="15.75" customHeight="1" thickBot="1" x14ac:dyDescent="0.4">
      <c r="A61" s="3"/>
      <c r="B61" s="3"/>
      <c r="C61" s="3"/>
      <c r="D61" s="3"/>
      <c r="E61" s="3"/>
      <c r="F61" s="3"/>
    </row>
    <row r="62" spans="1:12" x14ac:dyDescent="0.35">
      <c r="A62" s="28" t="s">
        <v>11</v>
      </c>
      <c r="B62" s="29"/>
      <c r="C62" s="29"/>
      <c r="D62" s="30"/>
      <c r="E62" s="31">
        <v>152810</v>
      </c>
      <c r="F62" s="32"/>
    </row>
    <row r="63" spans="1:12" x14ac:dyDescent="0.35">
      <c r="A63" s="6"/>
      <c r="B63" s="6"/>
      <c r="C63" s="6"/>
      <c r="D63" s="6"/>
      <c r="E63" s="6"/>
      <c r="F63" s="6"/>
    </row>
    <row r="64" spans="1:12" x14ac:dyDescent="0.35">
      <c r="A64" s="14" t="s">
        <v>30</v>
      </c>
      <c r="B64" s="15"/>
      <c r="C64" s="15"/>
      <c r="D64" s="15"/>
      <c r="E64" s="15"/>
      <c r="F64" s="16"/>
    </row>
    <row r="65" spans="1:8" x14ac:dyDescent="0.35">
      <c r="A65" s="14" t="s">
        <v>31</v>
      </c>
      <c r="B65" s="15"/>
      <c r="C65" s="15"/>
      <c r="D65" s="15"/>
      <c r="E65" s="15"/>
      <c r="F65" s="16"/>
    </row>
    <row r="66" spans="1:8" x14ac:dyDescent="0.35">
      <c r="A66" s="14" t="s">
        <v>32</v>
      </c>
      <c r="B66" s="15"/>
      <c r="C66" s="15"/>
      <c r="D66" s="15"/>
      <c r="E66" s="15"/>
      <c r="F66" s="16"/>
    </row>
    <row r="67" spans="1:8" x14ac:dyDescent="0.35">
      <c r="A67" s="14" t="s">
        <v>33</v>
      </c>
      <c r="B67" s="15"/>
      <c r="C67" s="15"/>
      <c r="D67" s="15"/>
      <c r="E67" s="15"/>
      <c r="F67" s="16"/>
    </row>
    <row r="68" spans="1:8" x14ac:dyDescent="0.35">
      <c r="A68" s="14" t="s">
        <v>35</v>
      </c>
      <c r="B68" s="15"/>
      <c r="C68" s="15"/>
      <c r="D68" s="15"/>
      <c r="E68" s="15"/>
      <c r="F68" s="16"/>
    </row>
    <row r="69" spans="1:8" x14ac:dyDescent="0.35">
      <c r="A69" s="14" t="s">
        <v>34</v>
      </c>
      <c r="B69" s="15"/>
      <c r="C69" s="15"/>
      <c r="D69" s="15"/>
      <c r="E69" s="15"/>
      <c r="F69" s="16"/>
    </row>
    <row r="70" spans="1:8" x14ac:dyDescent="0.35">
      <c r="A70" s="4"/>
      <c r="B70" s="4"/>
      <c r="C70" s="4"/>
      <c r="D70" s="4"/>
      <c r="E70" s="4"/>
      <c r="F70" s="4"/>
    </row>
    <row r="72" spans="1:8" ht="16" customHeight="1" x14ac:dyDescent="0.35">
      <c r="A72" s="26" t="s">
        <v>27</v>
      </c>
      <c r="B72" s="26"/>
      <c r="C72" s="26"/>
      <c r="D72" s="26"/>
      <c r="E72" s="26" t="s">
        <v>9</v>
      </c>
      <c r="F72" s="27"/>
    </row>
    <row r="73" spans="1:8" x14ac:dyDescent="0.35">
      <c r="A73" s="24" t="s">
        <v>27</v>
      </c>
      <c r="B73" s="18"/>
      <c r="C73" s="18"/>
      <c r="D73" s="18"/>
      <c r="E73" s="33">
        <v>1980</v>
      </c>
      <c r="F73" s="34"/>
    </row>
    <row r="74" spans="1:8" ht="15.75" customHeight="1" thickBot="1" x14ac:dyDescent="0.4">
      <c r="A74" s="3"/>
      <c r="B74" s="3"/>
      <c r="C74" s="3"/>
      <c r="D74" s="3"/>
      <c r="E74" s="3"/>
      <c r="F74" s="3"/>
      <c r="G74">
        <v>10</v>
      </c>
      <c r="H74">
        <f>E73*G74</f>
        <v>19800</v>
      </c>
    </row>
    <row r="75" spans="1:8" x14ac:dyDescent="0.35">
      <c r="A75" s="28" t="s">
        <v>11</v>
      </c>
      <c r="B75" s="29"/>
      <c r="C75" s="29"/>
      <c r="D75" s="30"/>
      <c r="E75" s="31">
        <v>19800</v>
      </c>
      <c r="F75" s="32"/>
    </row>
    <row r="76" spans="1:8" x14ac:dyDescent="0.35">
      <c r="A76" s="6"/>
      <c r="B76" s="6"/>
      <c r="C76" s="6"/>
      <c r="D76" s="6"/>
      <c r="E76" s="6"/>
      <c r="F76" s="6"/>
    </row>
  </sheetData>
  <mergeCells count="100">
    <mergeCell ref="A50:D50"/>
    <mergeCell ref="E50:F50"/>
    <mergeCell ref="A51:D51"/>
    <mergeCell ref="E51:F51"/>
    <mergeCell ref="A20:D20"/>
    <mergeCell ref="E20:F20"/>
    <mergeCell ref="A25:D25"/>
    <mergeCell ref="E25:F25"/>
    <mergeCell ref="A34:D34"/>
    <mergeCell ref="E34:F34"/>
    <mergeCell ref="A39:D39"/>
    <mergeCell ref="E39:F39"/>
    <mergeCell ref="A9:D9"/>
    <mergeCell ref="E9:F9"/>
    <mergeCell ref="A22:D22"/>
    <mergeCell ref="E22:F22"/>
    <mergeCell ref="A21:D21"/>
    <mergeCell ref="E21:F21"/>
    <mergeCell ref="E75:F75"/>
    <mergeCell ref="E73:F73"/>
    <mergeCell ref="E41:F41"/>
    <mergeCell ref="A42:D42"/>
    <mergeCell ref="E42:F42"/>
    <mergeCell ref="A43:D43"/>
    <mergeCell ref="E43:F43"/>
    <mergeCell ref="A37:D37"/>
    <mergeCell ref="A29:D29"/>
    <mergeCell ref="E29:F29"/>
    <mergeCell ref="A31:D31"/>
    <mergeCell ref="E31:F31"/>
    <mergeCell ref="A46:D46"/>
    <mergeCell ref="E46:F46"/>
    <mergeCell ref="A44:D44"/>
    <mergeCell ref="E44:F44"/>
    <mergeCell ref="E28:F28"/>
    <mergeCell ref="A32:D32"/>
    <mergeCell ref="E32:F32"/>
    <mergeCell ref="A35:D35"/>
    <mergeCell ref="E35:F35"/>
    <mergeCell ref="A36:D36"/>
    <mergeCell ref="E36:F36"/>
    <mergeCell ref="E18:F18"/>
    <mergeCell ref="E37:F37"/>
    <mergeCell ref="A40:D40"/>
    <mergeCell ref="E40:F40"/>
    <mergeCell ref="A41:D41"/>
    <mergeCell ref="A55:F55"/>
    <mergeCell ref="A72:D72"/>
    <mergeCell ref="A73:D73"/>
    <mergeCell ref="A75:D75"/>
    <mergeCell ref="E72:F72"/>
    <mergeCell ref="E62:F62"/>
    <mergeCell ref="A60:F60"/>
    <mergeCell ref="A56:F56"/>
    <mergeCell ref="A64:F64"/>
    <mergeCell ref="A65:F65"/>
    <mergeCell ref="A62:D62"/>
    <mergeCell ref="A66:F66"/>
    <mergeCell ref="A67:F67"/>
    <mergeCell ref="A68:F68"/>
    <mergeCell ref="B6:F6"/>
    <mergeCell ref="A8:D8"/>
    <mergeCell ref="E8:F8"/>
    <mergeCell ref="A10:D10"/>
    <mergeCell ref="E10:F10"/>
    <mergeCell ref="A12:D12"/>
    <mergeCell ref="A15:D15"/>
    <mergeCell ref="E15:F15"/>
    <mergeCell ref="E12:F12"/>
    <mergeCell ref="A13:D13"/>
    <mergeCell ref="A11:D11"/>
    <mergeCell ref="E11:F11"/>
    <mergeCell ref="E16:F16"/>
    <mergeCell ref="A23:D23"/>
    <mergeCell ref="E23:F23"/>
    <mergeCell ref="A26:D26"/>
    <mergeCell ref="E26:F26"/>
    <mergeCell ref="A27:D27"/>
    <mergeCell ref="E27:F27"/>
    <mergeCell ref="A28:D28"/>
    <mergeCell ref="A16:D16"/>
    <mergeCell ref="A17:D17"/>
    <mergeCell ref="E17:F17"/>
    <mergeCell ref="A18:D18"/>
    <mergeCell ref="A69:F69"/>
    <mergeCell ref="A1:F1"/>
    <mergeCell ref="C2:F2"/>
    <mergeCell ref="C3:F3"/>
    <mergeCell ref="C4:F4"/>
    <mergeCell ref="C5:F5"/>
    <mergeCell ref="A53:F53"/>
    <mergeCell ref="A54:F54"/>
    <mergeCell ref="A58:F58"/>
    <mergeCell ref="A59:F59"/>
    <mergeCell ref="A57:F57"/>
    <mergeCell ref="A48:D48"/>
    <mergeCell ref="E48:F48"/>
    <mergeCell ref="E13:F13"/>
    <mergeCell ref="A47:D47"/>
    <mergeCell ref="E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2022-04-22T02:57:34Z</dcterms:modified>
</cp:coreProperties>
</file>