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283" documentId="8_{8C761BF7-6F6B-47A2-A46C-9E823E15AE72}" xr6:coauthVersionLast="47" xr6:coauthVersionMax="47" xr10:uidLastSave="{1B446B19-9015-46DB-AFA6-36514F83E58C}"/>
  <bookViews>
    <workbookView xWindow="4140" yWindow="6440" windowWidth="10460" windowHeight="14110" xr2:uid="{BD348172-9F08-4B5E-9BD6-83F468A3B817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7" i="1" l="1"/>
  <c r="H78" i="1"/>
  <c r="H79" i="1" s="1"/>
  <c r="E72" i="1"/>
  <c r="H72" i="1" s="1"/>
  <c r="H73" i="1" s="1"/>
  <c r="E68" i="1"/>
  <c r="H68" i="1" s="1"/>
  <c r="E67" i="1"/>
  <c r="H67" i="1" s="1"/>
  <c r="E66" i="1"/>
  <c r="H66" i="1" s="1"/>
  <c r="E65" i="1"/>
  <c r="H65" i="1" s="1"/>
  <c r="E64" i="1"/>
  <c r="H64" i="1" s="1"/>
  <c r="E57" i="1"/>
  <c r="H57" i="1" s="1"/>
  <c r="E56" i="1"/>
  <c r="H56" i="1" s="1"/>
  <c r="E54" i="1"/>
  <c r="H54" i="1" s="1"/>
  <c r="E48" i="1"/>
  <c r="H48" i="1" s="1"/>
  <c r="E43" i="1"/>
  <c r="H43" i="1" s="1"/>
  <c r="E42" i="1"/>
  <c r="H42" i="1" s="1"/>
  <c r="E41" i="1"/>
  <c r="H41" i="1" s="1"/>
  <c r="E40" i="1"/>
  <c r="H40" i="1" s="1"/>
  <c r="E39" i="1"/>
  <c r="H39" i="1" s="1"/>
  <c r="E38" i="1"/>
  <c r="E37" i="1"/>
  <c r="E36" i="1"/>
  <c r="E35" i="1"/>
  <c r="E34" i="1"/>
  <c r="E33" i="1"/>
  <c r="E32" i="1"/>
  <c r="E23" i="1"/>
  <c r="H23" i="1" s="1"/>
  <c r="E21" i="1"/>
  <c r="E19" i="1"/>
  <c r="H19" i="1" s="1"/>
  <c r="H69" i="1"/>
  <c r="H61" i="1"/>
  <c r="H60" i="1"/>
  <c r="H59" i="1"/>
  <c r="H58" i="1"/>
  <c r="H55" i="1"/>
  <c r="H53" i="1"/>
  <c r="H52" i="1"/>
  <c r="H49" i="1"/>
  <c r="H47" i="1"/>
  <c r="H46" i="1"/>
  <c r="H45" i="1"/>
  <c r="H44" i="1"/>
  <c r="H26" i="1"/>
  <c r="H25" i="1"/>
  <c r="H24" i="1"/>
  <c r="H22" i="1"/>
  <c r="H21" i="1"/>
  <c r="H20" i="1"/>
  <c r="H18" i="1"/>
  <c r="H17" i="1"/>
  <c r="H16" i="1"/>
  <c r="H15" i="1"/>
  <c r="H14" i="1"/>
  <c r="H13" i="1"/>
  <c r="H70" i="1" l="1"/>
  <c r="H62" i="1"/>
  <c r="H38" i="1"/>
  <c r="H37" i="1"/>
  <c r="H36" i="1"/>
  <c r="H35" i="1"/>
  <c r="H34" i="1"/>
  <c r="H12" i="1"/>
  <c r="H11" i="1"/>
  <c r="H33" i="1"/>
  <c r="H32" i="1"/>
  <c r="H31" i="1"/>
  <c r="H30" i="1"/>
  <c r="H10" i="1"/>
  <c r="H9" i="1"/>
  <c r="H27" i="1" l="1"/>
  <c r="H50" i="1"/>
  <c r="H76" i="1"/>
  <c r="I80" i="1" s="1"/>
  <c r="I84" i="1" s="1"/>
  <c r="I86" i="1" l="1"/>
</calcChain>
</file>

<file path=xl/sharedStrings.xml><?xml version="1.0" encoding="utf-8"?>
<sst xmlns="http://schemas.openxmlformats.org/spreadsheetml/2006/main" count="115" uniqueCount="106">
  <si>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</si>
  <si>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</si>
  <si>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</si>
  <si>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</si>
  <si>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</si>
  <si>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</si>
  <si>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</si>
  <si>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</si>
  <si>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</si>
  <si>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</si>
  <si>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</si>
  <si>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</si>
  <si>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</si>
  <si>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</si>
  <si>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</si>
  <si>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</si>
  <si>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</si>
  <si>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</si>
  <si>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</si>
  <si>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</si>
  <si>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</si>
  <si>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</si>
  <si>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</si>
  <si>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</si>
  <si>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</si>
  <si>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</si>
  <si>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</si>
  <si>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Shrubs</t>
  </si>
  <si>
    <t>IRR</t>
  </si>
  <si>
    <t xml:space="preserve">Labor </t>
  </si>
  <si>
    <t>Equipment</t>
  </si>
  <si>
    <t xml:space="preserve">Total </t>
  </si>
  <si>
    <t>Rotor/Spray Irrigation</t>
  </si>
  <si>
    <t>Booster Pumps Excluded</t>
  </si>
  <si>
    <t>Pots and Amenities Excluded</t>
  </si>
  <si>
    <t>Notes and Exclusions</t>
  </si>
  <si>
    <t>Cranes Excluded</t>
  </si>
  <si>
    <t>Trees</t>
  </si>
  <si>
    <t>Boring, Sawcuts and Patchbacks Excluded</t>
  </si>
  <si>
    <t>Grouted Rip Rap Excluded</t>
  </si>
  <si>
    <t>Raised Planter Native Fill Excluded</t>
  </si>
  <si>
    <t>Mulga (2" Caliper)</t>
  </si>
  <si>
    <t>Willow Acacia (2" Caliper)</t>
  </si>
  <si>
    <t>Anacaho Orchid (1" Caliper)</t>
  </si>
  <si>
    <t>Cascalote (2" Caliper)</t>
  </si>
  <si>
    <t>Mexican Bird of Paradise (1" Caliper)</t>
  </si>
  <si>
    <t>Mediterranean Fan Palm</t>
  </si>
  <si>
    <t>Pink Dawn Chitalpa (2" Caliper)</t>
  </si>
  <si>
    <t>Little Leaf Ash (2" Caliper)</t>
  </si>
  <si>
    <t>Fan Tex Ash (2" Caliper)</t>
  </si>
  <si>
    <t>Desert Musem Palo Verde (2" Caliper)</t>
  </si>
  <si>
    <t>Mastic Tree (2" Caliper)</t>
  </si>
  <si>
    <t>Red Push Pictahce (2" Caliper)</t>
  </si>
  <si>
    <t>24" Box Box Queen Palm</t>
  </si>
  <si>
    <t>Thornless Honey Mesquite (2" Caliper)</t>
  </si>
  <si>
    <t>Texas Mountain Laurel (1" Caliper)</t>
  </si>
  <si>
    <t>Chinese Evergreeen Elm (2" Caliper)</t>
  </si>
  <si>
    <t>Chaste Tree (2" Caliper)</t>
  </si>
  <si>
    <t xml:space="preserve">5 Gal Torch Glow Bougainvillea </t>
  </si>
  <si>
    <t>5 Gal Mexican Bird of Paradise</t>
  </si>
  <si>
    <t>5 Gal Red Bird of Paradise</t>
  </si>
  <si>
    <t>5 Gal Red Baja Fairy Duster</t>
  </si>
  <si>
    <t>5 Gal Little John Bottlebrush</t>
  </si>
  <si>
    <t>5 Gal Feathery Cassia</t>
  </si>
  <si>
    <t>5 Gal Green Hopseed Bush</t>
  </si>
  <si>
    <t>5 Gal Winter Blaze Emu Bush</t>
  </si>
  <si>
    <t>5 Gal Blue Bells</t>
  </si>
  <si>
    <t>5 Gal Valentine Bush</t>
  </si>
  <si>
    <t>5 Gal Chihuahuan Sage</t>
  </si>
  <si>
    <t>5 Gal Lynn's Legacy</t>
  </si>
  <si>
    <t>5 Gal Regal Mist Deer Grass</t>
  </si>
  <si>
    <t>5 Gal Dwarf Myrtle</t>
  </si>
  <si>
    <t>5 Gal Dwarf Heavenly Bamboo</t>
  </si>
  <si>
    <t>5 Gal British Ruellia</t>
  </si>
  <si>
    <t>5 Gal Desert Reullia</t>
  </si>
  <si>
    <t>5 Gal Orange Jubilee Yellow Bells</t>
  </si>
  <si>
    <t>5 Gal Cape Honeysuckle</t>
  </si>
  <si>
    <t>Accents</t>
  </si>
  <si>
    <t>5 Gal Coral Aloe</t>
  </si>
  <si>
    <t>3 Gal Blue Elf Aloe</t>
  </si>
  <si>
    <t>5 Gal Blue Grama</t>
  </si>
  <si>
    <t>5 Gal Giant Hesperaloe</t>
  </si>
  <si>
    <t>5 Gal Regal Mist</t>
  </si>
  <si>
    <t>5 Gal 'El Toro' Grass</t>
  </si>
  <si>
    <t>5 Gal 'Autumn Glow'</t>
  </si>
  <si>
    <t>5 Gal Slipper Plant</t>
  </si>
  <si>
    <t>5 Gal Pale Leaf Yucca</t>
  </si>
  <si>
    <t>5 Gal Brakelights Red Yucca</t>
  </si>
  <si>
    <t>Groundcovers</t>
  </si>
  <si>
    <t>1 Gal Desert Carpet Acacia</t>
  </si>
  <si>
    <t>1 Gal Outback Sunrise</t>
  </si>
  <si>
    <t>1 Gal New Gold Lantana</t>
  </si>
  <si>
    <t>1 Gal Purple Trailing Lantana</t>
  </si>
  <si>
    <t>1 Gal Prostrate Rosemary</t>
  </si>
  <si>
    <t>1 Gal Yellow Dot</t>
  </si>
  <si>
    <t>Vines</t>
  </si>
  <si>
    <t>5 Gal Barbara Karst Bougainvillea</t>
  </si>
  <si>
    <t>La Casa Dulce</t>
  </si>
  <si>
    <t>Bungalow's on Camelback (Offsite)</t>
  </si>
  <si>
    <t>Rock Mulch Mahogany</t>
  </si>
  <si>
    <t>Turf</t>
  </si>
  <si>
    <t>Bermuda Grass Sod</t>
  </si>
  <si>
    <t>Synthetic Turf</t>
  </si>
  <si>
    <t>Artificial Turf</t>
  </si>
  <si>
    <t>5 Gal Silvery Cassia</t>
  </si>
  <si>
    <t>Texas Olive (1" Caliper)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</si>
</sst>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3" xfId="0" applyBorder="1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horizontal="right"/>
    </xf>
    <xf numFmtId="0" fontId="2" fillId="0" borderId="3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4" xfId="0" applyFont="1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734353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110"/>
  <sheetViews>
    <sheetView tabSelected="1" topLeftCell="A52" workbookViewId="0">
      <selection activeCell="G74" sqref="G74"/>
    </sheetView>
  </sheetViews>
  <sheetFormatPr defaultRowHeight="14.25" x14ac:dyDescent="0.45"/>
  <cols>
    <col min="1" max="1" width="28.53125" customWidth="1"/>
    <col min="2" max="2" width="10.59765625" customWidth="1"/>
    <col min="3" max="4" width="9.06640625" customWidth="1"/>
    <col min="8" max="8" width="15.06640625" customWidth="1"/>
    <col min="9" max="9" width="18" customWidth="1"/>
  </cols>
  <sheetData>
    <row r="1" spans="1:8" ht="61.5" customHeight="1" x14ac:dyDescent="0.45">
      <c r="A1" s="19"/>
      <c r="B1" s="19"/>
      <c r="C1" s="19"/>
      <c r="D1" s="19"/>
      <c r="E1" s="19"/>
      <c r="F1" s="19"/>
    </row>
    <row r="2" spans="1:8" x14ac:dyDescent="0.45">
      <c r="A2" s="4" t="s">
        <v>0</v>
      </c>
      <c r="B2" s="4" t="s">
        <v>1</v>
      </c>
      <c r="C2" s="13" t="s">
        <v>97</v>
      </c>
      <c r="D2" s="13"/>
      <c r="E2" s="13"/>
      <c r="F2" s="13"/>
    </row>
    <row r="3" spans="1:8" x14ac:dyDescent="0.45">
      <c r="A3" s="5" t="s">
        <v>2</v>
      </c>
      <c r="B3" s="4" t="s">
        <v>3</v>
      </c>
      <c r="C3" s="20">
        <v>44691</v>
      </c>
      <c r="D3" s="21"/>
      <c r="E3" s="21"/>
      <c r="F3" s="21"/>
    </row>
    <row r="4" spans="1:8" x14ac:dyDescent="0.45">
      <c r="A4" s="4" t="s">
        <v>4</v>
      </c>
      <c r="B4" s="4" t="s">
        <v>5</v>
      </c>
      <c r="C4" s="13" t="s">
        <v>98</v>
      </c>
      <c r="D4" s="13"/>
      <c r="E4" s="13"/>
      <c r="F4" s="13"/>
    </row>
    <row r="5" spans="1:8" x14ac:dyDescent="0.45">
      <c r="A5" s="4" t="s">
        <v>6</v>
      </c>
      <c r="B5" s="4" t="s">
        <v>7</v>
      </c>
      <c r="C5" s="20">
        <v>44597</v>
      </c>
      <c r="D5" s="21"/>
      <c r="E5" s="21"/>
      <c r="F5" s="21"/>
    </row>
    <row r="6" spans="1:8" ht="29.25" customHeight="1" x14ac:dyDescent="0.45">
      <c r="A6" s="4" t="s">
        <v>8</v>
      </c>
      <c r="B6" s="18" t="s">
        <v>9</v>
      </c>
      <c r="C6" s="18"/>
      <c r="D6" s="18"/>
      <c r="E6" s="18"/>
      <c r="F6" s="18"/>
    </row>
    <row r="7" spans="1:8" x14ac:dyDescent="0.45">
      <c r="A7" s="1"/>
      <c r="B7" s="1"/>
      <c r="C7" s="1"/>
      <c r="D7" s="1"/>
      <c r="E7" s="1"/>
      <c r="F7" s="1"/>
    </row>
    <row r="8" spans="1:8" x14ac:dyDescent="0.45">
      <c r="A8" s="12" t="s">
        <v>37</v>
      </c>
      <c r="B8" s="12"/>
      <c r="C8" s="12"/>
      <c r="D8" s="12"/>
      <c r="E8" s="12" t="s">
        <v>10</v>
      </c>
      <c r="F8" s="12"/>
    </row>
    <row r="9" spans="1:8" x14ac:dyDescent="0.45">
      <c r="A9" s="13" t="s">
        <v>41</v>
      </c>
      <c r="B9" s="13"/>
      <c r="C9" s="13"/>
      <c r="D9" s="13"/>
      <c r="E9" s="14">
        <v>0</v>
      </c>
      <c r="F9" s="14"/>
      <c r="G9">
        <v>345</v>
      </c>
      <c r="H9">
        <f t="shared" ref="H9:H10" si="0">SUM(E9*G9)</f>
        <v>0</v>
      </c>
    </row>
    <row r="10" spans="1:8" x14ac:dyDescent="0.45">
      <c r="A10" s="13" t="s">
        <v>42</v>
      </c>
      <c r="B10" s="13"/>
      <c r="C10" s="13"/>
      <c r="D10" s="13"/>
      <c r="E10" s="14">
        <v>0</v>
      </c>
      <c r="F10" s="14"/>
      <c r="G10">
        <v>315</v>
      </c>
      <c r="H10">
        <f t="shared" si="0"/>
        <v>0</v>
      </c>
    </row>
    <row r="11" spans="1:8" x14ac:dyDescent="0.45">
      <c r="A11" s="13" t="s">
        <v>43</v>
      </c>
      <c r="B11" s="13"/>
      <c r="C11" s="13"/>
      <c r="D11" s="13"/>
      <c r="E11" s="14">
        <v>0</v>
      </c>
      <c r="F11" s="14"/>
      <c r="G11">
        <v>145</v>
      </c>
      <c r="H11">
        <f t="shared" ref="H11:H12" si="1">SUM(E11*G11)</f>
        <v>0</v>
      </c>
    </row>
    <row r="12" spans="1:8" ht="13.5" customHeight="1" x14ac:dyDescent="0.45">
      <c r="A12" s="13" t="s">
        <v>44</v>
      </c>
      <c r="B12" s="13"/>
      <c r="C12" s="13"/>
      <c r="D12" s="13"/>
      <c r="E12" s="14">
        <v>0</v>
      </c>
      <c r="F12" s="14"/>
      <c r="G12">
        <v>345</v>
      </c>
      <c r="H12">
        <f t="shared" si="1"/>
        <v>0</v>
      </c>
    </row>
    <row r="13" spans="1:8" x14ac:dyDescent="0.45">
      <c r="A13" s="13" t="s">
        <v>45</v>
      </c>
      <c r="B13" s="13"/>
      <c r="C13" s="13"/>
      <c r="D13" s="13"/>
      <c r="E13" s="14">
        <v>0</v>
      </c>
      <c r="F13" s="14"/>
      <c r="G13">
        <v>135</v>
      </c>
      <c r="H13">
        <f t="shared" ref="H13" si="2">SUM(E13*G13)</f>
        <v>0</v>
      </c>
    </row>
    <row r="14" spans="1:8" x14ac:dyDescent="0.45">
      <c r="A14" s="13" t="s">
        <v>46</v>
      </c>
      <c r="B14" s="13"/>
      <c r="C14" s="13"/>
      <c r="D14" s="13"/>
      <c r="E14" s="14">
        <v>0</v>
      </c>
      <c r="F14" s="14"/>
      <c r="G14">
        <v>375</v>
      </c>
      <c r="H14">
        <f t="shared" ref="H14:H15" si="3">SUM(E14*G14)</f>
        <v>0</v>
      </c>
    </row>
    <row r="15" spans="1:8" x14ac:dyDescent="0.45">
      <c r="A15" s="13" t="s">
        <v>47</v>
      </c>
      <c r="B15" s="13"/>
      <c r="C15" s="13"/>
      <c r="D15" s="13"/>
      <c r="E15" s="14">
        <v>8</v>
      </c>
      <c r="F15" s="14"/>
      <c r="G15">
        <v>315</v>
      </c>
      <c r="H15">
        <f t="shared" si="3"/>
        <v>2520</v>
      </c>
    </row>
    <row r="16" spans="1:8" x14ac:dyDescent="0.45">
      <c r="A16" s="13" t="s">
        <v>105</v>
      </c>
      <c r="B16" s="13"/>
      <c r="C16" s="13"/>
      <c r="D16" s="13"/>
      <c r="E16" s="14">
        <v>0</v>
      </c>
      <c r="F16" s="14"/>
      <c r="G16">
        <v>135</v>
      </c>
      <c r="H16">
        <f t="shared" ref="H16:H18" si="4">SUM(E16*G16)</f>
        <v>0</v>
      </c>
    </row>
    <row r="17" spans="1:8" ht="13.5" customHeight="1" x14ac:dyDescent="0.45">
      <c r="A17" s="13" t="s">
        <v>48</v>
      </c>
      <c r="B17" s="13"/>
      <c r="C17" s="13"/>
      <c r="D17" s="13"/>
      <c r="E17" s="14">
        <v>0</v>
      </c>
      <c r="F17" s="14"/>
      <c r="G17">
        <v>365</v>
      </c>
      <c r="H17">
        <f t="shared" si="4"/>
        <v>0</v>
      </c>
    </row>
    <row r="18" spans="1:8" x14ac:dyDescent="0.45">
      <c r="A18" s="13" t="s">
        <v>49</v>
      </c>
      <c r="B18" s="13"/>
      <c r="C18" s="13"/>
      <c r="D18" s="13"/>
      <c r="E18" s="14">
        <v>0</v>
      </c>
      <c r="F18" s="14"/>
      <c r="G18">
        <v>315</v>
      </c>
      <c r="H18">
        <f t="shared" si="4"/>
        <v>0</v>
      </c>
    </row>
    <row r="19" spans="1:8" x14ac:dyDescent="0.45">
      <c r="A19" s="13" t="s">
        <v>50</v>
      </c>
      <c r="B19" s="13"/>
      <c r="C19" s="13"/>
      <c r="D19" s="13"/>
      <c r="E19" s="14">
        <f>5+6+2+2+3+3</f>
        <v>21</v>
      </c>
      <c r="F19" s="14"/>
      <c r="G19">
        <v>315</v>
      </c>
      <c r="H19">
        <f>SUM(E19*G19)</f>
        <v>6615</v>
      </c>
    </row>
    <row r="20" spans="1:8" x14ac:dyDescent="0.45">
      <c r="A20" s="13" t="s">
        <v>51</v>
      </c>
      <c r="B20" s="13"/>
      <c r="C20" s="13"/>
      <c r="D20" s="13"/>
      <c r="E20" s="14">
        <v>0</v>
      </c>
      <c r="F20" s="14"/>
      <c r="G20">
        <v>400</v>
      </c>
      <c r="H20">
        <f t="shared" ref="H20:H22" si="5">SUM(E20*G20)</f>
        <v>0</v>
      </c>
    </row>
    <row r="21" spans="1:8" ht="13.5" customHeight="1" x14ac:dyDescent="0.45">
      <c r="A21" s="13" t="s">
        <v>52</v>
      </c>
      <c r="B21" s="13"/>
      <c r="C21" s="13"/>
      <c r="D21" s="13"/>
      <c r="E21" s="14">
        <f>2+4+3+6+2</f>
        <v>17</v>
      </c>
      <c r="F21" s="14"/>
      <c r="G21">
        <v>315</v>
      </c>
      <c r="H21">
        <f t="shared" si="5"/>
        <v>5355</v>
      </c>
    </row>
    <row r="22" spans="1:8" x14ac:dyDescent="0.45">
      <c r="A22" s="13" t="s">
        <v>53</v>
      </c>
      <c r="B22" s="13"/>
      <c r="C22" s="13"/>
      <c r="D22" s="13"/>
      <c r="E22" s="14">
        <v>8</v>
      </c>
      <c r="F22" s="14"/>
      <c r="G22">
        <v>0</v>
      </c>
      <c r="H22">
        <f t="shared" si="5"/>
        <v>0</v>
      </c>
    </row>
    <row r="23" spans="1:8" x14ac:dyDescent="0.45">
      <c r="A23" s="13" t="s">
        <v>54</v>
      </c>
      <c r="B23" s="13"/>
      <c r="C23" s="13"/>
      <c r="D23" s="13"/>
      <c r="E23" s="14">
        <f>8+5+4+4+2+5</f>
        <v>28</v>
      </c>
      <c r="F23" s="14"/>
      <c r="G23">
        <v>335</v>
      </c>
      <c r="H23">
        <f t="shared" ref="H23:H24" si="6">SUM(E23*G23)</f>
        <v>9380</v>
      </c>
    </row>
    <row r="24" spans="1:8" x14ac:dyDescent="0.45">
      <c r="A24" s="13" t="s">
        <v>55</v>
      </c>
      <c r="B24" s="13"/>
      <c r="C24" s="13"/>
      <c r="D24" s="13"/>
      <c r="E24" s="14">
        <v>0</v>
      </c>
      <c r="F24" s="14"/>
      <c r="G24">
        <v>145</v>
      </c>
      <c r="H24">
        <f t="shared" si="6"/>
        <v>0</v>
      </c>
    </row>
    <row r="25" spans="1:8" x14ac:dyDescent="0.45">
      <c r="A25" s="13" t="s">
        <v>56</v>
      </c>
      <c r="B25" s="13"/>
      <c r="C25" s="13"/>
      <c r="D25" s="13"/>
      <c r="E25" s="14">
        <v>6</v>
      </c>
      <c r="F25" s="14"/>
      <c r="G25">
        <v>335</v>
      </c>
      <c r="H25">
        <f t="shared" ref="H25:H26" si="7">SUM(E25*G25)</f>
        <v>2010</v>
      </c>
    </row>
    <row r="26" spans="1:8" ht="13.5" customHeight="1" x14ac:dyDescent="0.45">
      <c r="A26" s="13" t="s">
        <v>57</v>
      </c>
      <c r="B26" s="13"/>
      <c r="C26" s="13"/>
      <c r="D26" s="13"/>
      <c r="E26" s="14">
        <v>0</v>
      </c>
      <c r="F26" s="14"/>
      <c r="G26">
        <v>315</v>
      </c>
      <c r="H26">
        <f t="shared" si="7"/>
        <v>0</v>
      </c>
    </row>
    <row r="27" spans="1:8" x14ac:dyDescent="0.45">
      <c r="A27" s="10"/>
      <c r="B27" s="10"/>
      <c r="C27" s="10"/>
      <c r="D27" s="10"/>
      <c r="E27" s="11"/>
      <c r="F27" s="11"/>
      <c r="H27">
        <f>SUM(H9:H26)</f>
        <v>25880</v>
      </c>
    </row>
    <row r="28" spans="1:8" x14ac:dyDescent="0.45">
      <c r="E28" s="2"/>
      <c r="F28" s="2"/>
    </row>
    <row r="29" spans="1:8" x14ac:dyDescent="0.45">
      <c r="A29" s="12" t="s">
        <v>27</v>
      </c>
      <c r="B29" s="12"/>
      <c r="C29" s="12"/>
      <c r="D29" s="12"/>
      <c r="E29" s="12" t="s">
        <v>10</v>
      </c>
      <c r="F29" s="12"/>
    </row>
    <row r="30" spans="1:8" x14ac:dyDescent="0.45">
      <c r="A30" s="13" t="s">
        <v>58</v>
      </c>
      <c r="B30" s="13"/>
      <c r="C30" s="13"/>
      <c r="D30" s="13"/>
      <c r="E30" s="14">
        <v>15</v>
      </c>
      <c r="F30" s="14"/>
      <c r="G30">
        <v>9</v>
      </c>
      <c r="H30">
        <f>SUM(E30*G30)</f>
        <v>135</v>
      </c>
    </row>
    <row r="31" spans="1:8" x14ac:dyDescent="0.45">
      <c r="A31" s="13" t="s">
        <v>59</v>
      </c>
      <c r="B31" s="13"/>
      <c r="C31" s="13"/>
      <c r="D31" s="13"/>
      <c r="E31" s="14">
        <v>1</v>
      </c>
      <c r="F31" s="14"/>
      <c r="G31">
        <v>9</v>
      </c>
      <c r="H31">
        <f t="shared" ref="H31:H32" si="8">SUM(E31*G31)</f>
        <v>9</v>
      </c>
    </row>
    <row r="32" spans="1:8" x14ac:dyDescent="0.45">
      <c r="A32" s="13" t="s">
        <v>60</v>
      </c>
      <c r="B32" s="13"/>
      <c r="C32" s="13"/>
      <c r="D32" s="13"/>
      <c r="E32" s="14">
        <f>23+22+14+5+12+10</f>
        <v>86</v>
      </c>
      <c r="F32" s="14"/>
      <c r="G32">
        <v>9</v>
      </c>
      <c r="H32">
        <f t="shared" si="8"/>
        <v>774</v>
      </c>
    </row>
    <row r="33" spans="1:8" x14ac:dyDescent="0.45">
      <c r="A33" s="13" t="s">
        <v>61</v>
      </c>
      <c r="B33" s="13"/>
      <c r="C33" s="13"/>
      <c r="D33" s="13"/>
      <c r="E33" s="14">
        <f>3+10+15+2+8+10</f>
        <v>48</v>
      </c>
      <c r="F33" s="14"/>
      <c r="G33">
        <v>9</v>
      </c>
      <c r="H33">
        <f>SUM(E33*G33)</f>
        <v>432</v>
      </c>
    </row>
    <row r="34" spans="1:8" x14ac:dyDescent="0.45">
      <c r="A34" s="13" t="s">
        <v>62</v>
      </c>
      <c r="B34" s="13"/>
      <c r="C34" s="13"/>
      <c r="D34" s="13"/>
      <c r="E34" s="14">
        <f>9</f>
        <v>9</v>
      </c>
      <c r="F34" s="14"/>
      <c r="G34">
        <v>9</v>
      </c>
      <c r="H34">
        <f>SUM(E34*G34)</f>
        <v>81</v>
      </c>
    </row>
    <row r="35" spans="1:8" x14ac:dyDescent="0.45">
      <c r="A35" s="13" t="s">
        <v>63</v>
      </c>
      <c r="B35" s="13"/>
      <c r="C35" s="13"/>
      <c r="D35" s="13"/>
      <c r="E35" s="14">
        <f>9</f>
        <v>9</v>
      </c>
      <c r="F35" s="14"/>
      <c r="G35">
        <v>8</v>
      </c>
      <c r="H35">
        <f t="shared" ref="H35:H36" si="9">SUM(E35*G35)</f>
        <v>72</v>
      </c>
    </row>
    <row r="36" spans="1:8" x14ac:dyDescent="0.45">
      <c r="A36" s="13" t="s">
        <v>104</v>
      </c>
      <c r="B36" s="13"/>
      <c r="C36" s="13"/>
      <c r="D36" s="13"/>
      <c r="E36" s="14">
        <f>6+22+14+12+9+19</f>
        <v>82</v>
      </c>
      <c r="F36" s="14"/>
      <c r="G36">
        <v>8</v>
      </c>
      <c r="H36">
        <f t="shared" si="9"/>
        <v>656</v>
      </c>
    </row>
    <row r="37" spans="1:8" x14ac:dyDescent="0.45">
      <c r="A37" s="13" t="s">
        <v>64</v>
      </c>
      <c r="B37" s="13"/>
      <c r="C37" s="13"/>
      <c r="D37" s="13"/>
      <c r="E37" s="14">
        <f>3+9+8+6+12+8</f>
        <v>46</v>
      </c>
      <c r="F37" s="14"/>
      <c r="G37">
        <v>9</v>
      </c>
      <c r="H37">
        <f>SUM(E37*G37)</f>
        <v>414</v>
      </c>
    </row>
    <row r="38" spans="1:8" x14ac:dyDescent="0.45">
      <c r="A38" s="13" t="s">
        <v>65</v>
      </c>
      <c r="B38" s="13"/>
      <c r="C38" s="13"/>
      <c r="D38" s="13"/>
      <c r="E38" s="14">
        <f>3</f>
        <v>3</v>
      </c>
      <c r="F38" s="14"/>
      <c r="G38">
        <v>8</v>
      </c>
      <c r="H38">
        <f>SUM(E38*G38)</f>
        <v>24</v>
      </c>
    </row>
    <row r="39" spans="1:8" x14ac:dyDescent="0.45">
      <c r="A39" s="13" t="s">
        <v>66</v>
      </c>
      <c r="B39" s="13"/>
      <c r="C39" s="13"/>
      <c r="D39" s="13"/>
      <c r="E39" s="14">
        <f>9</f>
        <v>9</v>
      </c>
      <c r="F39" s="14"/>
      <c r="G39">
        <v>0</v>
      </c>
      <c r="H39">
        <f>SUM(E39*G39)</f>
        <v>0</v>
      </c>
    </row>
    <row r="40" spans="1:8" x14ac:dyDescent="0.45">
      <c r="A40" s="13" t="s">
        <v>67</v>
      </c>
      <c r="B40" s="13"/>
      <c r="C40" s="13"/>
      <c r="D40" s="13"/>
      <c r="E40" s="14">
        <f>16+18+10+10</f>
        <v>54</v>
      </c>
      <c r="F40" s="14"/>
      <c r="G40">
        <v>9</v>
      </c>
      <c r="H40">
        <f>SUM(E40*G40)</f>
        <v>486</v>
      </c>
    </row>
    <row r="41" spans="1:8" x14ac:dyDescent="0.45">
      <c r="A41" s="13" t="s">
        <v>68</v>
      </c>
      <c r="B41" s="13"/>
      <c r="C41" s="13"/>
      <c r="D41" s="13"/>
      <c r="E41" s="14">
        <f>19+11+17+25+15+7</f>
        <v>94</v>
      </c>
      <c r="F41" s="14"/>
      <c r="G41">
        <v>10</v>
      </c>
      <c r="H41">
        <f t="shared" ref="H41:H42" si="10">SUM(E41*G41)</f>
        <v>940</v>
      </c>
    </row>
    <row r="42" spans="1:8" x14ac:dyDescent="0.45">
      <c r="A42" s="13" t="s">
        <v>69</v>
      </c>
      <c r="B42" s="13"/>
      <c r="C42" s="13"/>
      <c r="D42" s="13"/>
      <c r="E42" s="14">
        <f>7+6+11+22</f>
        <v>46</v>
      </c>
      <c r="F42" s="14"/>
      <c r="G42">
        <v>13</v>
      </c>
      <c r="H42">
        <f t="shared" si="10"/>
        <v>598</v>
      </c>
    </row>
    <row r="43" spans="1:8" x14ac:dyDescent="0.45">
      <c r="A43" s="13" t="s">
        <v>70</v>
      </c>
      <c r="B43" s="13"/>
      <c r="C43" s="13"/>
      <c r="D43" s="13"/>
      <c r="E43" s="14">
        <f>41</f>
        <v>41</v>
      </c>
      <c r="F43" s="14"/>
      <c r="G43">
        <v>9</v>
      </c>
      <c r="H43">
        <f>SUM(E43*G43)</f>
        <v>369</v>
      </c>
    </row>
    <row r="44" spans="1:8" x14ac:dyDescent="0.45">
      <c r="A44" s="13" t="s">
        <v>71</v>
      </c>
      <c r="B44" s="13"/>
      <c r="C44" s="13"/>
      <c r="D44" s="13"/>
      <c r="E44" s="14">
        <v>0</v>
      </c>
      <c r="F44" s="14"/>
      <c r="G44">
        <v>13</v>
      </c>
      <c r="H44">
        <f>SUM(E44*G44)</f>
        <v>0</v>
      </c>
    </row>
    <row r="45" spans="1:8" x14ac:dyDescent="0.45">
      <c r="A45" s="13" t="s">
        <v>72</v>
      </c>
      <c r="B45" s="13"/>
      <c r="C45" s="13"/>
      <c r="D45" s="13"/>
      <c r="E45" s="14">
        <v>0</v>
      </c>
      <c r="F45" s="14"/>
      <c r="G45">
        <v>10</v>
      </c>
      <c r="H45">
        <f t="shared" ref="H45:H46" si="11">SUM(E45*G45)</f>
        <v>0</v>
      </c>
    </row>
    <row r="46" spans="1:8" x14ac:dyDescent="0.45">
      <c r="A46" s="13" t="s">
        <v>73</v>
      </c>
      <c r="B46" s="13"/>
      <c r="C46" s="13"/>
      <c r="D46" s="13"/>
      <c r="E46" s="14">
        <v>6</v>
      </c>
      <c r="F46" s="14"/>
      <c r="G46">
        <v>8</v>
      </c>
      <c r="H46">
        <f t="shared" si="11"/>
        <v>48</v>
      </c>
    </row>
    <row r="47" spans="1:8" x14ac:dyDescent="0.45">
      <c r="A47" s="13" t="s">
        <v>74</v>
      </c>
      <c r="B47" s="13"/>
      <c r="C47" s="13"/>
      <c r="D47" s="13"/>
      <c r="E47" s="14">
        <v>15</v>
      </c>
      <c r="F47" s="14"/>
      <c r="G47">
        <v>9</v>
      </c>
      <c r="H47">
        <f>SUM(E47*G47)</f>
        <v>135</v>
      </c>
    </row>
    <row r="48" spans="1:8" x14ac:dyDescent="0.45">
      <c r="A48" s="13" t="s">
        <v>75</v>
      </c>
      <c r="B48" s="13"/>
      <c r="C48" s="13"/>
      <c r="D48" s="13"/>
      <c r="E48" s="14">
        <f>9+10+5+6+7</f>
        <v>37</v>
      </c>
      <c r="F48" s="14"/>
      <c r="G48">
        <v>9</v>
      </c>
      <c r="H48">
        <f>SUM(E48*G48)</f>
        <v>333</v>
      </c>
    </row>
    <row r="49" spans="1:8" x14ac:dyDescent="0.45">
      <c r="A49" s="13" t="s">
        <v>76</v>
      </c>
      <c r="B49" s="13"/>
      <c r="C49" s="13"/>
      <c r="D49" s="13"/>
      <c r="E49" s="14">
        <v>0</v>
      </c>
      <c r="F49" s="14"/>
      <c r="G49">
        <v>8</v>
      </c>
      <c r="H49">
        <f>SUM(E49*G49)</f>
        <v>0</v>
      </c>
    </row>
    <row r="50" spans="1:8" x14ac:dyDescent="0.45">
      <c r="A50" s="8"/>
      <c r="B50" s="8"/>
      <c r="C50" s="8"/>
      <c r="D50" s="8"/>
      <c r="E50" s="7"/>
      <c r="F50" s="7"/>
      <c r="H50">
        <f>SUM(H30:H49)</f>
        <v>5506</v>
      </c>
    </row>
    <row r="51" spans="1:8" x14ac:dyDescent="0.45">
      <c r="A51" s="12" t="s">
        <v>77</v>
      </c>
      <c r="B51" s="12"/>
      <c r="C51" s="12"/>
      <c r="D51" s="12"/>
      <c r="E51" s="12" t="s">
        <v>10</v>
      </c>
      <c r="F51" s="12"/>
    </row>
    <row r="52" spans="1:8" x14ac:dyDescent="0.45">
      <c r="A52" s="13" t="s">
        <v>78</v>
      </c>
      <c r="B52" s="13"/>
      <c r="C52" s="13"/>
      <c r="D52" s="13"/>
      <c r="E52" s="14">
        <v>0</v>
      </c>
      <c r="F52" s="14"/>
      <c r="G52">
        <v>18</v>
      </c>
      <c r="H52">
        <f>SUM(E52*G52)</f>
        <v>0</v>
      </c>
    </row>
    <row r="53" spans="1:8" x14ac:dyDescent="0.45">
      <c r="A53" s="13" t="s">
        <v>79</v>
      </c>
      <c r="B53" s="13"/>
      <c r="C53" s="13"/>
      <c r="D53" s="13"/>
      <c r="E53" s="14">
        <v>0</v>
      </c>
      <c r="F53" s="14"/>
      <c r="G53">
        <v>9</v>
      </c>
      <c r="H53">
        <f t="shared" ref="H53:H54" si="12">SUM(E53*G53)</f>
        <v>0</v>
      </c>
    </row>
    <row r="54" spans="1:8" x14ac:dyDescent="0.45">
      <c r="A54" s="13" t="s">
        <v>80</v>
      </c>
      <c r="B54" s="13"/>
      <c r="C54" s="13"/>
      <c r="D54" s="13"/>
      <c r="E54" s="14">
        <f>25</f>
        <v>25</v>
      </c>
      <c r="F54" s="14"/>
      <c r="G54">
        <v>9</v>
      </c>
      <c r="H54">
        <f t="shared" si="12"/>
        <v>225</v>
      </c>
    </row>
    <row r="55" spans="1:8" x14ac:dyDescent="0.45">
      <c r="A55" s="13" t="s">
        <v>81</v>
      </c>
      <c r="B55" s="13"/>
      <c r="C55" s="13"/>
      <c r="D55" s="13"/>
      <c r="E55" s="14">
        <v>5</v>
      </c>
      <c r="F55" s="14"/>
      <c r="G55">
        <v>9</v>
      </c>
      <c r="H55">
        <f>SUM(E55*G55)</f>
        <v>45</v>
      </c>
    </row>
    <row r="56" spans="1:8" x14ac:dyDescent="0.45">
      <c r="A56" s="13" t="s">
        <v>87</v>
      </c>
      <c r="B56" s="13"/>
      <c r="C56" s="13"/>
      <c r="D56" s="13"/>
      <c r="E56" s="14">
        <f>10+9+9</f>
        <v>28</v>
      </c>
      <c r="F56" s="14"/>
      <c r="G56">
        <v>18</v>
      </c>
      <c r="H56">
        <f>SUM(E56*G56)</f>
        <v>504</v>
      </c>
    </row>
    <row r="57" spans="1:8" x14ac:dyDescent="0.45">
      <c r="A57" s="13" t="s">
        <v>82</v>
      </c>
      <c r="B57" s="13"/>
      <c r="C57" s="13"/>
      <c r="D57" s="13"/>
      <c r="E57" s="14">
        <f>0</f>
        <v>0</v>
      </c>
      <c r="F57" s="14"/>
      <c r="G57">
        <v>9</v>
      </c>
      <c r="H57">
        <f t="shared" ref="H57:H58" si="13">SUM(E57*G57)</f>
        <v>0</v>
      </c>
    </row>
    <row r="58" spans="1:8" x14ac:dyDescent="0.45">
      <c r="A58" s="13" t="s">
        <v>83</v>
      </c>
      <c r="B58" s="13"/>
      <c r="C58" s="13"/>
      <c r="D58" s="13"/>
      <c r="E58" s="14">
        <v>16</v>
      </c>
      <c r="F58" s="14"/>
      <c r="G58">
        <v>9</v>
      </c>
      <c r="H58">
        <f t="shared" si="13"/>
        <v>144</v>
      </c>
    </row>
    <row r="59" spans="1:8" x14ac:dyDescent="0.45">
      <c r="A59" s="13" t="s">
        <v>84</v>
      </c>
      <c r="B59" s="13"/>
      <c r="C59" s="13"/>
      <c r="D59" s="13"/>
      <c r="E59" s="14">
        <v>0</v>
      </c>
      <c r="F59" s="14"/>
      <c r="G59">
        <v>9</v>
      </c>
      <c r="H59">
        <f>SUM(E59*G59)</f>
        <v>0</v>
      </c>
    </row>
    <row r="60" spans="1:8" x14ac:dyDescent="0.45">
      <c r="A60" s="13" t="s">
        <v>85</v>
      </c>
      <c r="B60" s="13"/>
      <c r="C60" s="13"/>
      <c r="D60" s="13"/>
      <c r="E60" s="14">
        <v>0</v>
      </c>
      <c r="F60" s="14"/>
      <c r="G60">
        <v>23</v>
      </c>
      <c r="H60">
        <f>SUM(E60*G60)</f>
        <v>0</v>
      </c>
    </row>
    <row r="61" spans="1:8" x14ac:dyDescent="0.45">
      <c r="A61" s="13" t="s">
        <v>86</v>
      </c>
      <c r="B61" s="13"/>
      <c r="C61" s="13"/>
      <c r="D61" s="13"/>
      <c r="E61" s="14">
        <v>22</v>
      </c>
      <c r="F61" s="14"/>
      <c r="G61">
        <v>23</v>
      </c>
      <c r="H61">
        <f>SUM(E61*G61)</f>
        <v>506</v>
      </c>
    </row>
    <row r="62" spans="1:8" x14ac:dyDescent="0.45">
      <c r="A62" s="8"/>
      <c r="B62" s="8"/>
      <c r="C62" s="8"/>
      <c r="D62" s="8"/>
      <c r="E62" s="7"/>
      <c r="F62" s="7"/>
      <c r="H62">
        <f>SUM(H52:H61)</f>
        <v>1424</v>
      </c>
    </row>
    <row r="63" spans="1:8" x14ac:dyDescent="0.45">
      <c r="A63" s="12" t="s">
        <v>88</v>
      </c>
      <c r="B63" s="12"/>
      <c r="C63" s="12"/>
      <c r="D63" s="12"/>
      <c r="E63" s="12" t="s">
        <v>10</v>
      </c>
      <c r="F63" s="12"/>
    </row>
    <row r="64" spans="1:8" x14ac:dyDescent="0.45">
      <c r="A64" s="13" t="s">
        <v>89</v>
      </c>
      <c r="B64" s="13"/>
      <c r="C64" s="13"/>
      <c r="D64" s="13"/>
      <c r="E64" s="14">
        <f>31+27+13+9+9+11</f>
        <v>100</v>
      </c>
      <c r="F64" s="14"/>
      <c r="G64">
        <v>10</v>
      </c>
      <c r="H64">
        <f>SUM(E64*G64)</f>
        <v>1000</v>
      </c>
    </row>
    <row r="65" spans="1:9" x14ac:dyDescent="0.45">
      <c r="A65" s="13" t="s">
        <v>90</v>
      </c>
      <c r="B65" s="13"/>
      <c r="C65" s="13"/>
      <c r="D65" s="13"/>
      <c r="E65" s="14">
        <f>7+7+15+18+7</f>
        <v>54</v>
      </c>
      <c r="F65" s="14"/>
      <c r="G65">
        <v>10</v>
      </c>
      <c r="H65">
        <f t="shared" ref="H65:H66" si="14">SUM(E65*G65)</f>
        <v>540</v>
      </c>
    </row>
    <row r="66" spans="1:9" x14ac:dyDescent="0.45">
      <c r="A66" s="13" t="s">
        <v>91</v>
      </c>
      <c r="B66" s="13"/>
      <c r="C66" s="13"/>
      <c r="D66" s="13"/>
      <c r="E66" s="14">
        <f>17+7+9+11+18</f>
        <v>62</v>
      </c>
      <c r="F66" s="14"/>
      <c r="G66">
        <v>10</v>
      </c>
      <c r="H66">
        <f t="shared" si="14"/>
        <v>620</v>
      </c>
    </row>
    <row r="67" spans="1:9" x14ac:dyDescent="0.45">
      <c r="A67" s="13" t="s">
        <v>92</v>
      </c>
      <c r="B67" s="13"/>
      <c r="C67" s="13"/>
      <c r="D67" s="13"/>
      <c r="E67" s="14">
        <f>0</f>
        <v>0</v>
      </c>
      <c r="F67" s="14"/>
      <c r="G67">
        <v>10</v>
      </c>
      <c r="H67">
        <f>SUM(E67*G67)</f>
        <v>0</v>
      </c>
    </row>
    <row r="68" spans="1:9" x14ac:dyDescent="0.45">
      <c r="A68" s="13" t="s">
        <v>93</v>
      </c>
      <c r="B68" s="13"/>
      <c r="C68" s="13"/>
      <c r="D68" s="13"/>
      <c r="E68" s="14">
        <f>42+29</f>
        <v>71</v>
      </c>
      <c r="F68" s="14"/>
      <c r="G68">
        <v>10</v>
      </c>
      <c r="H68">
        <f>SUM(E68*G68)</f>
        <v>710</v>
      </c>
    </row>
    <row r="69" spans="1:9" x14ac:dyDescent="0.45">
      <c r="A69" s="13" t="s">
        <v>94</v>
      </c>
      <c r="B69" s="13"/>
      <c r="C69" s="13"/>
      <c r="D69" s="13"/>
      <c r="E69" s="14">
        <v>0</v>
      </c>
      <c r="F69" s="14"/>
      <c r="G69">
        <v>10</v>
      </c>
      <c r="H69">
        <f t="shared" ref="H69" si="15">SUM(E69*G69)</f>
        <v>0</v>
      </c>
    </row>
    <row r="70" spans="1:9" x14ac:dyDescent="0.45">
      <c r="A70" s="8"/>
      <c r="B70" s="8"/>
      <c r="C70" s="8"/>
      <c r="D70" s="8"/>
      <c r="E70" s="7"/>
      <c r="F70" s="7"/>
      <c r="H70">
        <f>SUM(H64:H69)</f>
        <v>2870</v>
      </c>
    </row>
    <row r="71" spans="1:9" x14ac:dyDescent="0.45">
      <c r="A71" s="12" t="s">
        <v>95</v>
      </c>
      <c r="B71" s="12"/>
      <c r="C71" s="12"/>
      <c r="D71" s="12"/>
      <c r="E71" s="12" t="s">
        <v>10</v>
      </c>
      <c r="F71" s="12"/>
    </row>
    <row r="72" spans="1:9" x14ac:dyDescent="0.45">
      <c r="A72" s="13" t="s">
        <v>96</v>
      </c>
      <c r="B72" s="13"/>
      <c r="C72" s="13"/>
      <c r="D72" s="13"/>
      <c r="E72" s="14">
        <f>4+2+2+1</f>
        <v>9</v>
      </c>
      <c r="F72" s="14"/>
      <c r="G72">
        <v>10</v>
      </c>
      <c r="H72">
        <f>SUM(E72*G72)</f>
        <v>90</v>
      </c>
    </row>
    <row r="73" spans="1:9" x14ac:dyDescent="0.45">
      <c r="A73" s="6"/>
      <c r="B73" s="6"/>
      <c r="C73" s="6"/>
      <c r="D73" s="6"/>
      <c r="E73" s="7"/>
      <c r="F73" s="7"/>
      <c r="H73">
        <f>SUM(H72)</f>
        <v>90</v>
      </c>
    </row>
    <row r="74" spans="1:9" x14ac:dyDescent="0.45">
      <c r="A74" s="12" t="s">
        <v>11</v>
      </c>
      <c r="B74" s="12"/>
      <c r="C74" s="12"/>
      <c r="D74" s="12"/>
      <c r="E74" s="12" t="s">
        <v>10</v>
      </c>
      <c r="F74" s="22"/>
    </row>
    <row r="75" spans="1:9" ht="15.4" customHeight="1" x14ac:dyDescent="0.45">
      <c r="A75" s="18" t="s">
        <v>99</v>
      </c>
      <c r="B75" s="18"/>
      <c r="C75" s="18"/>
      <c r="D75" s="18"/>
      <c r="E75" s="14">
        <v>149800</v>
      </c>
      <c r="F75" s="14"/>
      <c r="G75">
        <v>0</v>
      </c>
    </row>
    <row r="76" spans="1:9" x14ac:dyDescent="0.45">
      <c r="E76" s="2"/>
      <c r="F76" s="2"/>
      <c r="H76">
        <f>SUM(H75)</f>
        <v>0</v>
      </c>
    </row>
    <row r="77" spans="1:9" x14ac:dyDescent="0.45">
      <c r="A77" s="12" t="s">
        <v>100</v>
      </c>
      <c r="B77" s="12"/>
      <c r="C77" s="12"/>
      <c r="D77" s="12"/>
      <c r="E77" s="12" t="s">
        <v>10</v>
      </c>
      <c r="F77" s="22"/>
    </row>
    <row r="78" spans="1:9" ht="15.4" customHeight="1" x14ac:dyDescent="0.45">
      <c r="A78" s="18" t="s">
        <v>101</v>
      </c>
      <c r="B78" s="18"/>
      <c r="C78" s="18"/>
      <c r="D78" s="18"/>
      <c r="E78" s="14">
        <v>40800</v>
      </c>
      <c r="F78" s="14"/>
      <c r="G78">
        <v>0</v>
      </c>
      <c r="H78">
        <f>E78*G78</f>
        <v>0</v>
      </c>
    </row>
    <row r="79" spans="1:9" ht="15" customHeight="1" x14ac:dyDescent="0.45">
      <c r="A79" s="9"/>
      <c r="E79" s="2"/>
      <c r="F79" s="2"/>
      <c r="H79">
        <f>SUM(H78)</f>
        <v>0</v>
      </c>
    </row>
    <row r="80" spans="1:9" x14ac:dyDescent="0.45">
      <c r="A80" s="12" t="s">
        <v>13</v>
      </c>
      <c r="B80" s="12"/>
      <c r="C80" s="12"/>
      <c r="D80" s="12"/>
      <c r="E80" s="12"/>
      <c r="F80" s="22"/>
      <c r="H80" t="s">
        <v>31</v>
      </c>
      <c r="I80">
        <f>SUM(H79,H76,H73,H70,H62,H50,H27)</f>
        <v>35770</v>
      </c>
    </row>
    <row r="81" spans="1:9" x14ac:dyDescent="0.45">
      <c r="A81" s="15" t="s">
        <v>14</v>
      </c>
      <c r="B81" s="16"/>
      <c r="C81" s="16"/>
      <c r="D81" s="16"/>
      <c r="E81" s="16"/>
      <c r="F81" s="17"/>
      <c r="G81">
        <v>0</v>
      </c>
      <c r="H81" t="s">
        <v>28</v>
      </c>
    </row>
    <row r="82" spans="1:9" ht="15.75" customHeight="1" x14ac:dyDescent="0.45">
      <c r="A82" s="15" t="s">
        <v>15</v>
      </c>
      <c r="B82" s="16"/>
      <c r="C82" s="16"/>
      <c r="D82" s="16"/>
      <c r="E82" s="16"/>
      <c r="F82" s="17"/>
      <c r="H82" t="s">
        <v>29</v>
      </c>
    </row>
    <row r="83" spans="1:9" x14ac:dyDescent="0.45">
      <c r="A83" s="15" t="s">
        <v>16</v>
      </c>
      <c r="B83" s="16"/>
      <c r="C83" s="16"/>
      <c r="D83" s="16"/>
      <c r="E83" s="16"/>
      <c r="F83" s="17"/>
      <c r="H83" t="s">
        <v>30</v>
      </c>
    </row>
    <row r="84" spans="1:9" x14ac:dyDescent="0.45">
      <c r="A84" s="15" t="s">
        <v>17</v>
      </c>
      <c r="B84" s="16"/>
      <c r="C84" s="16"/>
      <c r="D84" s="16"/>
      <c r="E84" s="16"/>
      <c r="F84" s="17"/>
      <c r="H84" t="s">
        <v>31</v>
      </c>
      <c r="I84">
        <f>SUM(I80:I83)</f>
        <v>35770</v>
      </c>
    </row>
    <row r="85" spans="1:9" x14ac:dyDescent="0.45">
      <c r="A85" s="15" t="s">
        <v>18</v>
      </c>
      <c r="B85" s="16"/>
      <c r="C85" s="16"/>
      <c r="D85" s="16"/>
      <c r="E85" s="16"/>
      <c r="F85" s="17"/>
    </row>
    <row r="86" spans="1:9" x14ac:dyDescent="0.45">
      <c r="A86" s="15" t="s">
        <v>19</v>
      </c>
      <c r="B86" s="16"/>
      <c r="C86" s="16"/>
      <c r="D86" s="16"/>
      <c r="E86" s="16"/>
      <c r="F86" s="17"/>
      <c r="I86">
        <f>I85*1.05</f>
        <v>0</v>
      </c>
    </row>
    <row r="87" spans="1:9" x14ac:dyDescent="0.45">
      <c r="A87" s="15" t="s">
        <v>20</v>
      </c>
      <c r="B87" s="16"/>
      <c r="C87" s="16"/>
      <c r="D87" s="16"/>
      <c r="E87" s="16"/>
      <c r="F87" s="17"/>
    </row>
    <row r="88" spans="1:9" x14ac:dyDescent="0.45">
      <c r="A88" s="15" t="s">
        <v>32</v>
      </c>
      <c r="B88" s="16"/>
      <c r="C88" s="16"/>
      <c r="D88" s="16"/>
      <c r="E88" s="16"/>
      <c r="F88" s="17"/>
    </row>
    <row r="89" spans="1:9" ht="14.65" thickBot="1" x14ac:dyDescent="0.5">
      <c r="A89" s="1"/>
      <c r="B89" s="1"/>
      <c r="C89" s="1"/>
      <c r="D89" s="1"/>
      <c r="E89" s="1"/>
      <c r="F89" s="1"/>
    </row>
    <row r="90" spans="1:9" x14ac:dyDescent="0.45">
      <c r="A90" s="23" t="s">
        <v>12</v>
      </c>
      <c r="B90" s="24"/>
      <c r="C90" s="24"/>
      <c r="D90" s="25"/>
      <c r="E90" s="23">
        <v>181130</v>
      </c>
      <c r="F90" s="25"/>
    </row>
    <row r="91" spans="1:9" x14ac:dyDescent="0.45">
      <c r="A91" s="3"/>
      <c r="B91" s="3"/>
      <c r="C91" s="3"/>
      <c r="D91" s="3"/>
      <c r="E91" s="3"/>
      <c r="F91" s="3"/>
    </row>
    <row r="92" spans="1:9" x14ac:dyDescent="0.45">
      <c r="A92" s="26" t="s">
        <v>35</v>
      </c>
      <c r="B92" s="26"/>
      <c r="C92" s="26"/>
      <c r="D92" s="26"/>
      <c r="E92" s="26"/>
      <c r="F92" s="26"/>
    </row>
    <row r="93" spans="1:9" x14ac:dyDescent="0.45">
      <c r="A93" s="15" t="s">
        <v>21</v>
      </c>
      <c r="B93" s="16"/>
      <c r="C93" s="16"/>
      <c r="D93" s="16"/>
      <c r="E93" s="16"/>
      <c r="F93" s="17"/>
    </row>
    <row r="94" spans="1:9" x14ac:dyDescent="0.45">
      <c r="A94" s="15" t="s">
        <v>22</v>
      </c>
      <c r="B94" s="16"/>
      <c r="C94" s="16"/>
      <c r="D94" s="16"/>
      <c r="E94" s="16"/>
      <c r="F94" s="17"/>
    </row>
    <row r="95" spans="1:9" x14ac:dyDescent="0.45">
      <c r="A95" s="15" t="s">
        <v>23</v>
      </c>
      <c r="B95" s="16"/>
      <c r="C95" s="16"/>
      <c r="D95" s="16"/>
      <c r="E95" s="16"/>
      <c r="F95" s="17"/>
    </row>
    <row r="96" spans="1:9" x14ac:dyDescent="0.45">
      <c r="A96" s="15" t="s">
        <v>24</v>
      </c>
      <c r="B96" s="16"/>
      <c r="C96" s="16"/>
      <c r="D96" s="16"/>
      <c r="E96" s="16"/>
      <c r="F96" s="17"/>
    </row>
    <row r="97" spans="1:8" x14ac:dyDescent="0.45">
      <c r="A97" s="15" t="s">
        <v>25</v>
      </c>
      <c r="B97" s="16"/>
      <c r="C97" s="16"/>
      <c r="D97" s="16"/>
      <c r="E97" s="16"/>
      <c r="F97" s="17"/>
    </row>
    <row r="98" spans="1:8" x14ac:dyDescent="0.45">
      <c r="A98" s="15" t="s">
        <v>39</v>
      </c>
      <c r="B98" s="16"/>
      <c r="C98" s="16"/>
      <c r="D98" s="16"/>
      <c r="E98" s="16"/>
      <c r="F98" s="17"/>
    </row>
    <row r="99" spans="1:8" x14ac:dyDescent="0.45">
      <c r="A99" s="15" t="s">
        <v>26</v>
      </c>
      <c r="B99" s="16"/>
      <c r="C99" s="16"/>
      <c r="D99" s="16"/>
      <c r="E99" s="16"/>
      <c r="F99" s="17"/>
    </row>
    <row r="100" spans="1:8" x14ac:dyDescent="0.45">
      <c r="A100" s="15" t="s">
        <v>38</v>
      </c>
      <c r="B100" s="16"/>
      <c r="C100" s="16"/>
      <c r="D100" s="16"/>
      <c r="E100" s="16"/>
      <c r="F100" s="17"/>
    </row>
    <row r="101" spans="1:8" x14ac:dyDescent="0.45">
      <c r="A101" s="15" t="s">
        <v>33</v>
      </c>
      <c r="B101" s="16"/>
      <c r="C101" s="16"/>
      <c r="D101" s="16"/>
      <c r="E101" s="16"/>
      <c r="F101" s="17"/>
    </row>
    <row r="102" spans="1:8" x14ac:dyDescent="0.45">
      <c r="A102" s="15" t="s">
        <v>34</v>
      </c>
      <c r="B102" s="16"/>
      <c r="C102" s="16"/>
      <c r="D102" s="16"/>
      <c r="E102" s="16"/>
      <c r="F102" s="17"/>
    </row>
    <row r="103" spans="1:8" x14ac:dyDescent="0.45">
      <c r="A103" s="15" t="s">
        <v>36</v>
      </c>
      <c r="B103" s="16"/>
      <c r="C103" s="16"/>
      <c r="D103" s="16"/>
      <c r="E103" s="16"/>
      <c r="F103" s="17"/>
    </row>
    <row r="104" spans="1:8" x14ac:dyDescent="0.45">
      <c r="A104" s="15" t="s">
        <v>40</v>
      </c>
      <c r="B104" s="16"/>
      <c r="C104" s="16"/>
      <c r="D104" s="16"/>
      <c r="E104" s="16"/>
      <c r="F104" s="17"/>
    </row>
    <row r="106" spans="1:8" x14ac:dyDescent="0.45">
      <c r="A106" s="12" t="s">
        <v>102</v>
      </c>
      <c r="B106" s="12"/>
      <c r="C106" s="12"/>
      <c r="D106" s="12"/>
      <c r="E106" s="12" t="s">
        <v>10</v>
      </c>
      <c r="F106" s="22"/>
    </row>
    <row r="107" spans="1:8" ht="15.4" customHeight="1" x14ac:dyDescent="0.45">
      <c r="A107" s="18" t="s">
        <v>103</v>
      </c>
      <c r="B107" s="18"/>
      <c r="C107" s="18"/>
      <c r="D107" s="18"/>
      <c r="E107" s="14">
        <v>40800</v>
      </c>
      <c r="F107" s="14"/>
      <c r="H107">
        <f>E107*G107</f>
        <v>0</v>
      </c>
    </row>
    <row r="108" spans="1:8" ht="14.65" thickBot="1" x14ac:dyDescent="0.5">
      <c r="A108" s="1"/>
      <c r="B108" s="1"/>
      <c r="C108" s="1"/>
      <c r="D108" s="1"/>
      <c r="E108" s="1"/>
      <c r="F108" s="1"/>
    </row>
    <row r="109" spans="1:8" x14ac:dyDescent="0.45">
      <c r="A109" s="23" t="s">
        <v>12</v>
      </c>
      <c r="B109" s="24"/>
      <c r="C109" s="24"/>
      <c r="D109" s="25"/>
      <c r="E109" s="23">
        <v>5830</v>
      </c>
      <c r="F109" s="25"/>
    </row>
    <row r="110" spans="1:8" x14ac:dyDescent="0.45">
      <c r="A110" s="3"/>
      <c r="B110" s="3"/>
      <c r="C110" s="3"/>
      <c r="D110" s="3"/>
      <c r="E110" s="3"/>
      <c r="F110" s="3"/>
    </row>
  </sheetData>
  <mergeCells count="164">
    <mergeCell ref="A98:F98"/>
    <mergeCell ref="A99:F99"/>
    <mergeCell ref="A92:F92"/>
    <mergeCell ref="A77:D77"/>
    <mergeCell ref="E77:F77"/>
    <mergeCell ref="A78:D78"/>
    <mergeCell ref="E78:F78"/>
    <mergeCell ref="A106:D106"/>
    <mergeCell ref="E106:F106"/>
    <mergeCell ref="A109:D109"/>
    <mergeCell ref="E109:F109"/>
    <mergeCell ref="A104:F104"/>
    <mergeCell ref="A101:F101"/>
    <mergeCell ref="A102:F102"/>
    <mergeCell ref="A103:F103"/>
    <mergeCell ref="A107:D107"/>
    <mergeCell ref="E107:F107"/>
    <mergeCell ref="A90:D90"/>
    <mergeCell ref="E90:F90"/>
    <mergeCell ref="A87:F87"/>
    <mergeCell ref="A94:F94"/>
    <mergeCell ref="A88:F88"/>
    <mergeCell ref="A39:D39"/>
    <mergeCell ref="E39:F39"/>
    <mergeCell ref="A42:D42"/>
    <mergeCell ref="E42:F42"/>
    <mergeCell ref="A43:D43"/>
    <mergeCell ref="E43:F43"/>
    <mergeCell ref="A44:D44"/>
    <mergeCell ref="E44:F44"/>
    <mergeCell ref="A45:D45"/>
    <mergeCell ref="E45:F45"/>
    <mergeCell ref="A46:D46"/>
    <mergeCell ref="E46:F46"/>
    <mergeCell ref="A80:F80"/>
    <mergeCell ref="A1:F1"/>
    <mergeCell ref="C2:F2"/>
    <mergeCell ref="C3:F3"/>
    <mergeCell ref="C4:F4"/>
    <mergeCell ref="C5:F5"/>
    <mergeCell ref="A8:D8"/>
    <mergeCell ref="E8:F8"/>
    <mergeCell ref="A83:F83"/>
    <mergeCell ref="A84:F84"/>
    <mergeCell ref="A74:D74"/>
    <mergeCell ref="E74:F74"/>
    <mergeCell ref="A75:D75"/>
    <mergeCell ref="E75:F75"/>
    <mergeCell ref="A81:F81"/>
    <mergeCell ref="A82:F82"/>
    <mergeCell ref="A38:D38"/>
    <mergeCell ref="E38:F38"/>
    <mergeCell ref="A9:D9"/>
    <mergeCell ref="E9:F9"/>
    <mergeCell ref="E10:F10"/>
    <mergeCell ref="A10:D10"/>
    <mergeCell ref="B6:F6"/>
    <mergeCell ref="E32:F32"/>
    <mergeCell ref="A30:D30"/>
    <mergeCell ref="A31:D31"/>
    <mergeCell ref="E31:F31"/>
    <mergeCell ref="A11:D11"/>
    <mergeCell ref="E11:F11"/>
    <mergeCell ref="A29:D29"/>
    <mergeCell ref="E29:F29"/>
    <mergeCell ref="A14:D14"/>
    <mergeCell ref="E14:F14"/>
    <mergeCell ref="E15:F15"/>
    <mergeCell ref="A16:D16"/>
    <mergeCell ref="E16:F16"/>
    <mergeCell ref="A100:F100"/>
    <mergeCell ref="A12:D12"/>
    <mergeCell ref="E12:F12"/>
    <mergeCell ref="A34:D34"/>
    <mergeCell ref="E34:F34"/>
    <mergeCell ref="A35:D35"/>
    <mergeCell ref="A36:D36"/>
    <mergeCell ref="A37:D37"/>
    <mergeCell ref="E37:F37"/>
    <mergeCell ref="E36:F36"/>
    <mergeCell ref="E35:F35"/>
    <mergeCell ref="E30:F30"/>
    <mergeCell ref="A33:D33"/>
    <mergeCell ref="E33:F33"/>
    <mergeCell ref="A32:D32"/>
    <mergeCell ref="A15:D15"/>
    <mergeCell ref="A13:D13"/>
    <mergeCell ref="E13:F13"/>
    <mergeCell ref="A93:F93"/>
    <mergeCell ref="A96:F96"/>
    <mergeCell ref="A95:F95"/>
    <mergeCell ref="A97:F97"/>
    <mergeCell ref="A85:F85"/>
    <mergeCell ref="A86:F86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A26:D26"/>
    <mergeCell ref="E26:F26"/>
    <mergeCell ref="A40:D40"/>
    <mergeCell ref="E40:F40"/>
    <mergeCell ref="A41:D41"/>
    <mergeCell ref="E41:F41"/>
    <mergeCell ref="A23:D23"/>
    <mergeCell ref="E23:F23"/>
    <mergeCell ref="A24:D24"/>
    <mergeCell ref="E24:F24"/>
    <mergeCell ref="A25:D25"/>
    <mergeCell ref="E25:F25"/>
    <mergeCell ref="A51:D51"/>
    <mergeCell ref="E51:F51"/>
    <mergeCell ref="A52:D52"/>
    <mergeCell ref="E52:F52"/>
    <mergeCell ref="A53:D53"/>
    <mergeCell ref="E53:F53"/>
    <mergeCell ref="A47:D47"/>
    <mergeCell ref="E47:F47"/>
    <mergeCell ref="A48:D48"/>
    <mergeCell ref="E48:F48"/>
    <mergeCell ref="A49:D49"/>
    <mergeCell ref="E49:F49"/>
    <mergeCell ref="A57:D57"/>
    <mergeCell ref="E57:F57"/>
    <mergeCell ref="A58:D58"/>
    <mergeCell ref="E58:F58"/>
    <mergeCell ref="A59:D59"/>
    <mergeCell ref="E59:F59"/>
    <mergeCell ref="A54:D54"/>
    <mergeCell ref="E54:F54"/>
    <mergeCell ref="A55:D55"/>
    <mergeCell ref="E55:F55"/>
    <mergeCell ref="A56:D56"/>
    <mergeCell ref="E56:F56"/>
    <mergeCell ref="A64:D64"/>
    <mergeCell ref="E64:F64"/>
    <mergeCell ref="A65:D65"/>
    <mergeCell ref="E65:F65"/>
    <mergeCell ref="A66:D66"/>
    <mergeCell ref="E66:F66"/>
    <mergeCell ref="A60:D60"/>
    <mergeCell ref="E60:F60"/>
    <mergeCell ref="A61:D61"/>
    <mergeCell ref="E61:F61"/>
    <mergeCell ref="A63:D63"/>
    <mergeCell ref="E63:F63"/>
    <mergeCell ref="A71:D71"/>
    <mergeCell ref="E71:F71"/>
    <mergeCell ref="A72:D72"/>
    <mergeCell ref="E72:F72"/>
    <mergeCell ref="A67:D67"/>
    <mergeCell ref="E67:F67"/>
    <mergeCell ref="A68:D68"/>
    <mergeCell ref="E68:F68"/>
    <mergeCell ref="A69:D69"/>
    <mergeCell ref="E69:F6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2022-05-11T18:39:55Z</dcterms:modified>
</cp:coreProperties>
</file>