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\Documents\prueba\"/>
    </mc:Choice>
  </mc:AlternateContent>
  <xr:revisionPtr revIDLastSave="0" documentId="8_{AA759007-9927-4DC4-A21A-F369E3C1DB75}" xr6:coauthVersionLast="47" xr6:coauthVersionMax="47" xr10:uidLastSave="{00000000-0000-0000-0000-000000000000}"/>
  <bookViews>
    <workbookView xWindow="-108" yWindow="-108" windowWidth="23256" windowHeight="12456" activeTab="2" xr2:uid="{3A786A40-7E1D-4E49-9328-930B59C650D9}"/>
  </bookViews>
  <sheets>
    <sheet name="IR 2022 USD 1.000" sheetId="5" r:id="rId1"/>
    <sheet name="IR 2022 USD 2000" sheetId="6" r:id="rId2"/>
    <sheet name="IR 2022 USD 2500" sheetId="7" r:id="rId3"/>
    <sheet name="IR 2022 USD 3000" sheetId="8" r:id="rId4"/>
    <sheet name="Ley original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3" i="8" l="1"/>
  <c r="B19" i="8"/>
  <c r="E27" i="8"/>
  <c r="F18" i="8"/>
  <c r="C4" i="8"/>
  <c r="F2" i="8"/>
  <c r="F4" i="8" s="1"/>
  <c r="B23" i="7"/>
  <c r="B19" i="7"/>
  <c r="F18" i="7"/>
  <c r="E27" i="7" s="1"/>
  <c r="C4" i="7"/>
  <c r="F2" i="7"/>
  <c r="F4" i="7" s="1"/>
  <c r="F5" i="7" s="1"/>
  <c r="F6" i="7" s="1"/>
  <c r="F8" i="7" s="1"/>
  <c r="F11" i="7" s="1"/>
  <c r="F12" i="7" s="1"/>
  <c r="F14" i="7" s="1"/>
  <c r="C9" i="6"/>
  <c r="C13" i="6" s="1"/>
  <c r="E27" i="6"/>
  <c r="B23" i="6"/>
  <c r="B19" i="6"/>
  <c r="F18" i="6"/>
  <c r="C5" i="6"/>
  <c r="C7" i="6" s="1"/>
  <c r="C4" i="6"/>
  <c r="F2" i="6"/>
  <c r="F4" i="6" s="1"/>
  <c r="B23" i="5"/>
  <c r="B19" i="5"/>
  <c r="F18" i="5"/>
  <c r="E27" i="5" s="1"/>
  <c r="C4" i="5"/>
  <c r="C5" i="5" s="1"/>
  <c r="C7" i="5" s="1"/>
  <c r="C12" i="5" s="1"/>
  <c r="C13" i="5" s="1"/>
  <c r="F2" i="5"/>
  <c r="F4" i="5" s="1"/>
  <c r="F5" i="8" l="1"/>
  <c r="F6" i="8" s="1"/>
  <c r="F8" i="8" s="1"/>
  <c r="C5" i="8"/>
  <c r="C7" i="8" s="1"/>
  <c r="C9" i="8" s="1"/>
  <c r="C5" i="7"/>
  <c r="C7" i="7" s="1"/>
  <c r="C9" i="7" s="1"/>
  <c r="C12" i="7" s="1"/>
  <c r="C13" i="7" s="1"/>
  <c r="F5" i="6"/>
  <c r="F6" i="6" s="1"/>
  <c r="F8" i="6" s="1"/>
  <c r="F11" i="6" s="1"/>
  <c r="F12" i="6" s="1"/>
  <c r="F14" i="6" s="1"/>
  <c r="F5" i="5"/>
  <c r="F6" i="5" s="1"/>
  <c r="F8" i="5" s="1"/>
  <c r="F12" i="5" s="1"/>
  <c r="F14" i="5" s="1"/>
  <c r="C13" i="8" l="1"/>
  <c r="C12" i="8"/>
  <c r="F11" i="8"/>
  <c r="F12" i="8" s="1"/>
  <c r="F14" i="8" s="1"/>
  <c r="F2" i="4"/>
  <c r="F4" i="4" s="1"/>
  <c r="E27" i="4"/>
  <c r="B23" i="4"/>
  <c r="F18" i="4"/>
  <c r="B19" i="4"/>
  <c r="C4" i="4"/>
  <c r="F13" i="4" l="1"/>
  <c r="C5" i="4"/>
  <c r="C7" i="4" s="1"/>
  <c r="C9" i="4" s="1"/>
  <c r="F5" i="4"/>
  <c r="F6" i="4" s="1"/>
  <c r="F8" i="4" s="1"/>
  <c r="F11" i="4" s="1"/>
  <c r="F12" i="4" l="1"/>
  <c r="F14" i="4" s="1"/>
  <c r="C1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tc={FFDFCE3C-6891-41E5-A3F5-AB3BFCE88F0D}</author>
  </authors>
  <commentList>
    <comment ref="F10" authorId="0" shapeId="0" xr:uid="{FFDFCE3C-6891-41E5-A3F5-AB3BFCE88F0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columna impuesto sobre fraccion basica de la tabla en el rango que corresponde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tc={C6EC87B6-A40F-47DD-A52D-D1C303ABEC86}</author>
    <author>tc={45C517A9-9FF9-4F18-BF4C-57CB4F003BC0}</author>
  </authors>
  <commentList>
    <comment ref="F11" authorId="0" shapeId="0" xr:uid="{C6EC87B6-A40F-47DD-A52D-D1C303ABEC8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 fracion exedente con el porcentaje indicado en la tabla para el rango correspondiente</t>
      </text>
    </comment>
    <comment ref="E20" authorId="1" shapeId="0" xr:uid="{45C517A9-9FF9-4F18-BF4C-57CB4F003BC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se compara con el doble del limite superior del primer rango</t>
      </text>
    </comment>
  </commentList>
</comments>
</file>

<file path=xl/sharedStrings.xml><?xml version="1.0" encoding="utf-8"?>
<sst xmlns="http://schemas.openxmlformats.org/spreadsheetml/2006/main" count="162" uniqueCount="32">
  <si>
    <t>Gastos personales</t>
  </si>
  <si>
    <t>Sueldo mensual</t>
  </si>
  <si>
    <t>Ingresos brutos anuales</t>
  </si>
  <si>
    <t>(-) Aporte personal</t>
  </si>
  <si>
    <t>Ingresos netos</t>
  </si>
  <si>
    <t>Impuesto sobre FB</t>
  </si>
  <si>
    <t>(-) Gastos personales</t>
  </si>
  <si>
    <t>Fracción excedente</t>
  </si>
  <si>
    <t>Impuesto sobre FE</t>
  </si>
  <si>
    <t>(-)Fracción básica</t>
  </si>
  <si>
    <t>TOTAL IMPUESTO A PAGAR</t>
  </si>
  <si>
    <t>Se toma el menor entre</t>
  </si>
  <si>
    <t>(-) Rebaja por GP</t>
  </si>
  <si>
    <t>TOTAL IMPUESTO CAUSADO</t>
  </si>
  <si>
    <t>Si no pasa de 2,13 FB se deduce el 20%</t>
  </si>
  <si>
    <t>7 Canastas básicas</t>
  </si>
  <si>
    <t>Si pasa de 2,13 FB se deduce el 10%</t>
  </si>
  <si>
    <t>R= 498,18</t>
  </si>
  <si>
    <t>VIGENTE</t>
  </si>
  <si>
    <t>CON REFORMA</t>
  </si>
  <si>
    <t>R= 4.981,76 x 10%</t>
  </si>
  <si>
    <t>R= L x 10% (se toma el 10% porque se pasa de USD 23.881,56)</t>
  </si>
  <si>
    <t>CÁLCULO PARA EL 2022</t>
  </si>
  <si>
    <t>CÁLCULO PARA EL 2021</t>
  </si>
  <si>
    <t>aporte iess</t>
  </si>
  <si>
    <t>privado</t>
  </si>
  <si>
    <t xml:space="preserve">publico </t>
  </si>
  <si>
    <t>Se toma el menor entre GASTOS PERSONALES</t>
  </si>
  <si>
    <t>GASTOS PERSONALES</t>
  </si>
  <si>
    <t>10% SI SUPERA EL DOBLE DE 11310 O 20% SI ES MENOR</t>
  </si>
  <si>
    <t>CASO 1</t>
  </si>
  <si>
    <t>CASO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</si>
</sst>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" fontId="0" fillId="0" borderId="0" xfId="0" applyNumberFormat="1"/>
    <xf numFmtId="0" fontId="0" fillId="0" borderId="2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5" xfId="0" applyBorder="1"/>
    <xf numFmtId="4" fontId="0" fillId="0" borderId="6" xfId="0" applyNumberFormat="1" applyBorder="1"/>
    <xf numFmtId="0" fontId="0" fillId="0" borderId="5" xfId="0" quotePrefix="1" applyBorder="1"/>
    <xf numFmtId="4" fontId="0" fillId="0" borderId="7" xfId="0" applyNumberFormat="1" applyBorder="1"/>
    <xf numFmtId="0" fontId="1" fillId="0" borderId="8" xfId="0" applyFont="1" applyBorder="1"/>
    <xf numFmtId="4" fontId="1" fillId="0" borderId="9" xfId="0" applyNumberFormat="1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Fill="1" applyBorder="1"/>
    <xf numFmtId="0" fontId="1" fillId="0" borderId="0" xfId="0" applyFont="1" applyBorder="1" applyAlignment="1">
      <alignment horizontal="center"/>
    </xf>
    <xf numFmtId="4" fontId="0" fillId="0" borderId="0" xfId="0" applyNumberFormat="1" applyBorder="1"/>
    <xf numFmtId="4" fontId="1" fillId="0" borderId="0" xfId="0" applyNumberFormat="1" applyFont="1" applyBorder="1"/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13</xdr:row>
      <xdr:rowOff>28575</xdr:rowOff>
    </xdr:from>
    <xdr:to>
      <xdr:col>11</xdr:col>
      <xdr:colOff>333375</xdr:colOff>
      <xdr:row>26</xdr:row>
      <xdr:rowOff>8192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CFA402C-FD11-418F-9240-DEB4194C8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2514600"/>
          <a:ext cx="3819525" cy="2513267"/>
        </a:xfrm>
        <a:prstGeom prst="rect">
          <a:avLst/>
        </a:prstGeom>
      </xdr:spPr>
    </xdr:pic>
    <xdr:clientData/>
  </xdr:twoCellAnchor>
  <xdr:twoCellAnchor editAs="oneCell">
    <xdr:from>
      <xdr:col>6</xdr:col>
      <xdr:colOff>304239</xdr:colOff>
      <xdr:row>0</xdr:row>
      <xdr:rowOff>17929</xdr:rowOff>
    </xdr:from>
    <xdr:to>
      <xdr:col>11</xdr:col>
      <xdr:colOff>333934</xdr:colOff>
      <xdr:row>11</xdr:row>
      <xdr:rowOff>164166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37C03AF5-EA5D-4FA8-85C3-48C8B8C5AB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13</xdr:row>
      <xdr:rowOff>28575</xdr:rowOff>
    </xdr:from>
    <xdr:to>
      <xdr:col>11</xdr:col>
      <xdr:colOff>333375</xdr:colOff>
      <xdr:row>26</xdr:row>
      <xdr:rowOff>65342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24BED3D-5D05-4050-A70A-6917ABF6E6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2514600"/>
          <a:ext cx="3819525" cy="2513267"/>
        </a:xfrm>
        <a:prstGeom prst="rect">
          <a:avLst/>
        </a:prstGeom>
      </xdr:spPr>
    </xdr:pic>
    <xdr:clientData/>
  </xdr:twoCellAnchor>
  <xdr:twoCellAnchor editAs="oneCell">
    <xdr:from>
      <xdr:col>6</xdr:col>
      <xdr:colOff>304239</xdr:colOff>
      <xdr:row>0</xdr:row>
      <xdr:rowOff>17929</xdr:rowOff>
    </xdr:from>
    <xdr:to>
      <xdr:col>11</xdr:col>
      <xdr:colOff>333934</xdr:colOff>
      <xdr:row>11</xdr:row>
      <xdr:rowOff>164166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8F306550-594B-4678-AA9B-0775489C4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11</xdr:row>
      <xdr:rowOff>114300</xdr:rowOff>
    </xdr:from>
    <xdr:to>
      <xdr:col>11</xdr:col>
      <xdr:colOff>342900</xdr:colOff>
      <xdr:row>24</xdr:row>
      <xdr:rowOff>84392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287AC9E-429F-4F32-B075-9D8A3112E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9975" y="2209800"/>
          <a:ext cx="3819525" cy="2513267"/>
        </a:xfrm>
        <a:prstGeom prst="rect">
          <a:avLst/>
        </a:prstGeom>
      </xdr:spPr>
    </xdr:pic>
    <xdr:clientData/>
  </xdr:twoCellAnchor>
  <xdr:twoCellAnchor editAs="oneCell">
    <xdr:from>
      <xdr:col>6</xdr:col>
      <xdr:colOff>304239</xdr:colOff>
      <xdr:row>0</xdr:row>
      <xdr:rowOff>17929</xdr:rowOff>
    </xdr:from>
    <xdr:to>
      <xdr:col>11</xdr:col>
      <xdr:colOff>333934</xdr:colOff>
      <xdr:row>11</xdr:row>
      <xdr:rowOff>164166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0D82A90D-7623-4044-95DC-219B16C96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323850</xdr:colOff>
      <xdr:row>13</xdr:row>
      <xdr:rowOff>28575</xdr:rowOff>
    </xdr:from>
    <xdr:to>
      <xdr:col>12</xdr:col>
      <xdr:colOff>333375</xdr:colOff>
      <xdr:row>26</xdr:row>
      <xdr:rowOff>122492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C130293-569B-4899-B67C-BD4DA6651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2514600"/>
          <a:ext cx="3819525" cy="2570417"/>
        </a:xfrm>
        <a:prstGeom prst="rect">
          <a:avLst/>
        </a:prstGeom>
      </xdr:spPr>
    </xdr:pic>
    <xdr:clientData/>
  </xdr:twoCellAnchor>
  <xdr:twoCellAnchor editAs="oneCell">
    <xdr:from>
      <xdr:col>7</xdr:col>
      <xdr:colOff>304239</xdr:colOff>
      <xdr:row>0</xdr:row>
      <xdr:rowOff>17929</xdr:rowOff>
    </xdr:from>
    <xdr:to>
      <xdr:col>12</xdr:col>
      <xdr:colOff>333934</xdr:colOff>
      <xdr:row>11</xdr:row>
      <xdr:rowOff>164166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926B6256-B756-4805-BB04-CC5B9A91D1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  <xdr:twoCellAnchor editAs="oneCell">
    <xdr:from>
      <xdr:col>7</xdr:col>
      <xdr:colOff>352425</xdr:colOff>
      <xdr:row>11</xdr:row>
      <xdr:rowOff>0</xdr:rowOff>
    </xdr:from>
    <xdr:to>
      <xdr:col>12</xdr:col>
      <xdr:colOff>361950</xdr:colOff>
      <xdr:row>24</xdr:row>
      <xdr:rowOff>27242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79ACEA9-997A-4559-B46E-667AD03E6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2095500"/>
          <a:ext cx="3819525" cy="2570417"/>
        </a:xfrm>
        <a:prstGeom prst="rect">
          <a:avLst/>
        </a:prstGeom>
      </xdr:spPr>
    </xdr:pic>
    <xdr:clientData/>
  </xdr:twoCellAnchor>
  <xdr:twoCellAnchor editAs="oneCell">
    <xdr:from>
      <xdr:col>7</xdr:col>
      <xdr:colOff>304239</xdr:colOff>
      <xdr:row>0</xdr:row>
      <xdr:rowOff>17929</xdr:rowOff>
    </xdr:from>
    <xdr:to>
      <xdr:col>12</xdr:col>
      <xdr:colOff>333934</xdr:colOff>
      <xdr:row>11</xdr:row>
      <xdr:rowOff>164166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67D3FD48-A494-4E5E-B305-DDF86F12A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323850</xdr:colOff>
      <xdr:row>13</xdr:row>
      <xdr:rowOff>28575</xdr:rowOff>
    </xdr:from>
    <xdr:to>
      <xdr:col>11</xdr:col>
      <xdr:colOff>333375</xdr:colOff>
      <xdr:row>26</xdr:row>
      <xdr:rowOff>179642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FB3B8FF-356F-465B-B235-16559A1D8C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0450" y="2514600"/>
          <a:ext cx="3819525" cy="2627567"/>
        </a:xfrm>
        <a:prstGeom prst="rect">
          <a:avLst/>
        </a:prstGeom>
      </xdr:spPr>
    </xdr:pic>
    <xdr:clientData/>
  </xdr:twoCellAnchor>
  <xdr:twoCellAnchor editAs="oneCell">
    <xdr:from>
      <xdr:col>6</xdr:col>
      <xdr:colOff>304239</xdr:colOff>
      <xdr:row>0</xdr:row>
      <xdr:rowOff>17929</xdr:rowOff>
    </xdr:from>
    <xdr:to>
      <xdr:col>11</xdr:col>
      <xdr:colOff>333934</xdr:colOff>
      <xdr:row>11</xdr:row>
      <xdr:rowOff>164166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C94DE2E9-4B74-465E-A309-BF361578F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11</xdr:row>
      <xdr:rowOff>0</xdr:rowOff>
    </xdr:from>
    <xdr:to>
      <xdr:col>11</xdr:col>
      <xdr:colOff>361950</xdr:colOff>
      <xdr:row>24</xdr:row>
      <xdr:rowOff>93917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A34D4A1-2B40-44B4-907A-2BBD368B6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9025" y="2095500"/>
          <a:ext cx="3819525" cy="2570417"/>
        </a:xfrm>
        <a:prstGeom prst="rect">
          <a:avLst/>
        </a:prstGeom>
      </xdr:spPr>
    </xdr:pic>
    <xdr:clientData/>
  </xdr:twoCellAnchor>
  <xdr:twoCellAnchor editAs="oneCell">
    <xdr:from>
      <xdr:col>6</xdr:col>
      <xdr:colOff>304239</xdr:colOff>
      <xdr:row>0</xdr:row>
      <xdr:rowOff>17929</xdr:rowOff>
    </xdr:from>
    <xdr:to>
      <xdr:col>11</xdr:col>
      <xdr:colOff>333934</xdr:colOff>
      <xdr:row>11</xdr:row>
      <xdr:rowOff>164166</xdr:rowOff>
    </xdr:to>
    <xdr:pic>
      <xdr:nvPicPr>
        <xdr:cNvPr id="5" name="Gráfico 4">
          <a:extLst>
            <a:ext uri="{FF2B5EF4-FFF2-40B4-BE49-F238E27FC236}">
              <a16:creationId xmlns:a16="http://schemas.microsoft.com/office/drawing/2014/main" id="{4814689C-6F5B-49EF-947C-D224AC84F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390839" y="17929"/>
          <a:ext cx="3839695" cy="22417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685800</xdr:colOff>
      <xdr:row>1</xdr:row>
      <xdr:rowOff>0</xdr:rowOff>
    </xdr:from>
    <xdr:to>
      <xdr:col>11</xdr:col>
      <xdr:colOff>695325</xdr:colOff>
      <xdr:row>13</xdr:row>
      <xdr:rowOff>198692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65CBD4-DBEF-47DA-BCBF-E2B86519B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2400" y="0"/>
          <a:ext cx="3819525" cy="2495898"/>
        </a:xfrm>
        <a:prstGeom prst="rect">
          <a:avLst/>
        </a:prstGeom>
      </xdr:spPr>
    </xdr:pic>
    <xdr:clientData/>
  </xdr:twoCellAnchor>
  <xdr:twoCellAnchor editAs="oneCell">
    <xdr:from>
      <xdr:col>6</xdr:col>
      <xdr:colOff>694764</xdr:colOff>
      <xdr:row>14</xdr:row>
      <xdr:rowOff>56029</xdr:rowOff>
    </xdr:from>
    <xdr:to>
      <xdr:col>11</xdr:col>
      <xdr:colOff>724459</xdr:colOff>
      <xdr:row>25</xdr:row>
      <xdr:rowOff>107016</xdr:rowOff>
    </xdr:to>
    <xdr:pic>
      <xdr:nvPicPr>
        <xdr:cNvPr id="3" name="Gráfico 2">
          <a:extLst>
            <a:ext uri="{FF2B5EF4-FFF2-40B4-BE49-F238E27FC236}">
              <a16:creationId xmlns:a16="http://schemas.microsoft.com/office/drawing/2014/main" id="{CF26163D-4379-4422-B940-DFA5BC82A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7788088" y="2745441"/>
          <a:ext cx="3839695" cy="219131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ónica Cortez" id="{57595B48-01C6-4B62-B93C-DEB0815E2D5E}" userId="83bcf072ec246998" providerId="Windows Live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0" dT="2022-07-05T20:04:29.38" personId="{57595B48-01C6-4B62-B93C-DEB0815E2D5E}" id="{FFDFCE3C-6891-41E5-A3F5-AB3BFCE88F0D}">
    <text>columna impuesto sobre fraccion basica de la tabla en el rango que corresponde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1" dT="2022-07-05T20:05:26.50" personId="{57595B48-01C6-4B62-B93C-DEB0815E2D5E}" id="{C6EC87B6-A40F-47DD-A52D-D1C303ABEC86}">
    <text>la fracion exedente con el porcentaje indicado en la tabla para el rango correspondiente</text>
  </threadedComment>
  <threadedComment ref="E20" dT="2022-07-05T20:07:51.23" personId="{57595B48-01C6-4B62-B93C-DEB0815E2D5E}" id="{45C517A9-9FF9-4F18-BF4C-57CB4F003BC0}">
    <text>se compara con el doble del limite superior del primer rango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A189-5D97-4C7F-86B5-977A3CAE5635}">
  <dimension ref="B1:F27"/>
  <sheetViews>
    <sheetView topLeftCell="C3" workbookViewId="0">
      <selection activeCell="F7" sqref="F7"/>
    </sheetView>
  </sheetViews>
  <sheetFormatPr baseColWidth="10" defaultRowHeight="14.4" x14ac:dyDescent="0.3"/>
  <cols>
    <col min="1" max="1" width="3.6640625" customWidth="1"/>
    <col min="2" max="2" width="29" customWidth="1"/>
    <col min="3" max="3" width="11.44140625" style="1"/>
    <col min="4" max="4" width="6" customWidth="1"/>
    <col min="5" max="5" width="35" customWidth="1"/>
    <col min="6" max="6" width="21.109375" customWidth="1"/>
  </cols>
  <sheetData>
    <row r="1" spans="2:6" x14ac:dyDescent="0.3">
      <c r="B1" s="10" t="s">
        <v>23</v>
      </c>
      <c r="C1" s="11"/>
      <c r="E1" s="14" t="s">
        <v>22</v>
      </c>
      <c r="F1" s="15"/>
    </row>
    <row r="2" spans="2:6" x14ac:dyDescent="0.3">
      <c r="B2" s="4" t="s">
        <v>1</v>
      </c>
      <c r="C2" s="5">
        <v>1000</v>
      </c>
      <c r="E2" s="4" t="s">
        <v>1</v>
      </c>
      <c r="F2" s="5">
        <f>+C2</f>
        <v>1000</v>
      </c>
    </row>
    <row r="3" spans="2:6" x14ac:dyDescent="0.3">
      <c r="B3" s="4"/>
      <c r="C3" s="5"/>
      <c r="E3" s="4"/>
      <c r="F3" s="5"/>
    </row>
    <row r="4" spans="2:6" x14ac:dyDescent="0.3">
      <c r="B4" s="4" t="s">
        <v>2</v>
      </c>
      <c r="C4" s="5">
        <f>+C2*12</f>
        <v>12000</v>
      </c>
      <c r="E4" s="4" t="s">
        <v>2</v>
      </c>
      <c r="F4" s="5">
        <f>+F2*12</f>
        <v>12000</v>
      </c>
    </row>
    <row r="5" spans="2:6" x14ac:dyDescent="0.3">
      <c r="B5" s="6" t="s">
        <v>3</v>
      </c>
      <c r="C5" s="5">
        <f>+C4*9.45%</f>
        <v>1133.9999999999998</v>
      </c>
      <c r="E5" s="6" t="s">
        <v>3</v>
      </c>
      <c r="F5" s="7">
        <f>+F4*9.45%</f>
        <v>1133.9999999999998</v>
      </c>
    </row>
    <row r="6" spans="2:6" x14ac:dyDescent="0.3">
      <c r="B6" s="6" t="s">
        <v>6</v>
      </c>
      <c r="C6" s="7">
        <v>14575.6</v>
      </c>
      <c r="E6" s="4" t="s">
        <v>4</v>
      </c>
      <c r="F6" s="5">
        <f>+F4-F5</f>
        <v>10866</v>
      </c>
    </row>
    <row r="7" spans="2:6" x14ac:dyDescent="0.3">
      <c r="B7" s="4" t="s">
        <v>4</v>
      </c>
      <c r="C7" s="5">
        <f>+C4-C5-C6</f>
        <v>-3709.6000000000004</v>
      </c>
      <c r="E7" s="6" t="s">
        <v>9</v>
      </c>
      <c r="F7" s="7">
        <v>0</v>
      </c>
    </row>
    <row r="8" spans="2:6" x14ac:dyDescent="0.3">
      <c r="B8" s="6" t="s">
        <v>9</v>
      </c>
      <c r="C8" s="7">
        <v>0</v>
      </c>
      <c r="E8" s="4" t="s">
        <v>7</v>
      </c>
      <c r="F8" s="5">
        <f>+F6-F7</f>
        <v>10866</v>
      </c>
    </row>
    <row r="9" spans="2:6" x14ac:dyDescent="0.3">
      <c r="B9" s="4" t="s">
        <v>7</v>
      </c>
      <c r="C9" s="5">
        <v>0</v>
      </c>
      <c r="E9" s="4"/>
      <c r="F9" s="5"/>
    </row>
    <row r="10" spans="2:6" x14ac:dyDescent="0.3">
      <c r="B10" s="4"/>
      <c r="C10" s="5"/>
      <c r="E10" s="4" t="s">
        <v>5</v>
      </c>
      <c r="F10" s="5">
        <v>0</v>
      </c>
    </row>
    <row r="11" spans="2:6" x14ac:dyDescent="0.3">
      <c r="B11" s="4" t="s">
        <v>5</v>
      </c>
      <c r="C11" s="5">
        <v>0</v>
      </c>
      <c r="E11" s="4" t="s">
        <v>8</v>
      </c>
      <c r="F11" s="7">
        <v>0</v>
      </c>
    </row>
    <row r="12" spans="2:6" x14ac:dyDescent="0.3">
      <c r="B12" s="4" t="s">
        <v>8</v>
      </c>
      <c r="C12" s="5">
        <f>+C9*0.05</f>
        <v>0</v>
      </c>
      <c r="E12" s="4" t="s">
        <v>13</v>
      </c>
      <c r="F12" s="5">
        <f>+F10+F11</f>
        <v>0</v>
      </c>
    </row>
    <row r="13" spans="2:6" ht="15" thickBot="1" x14ac:dyDescent="0.35">
      <c r="B13" s="8" t="s">
        <v>10</v>
      </c>
      <c r="C13" s="9">
        <f>+C11+C12</f>
        <v>0</v>
      </c>
      <c r="E13" s="6" t="s">
        <v>12</v>
      </c>
      <c r="F13" s="7">
        <v>0</v>
      </c>
    </row>
    <row r="14" spans="2:6" ht="15" thickBot="1" x14ac:dyDescent="0.35">
      <c r="E14" s="8" t="s">
        <v>10</v>
      </c>
      <c r="F14" s="9">
        <f>+F12-F13</f>
        <v>0</v>
      </c>
    </row>
    <row r="15" spans="2:6" x14ac:dyDescent="0.3">
      <c r="F15" s="1"/>
    </row>
    <row r="16" spans="2:6" x14ac:dyDescent="0.3">
      <c r="E16" s="12" t="s">
        <v>27</v>
      </c>
      <c r="F16" s="12"/>
    </row>
    <row r="17" spans="2:6" x14ac:dyDescent="0.3">
      <c r="B17" t="s">
        <v>14</v>
      </c>
      <c r="E17" s="2" t="s">
        <v>0</v>
      </c>
      <c r="F17" s="2" t="s">
        <v>15</v>
      </c>
    </row>
    <row r="18" spans="2:6" x14ac:dyDescent="0.3">
      <c r="E18" s="3">
        <v>14575.6</v>
      </c>
      <c r="F18" s="3">
        <f>711.68*7</f>
        <v>4981.7599999999993</v>
      </c>
    </row>
    <row r="19" spans="2:6" ht="18.75" customHeight="1" x14ac:dyDescent="0.3">
      <c r="B19" s="1">
        <f>11212*2.13</f>
        <v>23881.559999999998</v>
      </c>
    </row>
    <row r="20" spans="2:6" x14ac:dyDescent="0.3">
      <c r="E20" s="13" t="s">
        <v>21</v>
      </c>
      <c r="F20" s="13"/>
    </row>
    <row r="21" spans="2:6" x14ac:dyDescent="0.3">
      <c r="B21" t="s">
        <v>16</v>
      </c>
      <c r="E21" s="13" t="s">
        <v>20</v>
      </c>
      <c r="F21" s="13"/>
    </row>
    <row r="22" spans="2:6" x14ac:dyDescent="0.3">
      <c r="E22" s="13" t="s">
        <v>17</v>
      </c>
      <c r="F22" s="13"/>
    </row>
    <row r="23" spans="2:6" x14ac:dyDescent="0.3">
      <c r="B23" s="1">
        <f>11212*2.13</f>
        <v>23881.559999999998</v>
      </c>
    </row>
    <row r="25" spans="2:6" x14ac:dyDescent="0.3">
      <c r="B25" t="s">
        <v>24</v>
      </c>
    </row>
    <row r="26" spans="2:6" x14ac:dyDescent="0.3">
      <c r="B26" t="s">
        <v>25</v>
      </c>
      <c r="C26" s="1">
        <v>9.4499999999999993</v>
      </c>
    </row>
    <row r="27" spans="2:6" x14ac:dyDescent="0.3">
      <c r="B27" t="s">
        <v>26</v>
      </c>
      <c r="C27" s="1">
        <v>11.45</v>
      </c>
      <c r="E27">
        <f>+F18*0.1</f>
        <v>498.17599999999993</v>
      </c>
    </row>
  </sheetData>
  <mergeCells count="6">
    <mergeCell ref="E22:F22"/>
    <mergeCell ref="B1:C1"/>
    <mergeCell ref="E1:F1"/>
    <mergeCell ref="E16:F16"/>
    <mergeCell ref="E20:F20"/>
    <mergeCell ref="E21:F2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8AD8-C950-4573-8A71-E1A7B9B6F903}">
  <dimension ref="B1:F27"/>
  <sheetViews>
    <sheetView workbookViewId="0">
      <selection activeCell="E1" sqref="E1:F1"/>
    </sheetView>
  </sheetViews>
  <sheetFormatPr baseColWidth="10" defaultRowHeight="14.4" x14ac:dyDescent="0.3"/>
  <cols>
    <col min="1" max="1" width="3.6640625" customWidth="1"/>
    <col min="2" max="2" width="29" customWidth="1"/>
    <col min="3" max="3" width="11.44140625" style="1"/>
    <col min="4" max="4" width="6" customWidth="1"/>
    <col min="5" max="5" width="35" customWidth="1"/>
    <col min="6" max="6" width="21.109375" customWidth="1"/>
  </cols>
  <sheetData>
    <row r="1" spans="2:6" x14ac:dyDescent="0.3">
      <c r="B1" s="10" t="s">
        <v>23</v>
      </c>
      <c r="C1" s="11"/>
      <c r="E1" s="10" t="s">
        <v>22</v>
      </c>
      <c r="F1" s="11"/>
    </row>
    <row r="2" spans="2:6" x14ac:dyDescent="0.3">
      <c r="B2" s="4" t="s">
        <v>1</v>
      </c>
      <c r="C2" s="5">
        <v>2000</v>
      </c>
      <c r="E2" s="4" t="s">
        <v>1</v>
      </c>
      <c r="F2" s="5">
        <f>+C2</f>
        <v>2000</v>
      </c>
    </row>
    <row r="3" spans="2:6" x14ac:dyDescent="0.3">
      <c r="B3" s="4"/>
      <c r="C3" s="5"/>
      <c r="E3" s="4"/>
      <c r="F3" s="5"/>
    </row>
    <row r="4" spans="2:6" x14ac:dyDescent="0.3">
      <c r="B4" s="4" t="s">
        <v>2</v>
      </c>
      <c r="C4" s="5">
        <f>+C2*12</f>
        <v>24000</v>
      </c>
      <c r="E4" s="4" t="s">
        <v>2</v>
      </c>
      <c r="F4" s="5">
        <f>+F2*12</f>
        <v>24000</v>
      </c>
    </row>
    <row r="5" spans="2:6" x14ac:dyDescent="0.3">
      <c r="B5" s="6" t="s">
        <v>3</v>
      </c>
      <c r="C5" s="5">
        <f>+C4*9.45%</f>
        <v>2267.9999999999995</v>
      </c>
      <c r="E5" s="6" t="s">
        <v>3</v>
      </c>
      <c r="F5" s="7">
        <f>+F4*9.45%</f>
        <v>2267.9999999999995</v>
      </c>
    </row>
    <row r="6" spans="2:6" x14ac:dyDescent="0.3">
      <c r="B6" s="6" t="s">
        <v>6</v>
      </c>
      <c r="C6" s="7">
        <v>14575.6</v>
      </c>
      <c r="E6" s="4" t="s">
        <v>4</v>
      </c>
      <c r="F6" s="5">
        <f>+F4-F5</f>
        <v>21732</v>
      </c>
    </row>
    <row r="7" spans="2:6" x14ac:dyDescent="0.3">
      <c r="B7" s="4" t="s">
        <v>4</v>
      </c>
      <c r="C7" s="5">
        <f>+C4-C5-C6</f>
        <v>7156.4</v>
      </c>
      <c r="E7" s="6" t="s">
        <v>9</v>
      </c>
      <c r="F7" s="7">
        <v>21630.01</v>
      </c>
    </row>
    <row r="8" spans="2:6" x14ac:dyDescent="0.3">
      <c r="B8" s="6" t="s">
        <v>9</v>
      </c>
      <c r="C8" s="7">
        <v>0</v>
      </c>
      <c r="E8" s="4" t="s">
        <v>7</v>
      </c>
      <c r="F8" s="5">
        <f>+F6-F7</f>
        <v>101.9900000000016</v>
      </c>
    </row>
    <row r="9" spans="2:6" x14ac:dyDescent="0.3">
      <c r="B9" s="4" t="s">
        <v>7</v>
      </c>
      <c r="C9" s="5">
        <f>+C7-C8</f>
        <v>7156.4</v>
      </c>
      <c r="E9" s="4"/>
      <c r="F9" s="5"/>
    </row>
    <row r="10" spans="2:6" x14ac:dyDescent="0.3">
      <c r="B10" s="4"/>
      <c r="C10" s="5"/>
      <c r="E10" s="4" t="s">
        <v>5</v>
      </c>
      <c r="F10" s="5">
        <v>949.4</v>
      </c>
    </row>
    <row r="11" spans="2:6" x14ac:dyDescent="0.3">
      <c r="B11" s="4" t="s">
        <v>5</v>
      </c>
      <c r="C11" s="5">
        <v>0</v>
      </c>
      <c r="E11" s="4" t="s">
        <v>8</v>
      </c>
      <c r="F11" s="7">
        <f>+F8*0.15</f>
        <v>15.298500000000239</v>
      </c>
    </row>
    <row r="12" spans="2:6" x14ac:dyDescent="0.3">
      <c r="B12" s="4" t="s">
        <v>8</v>
      </c>
      <c r="C12" s="5">
        <v>0</v>
      </c>
      <c r="E12" s="4" t="s">
        <v>13</v>
      </c>
      <c r="F12" s="5">
        <f>+F10+F11</f>
        <v>964.69850000000019</v>
      </c>
    </row>
    <row r="13" spans="2:6" ht="15" thickBot="1" x14ac:dyDescent="0.35">
      <c r="B13" s="8" t="s">
        <v>10</v>
      </c>
      <c r="C13" s="9">
        <f>+C11+C12</f>
        <v>0</v>
      </c>
      <c r="E13" s="6" t="s">
        <v>12</v>
      </c>
      <c r="F13" s="7">
        <v>498.08</v>
      </c>
    </row>
    <row r="14" spans="2:6" ht="15" thickBot="1" x14ac:dyDescent="0.35">
      <c r="E14" s="8" t="s">
        <v>10</v>
      </c>
      <c r="F14" s="9">
        <f>+F12-F13</f>
        <v>466.61850000000021</v>
      </c>
    </row>
    <row r="15" spans="2:6" x14ac:dyDescent="0.3">
      <c r="F15" s="1"/>
    </row>
    <row r="16" spans="2:6" x14ac:dyDescent="0.3">
      <c r="E16" s="12" t="s">
        <v>11</v>
      </c>
      <c r="F16" s="12"/>
    </row>
    <row r="17" spans="2:6" x14ac:dyDescent="0.3">
      <c r="B17" t="s">
        <v>14</v>
      </c>
      <c r="E17" s="2" t="s">
        <v>0</v>
      </c>
      <c r="F17" s="2" t="s">
        <v>15</v>
      </c>
    </row>
    <row r="18" spans="2:6" x14ac:dyDescent="0.3">
      <c r="E18" s="3">
        <v>14575.6</v>
      </c>
      <c r="F18" s="3">
        <f>711.68*7</f>
        <v>4981.7599999999993</v>
      </c>
    </row>
    <row r="19" spans="2:6" ht="18.75" customHeight="1" x14ac:dyDescent="0.3">
      <c r="B19" s="1">
        <f>11212*2.13</f>
        <v>23881.559999999998</v>
      </c>
    </row>
    <row r="20" spans="2:6" x14ac:dyDescent="0.3">
      <c r="E20" s="13" t="s">
        <v>21</v>
      </c>
      <c r="F20" s="13"/>
    </row>
    <row r="21" spans="2:6" x14ac:dyDescent="0.3">
      <c r="B21" t="s">
        <v>16</v>
      </c>
      <c r="E21" s="13" t="s">
        <v>20</v>
      </c>
      <c r="F21" s="13"/>
    </row>
    <row r="22" spans="2:6" x14ac:dyDescent="0.3">
      <c r="E22" s="13" t="s">
        <v>17</v>
      </c>
      <c r="F22" s="13"/>
    </row>
    <row r="23" spans="2:6" x14ac:dyDescent="0.3">
      <c r="B23" s="1">
        <f>11212*2.13</f>
        <v>23881.559999999998</v>
      </c>
    </row>
    <row r="27" spans="2:6" x14ac:dyDescent="0.3">
      <c r="E27">
        <f>+F18*0.1</f>
        <v>498.17599999999993</v>
      </c>
    </row>
  </sheetData>
  <mergeCells count="6">
    <mergeCell ref="E22:F22"/>
    <mergeCell ref="B1:C1"/>
    <mergeCell ref="E1:F1"/>
    <mergeCell ref="E16:F16"/>
    <mergeCell ref="E20:F20"/>
    <mergeCell ref="E21:F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4836-248B-403B-BFDE-D26AF1BB78FD}">
  <dimension ref="B1:H27"/>
  <sheetViews>
    <sheetView tabSelected="1" workbookViewId="0">
      <selection activeCell="F12" sqref="F12:F14"/>
    </sheetView>
  </sheetViews>
  <sheetFormatPr baseColWidth="10" defaultRowHeight="14.4" x14ac:dyDescent="0.3"/>
  <cols>
    <col min="1" max="1" width="3.6640625" customWidth="1"/>
    <col min="2" max="2" width="29" customWidth="1"/>
    <col min="3" max="3" width="11.44140625" style="1"/>
    <col min="4" max="4" width="6" customWidth="1"/>
    <col min="5" max="5" width="35" customWidth="1"/>
    <col min="6" max="7" width="21.109375" customWidth="1"/>
  </cols>
  <sheetData>
    <row r="1" spans="2:7" x14ac:dyDescent="0.3">
      <c r="B1" s="10" t="s">
        <v>23</v>
      </c>
      <c r="C1" s="11"/>
      <c r="E1" s="10" t="s">
        <v>22</v>
      </c>
      <c r="F1" s="11"/>
      <c r="G1" s="17"/>
    </row>
    <row r="2" spans="2:7" x14ac:dyDescent="0.3">
      <c r="B2" s="4" t="s">
        <v>1</v>
      </c>
      <c r="C2" s="5">
        <v>2500</v>
      </c>
      <c r="E2" s="4" t="s">
        <v>1</v>
      </c>
      <c r="F2" s="5">
        <f>+C2</f>
        <v>2500</v>
      </c>
      <c r="G2" s="18"/>
    </row>
    <row r="3" spans="2:7" x14ac:dyDescent="0.3">
      <c r="B3" s="4"/>
      <c r="C3" s="5"/>
      <c r="E3" s="4"/>
      <c r="F3" s="5"/>
      <c r="G3" s="18"/>
    </row>
    <row r="4" spans="2:7" x14ac:dyDescent="0.3">
      <c r="B4" s="4" t="s">
        <v>2</v>
      </c>
      <c r="C4" s="5">
        <f>+C2*12</f>
        <v>30000</v>
      </c>
      <c r="E4" s="4" t="s">
        <v>2</v>
      </c>
      <c r="F4" s="5">
        <f>+F2*12</f>
        <v>30000</v>
      </c>
      <c r="G4" s="18"/>
    </row>
    <row r="5" spans="2:7" x14ac:dyDescent="0.3">
      <c r="B5" s="6" t="s">
        <v>3</v>
      </c>
      <c r="C5" s="5">
        <f>+C4*9.45%</f>
        <v>2834.9999999999995</v>
      </c>
      <c r="E5" s="6" t="s">
        <v>3</v>
      </c>
      <c r="F5" s="7">
        <f>+F4*9.45%</f>
        <v>2834.9999999999995</v>
      </c>
      <c r="G5" s="18"/>
    </row>
    <row r="6" spans="2:7" x14ac:dyDescent="0.3">
      <c r="B6" s="6" t="s">
        <v>6</v>
      </c>
      <c r="C6" s="7">
        <v>14575.6</v>
      </c>
      <c r="E6" s="4" t="s">
        <v>4</v>
      </c>
      <c r="F6" s="5">
        <f>+F4-F5</f>
        <v>27165</v>
      </c>
      <c r="G6" s="18"/>
    </row>
    <row r="7" spans="2:7" x14ac:dyDescent="0.3">
      <c r="B7" s="4" t="s">
        <v>4</v>
      </c>
      <c r="C7" s="5">
        <f>+C4-C5-C6</f>
        <v>12589.4</v>
      </c>
      <c r="E7" s="6" t="s">
        <v>9</v>
      </c>
      <c r="F7" s="7">
        <v>21630.01</v>
      </c>
      <c r="G7" s="18"/>
    </row>
    <row r="8" spans="2:7" x14ac:dyDescent="0.3">
      <c r="B8" s="6" t="s">
        <v>9</v>
      </c>
      <c r="C8" s="7">
        <v>11212</v>
      </c>
      <c r="E8" s="4" t="s">
        <v>7</v>
      </c>
      <c r="F8" s="5">
        <f>+F6-F7</f>
        <v>5534.9900000000016</v>
      </c>
      <c r="G8" s="18"/>
    </row>
    <row r="9" spans="2:7" x14ac:dyDescent="0.3">
      <c r="B9" s="4" t="s">
        <v>7</v>
      </c>
      <c r="C9" s="5">
        <f>+C7-C8</f>
        <v>1377.3999999999996</v>
      </c>
      <c r="E9" s="4"/>
      <c r="F9" s="5"/>
      <c r="G9" s="18"/>
    </row>
    <row r="10" spans="2:7" x14ac:dyDescent="0.3">
      <c r="B10" s="4"/>
      <c r="C10" s="5"/>
      <c r="E10" s="4" t="s">
        <v>5</v>
      </c>
      <c r="F10" s="5">
        <v>949.4</v>
      </c>
      <c r="G10" s="18"/>
    </row>
    <row r="11" spans="2:7" x14ac:dyDescent="0.3">
      <c r="B11" s="4" t="s">
        <v>5</v>
      </c>
      <c r="C11" s="5">
        <v>0</v>
      </c>
      <c r="E11" s="4" t="s">
        <v>8</v>
      </c>
      <c r="F11" s="7">
        <f>+F8*0.15</f>
        <v>830.24850000000026</v>
      </c>
      <c r="G11" s="18"/>
    </row>
    <row r="12" spans="2:7" x14ac:dyDescent="0.3">
      <c r="B12" s="4" t="s">
        <v>8</v>
      </c>
      <c r="C12" s="5">
        <f>+C9*0.05</f>
        <v>68.86999999999999</v>
      </c>
      <c r="E12" s="4" t="s">
        <v>13</v>
      </c>
      <c r="F12" s="5">
        <f>+F10+F11</f>
        <v>1779.6485000000002</v>
      </c>
      <c r="G12" s="18"/>
    </row>
    <row r="13" spans="2:7" ht="15" thickBot="1" x14ac:dyDescent="0.35">
      <c r="B13" s="8" t="s">
        <v>10</v>
      </c>
      <c r="C13" s="9">
        <f>+C11+C12</f>
        <v>68.86999999999999</v>
      </c>
      <c r="E13" s="6" t="s">
        <v>12</v>
      </c>
      <c r="F13" s="7">
        <v>498.18</v>
      </c>
      <c r="G13" s="18"/>
    </row>
    <row r="14" spans="2:7" ht="15" thickBot="1" x14ac:dyDescent="0.35">
      <c r="E14" s="8" t="s">
        <v>10</v>
      </c>
      <c r="F14" s="9">
        <f>+F12-F13</f>
        <v>1281.4685000000002</v>
      </c>
      <c r="G14" s="19"/>
    </row>
    <row r="15" spans="2:7" x14ac:dyDescent="0.3">
      <c r="E15" s="16" t="s">
        <v>28</v>
      </c>
      <c r="F15" s="1">
        <v>8000</v>
      </c>
      <c r="G15" s="1"/>
    </row>
    <row r="16" spans="2:7" x14ac:dyDescent="0.3">
      <c r="E16" s="12" t="s">
        <v>11</v>
      </c>
      <c r="F16" s="12"/>
      <c r="G16" s="17"/>
    </row>
    <row r="17" spans="2:8" x14ac:dyDescent="0.3">
      <c r="B17" t="s">
        <v>14</v>
      </c>
      <c r="E17" s="2" t="s">
        <v>0</v>
      </c>
      <c r="F17" s="2" t="s">
        <v>15</v>
      </c>
      <c r="G17" s="20"/>
    </row>
    <row r="18" spans="2:8" x14ac:dyDescent="0.3">
      <c r="D18" t="s">
        <v>30</v>
      </c>
      <c r="E18" s="3">
        <v>14575.6</v>
      </c>
      <c r="F18" s="3">
        <f>711.68*7</f>
        <v>4981.7599999999993</v>
      </c>
      <c r="G18" s="21">
        <v>498.18</v>
      </c>
      <c r="H18">
        <v>498.17</v>
      </c>
    </row>
    <row r="19" spans="2:8" ht="18.75" customHeight="1" x14ac:dyDescent="0.3">
      <c r="B19" s="1">
        <f>11212*2.13</f>
        <v>23881.559999999998</v>
      </c>
      <c r="D19" t="s">
        <v>31</v>
      </c>
      <c r="E19">
        <v>3000</v>
      </c>
      <c r="G19" s="23">
        <v>300</v>
      </c>
    </row>
    <row r="20" spans="2:8" x14ac:dyDescent="0.3">
      <c r="E20" s="13" t="s">
        <v>21</v>
      </c>
      <c r="F20" s="13"/>
      <c r="G20" s="22"/>
    </row>
    <row r="21" spans="2:8" x14ac:dyDescent="0.3">
      <c r="B21" t="s">
        <v>16</v>
      </c>
      <c r="E21" s="13" t="s">
        <v>20</v>
      </c>
      <c r="F21" s="13"/>
      <c r="G21" s="22"/>
    </row>
    <row r="22" spans="2:8" x14ac:dyDescent="0.3">
      <c r="E22" s="13" t="s">
        <v>17</v>
      </c>
      <c r="F22" s="13"/>
      <c r="G22" s="22"/>
    </row>
    <row r="23" spans="2:8" x14ac:dyDescent="0.3">
      <c r="B23" s="1">
        <f>11212*2.13</f>
        <v>23881.559999999998</v>
      </c>
    </row>
    <row r="24" spans="2:8" x14ac:dyDescent="0.3">
      <c r="E24" t="s">
        <v>29</v>
      </c>
    </row>
    <row r="27" spans="2:8" x14ac:dyDescent="0.3">
      <c r="E27">
        <f>+F18*0.1</f>
        <v>498.17599999999993</v>
      </c>
    </row>
  </sheetData>
  <mergeCells count="6">
    <mergeCell ref="E22:F22"/>
    <mergeCell ref="B1:C1"/>
    <mergeCell ref="E1:F1"/>
    <mergeCell ref="E16:F16"/>
    <mergeCell ref="E20:F20"/>
    <mergeCell ref="E21:F21"/>
  </mergeCell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640E-FC05-4323-B4AD-D05D832EE9A4}">
  <dimension ref="B1:F27"/>
  <sheetViews>
    <sheetView topLeftCell="A4" workbookViewId="0">
      <selection activeCell="F14" sqref="F14"/>
    </sheetView>
  </sheetViews>
  <sheetFormatPr baseColWidth="10" defaultRowHeight="14.4" x14ac:dyDescent="0.3"/>
  <cols>
    <col min="1" max="1" width="3.6640625" customWidth="1"/>
    <col min="2" max="2" width="29" customWidth="1"/>
    <col min="3" max="3" width="11.44140625" style="1"/>
    <col min="4" max="4" width="6" customWidth="1"/>
    <col min="5" max="5" width="35" customWidth="1"/>
    <col min="6" max="6" width="21.109375" customWidth="1"/>
  </cols>
  <sheetData>
    <row r="1" spans="2:6" x14ac:dyDescent="0.3">
      <c r="B1" s="10" t="s">
        <v>23</v>
      </c>
      <c r="C1" s="11"/>
      <c r="E1" s="10" t="s">
        <v>22</v>
      </c>
      <c r="F1" s="11"/>
    </row>
    <row r="2" spans="2:6" x14ac:dyDescent="0.3">
      <c r="B2" s="4" t="s">
        <v>1</v>
      </c>
      <c r="C2" s="5">
        <v>3000</v>
      </c>
      <c r="E2" s="4" t="s">
        <v>1</v>
      </c>
      <c r="F2" s="5">
        <f>+C2</f>
        <v>3000</v>
      </c>
    </row>
    <row r="3" spans="2:6" x14ac:dyDescent="0.3">
      <c r="B3" s="4"/>
      <c r="C3" s="5"/>
      <c r="E3" s="4"/>
      <c r="F3" s="5"/>
    </row>
    <row r="4" spans="2:6" x14ac:dyDescent="0.3">
      <c r="B4" s="4" t="s">
        <v>2</v>
      </c>
      <c r="C4" s="5">
        <f>+C2*12</f>
        <v>36000</v>
      </c>
      <c r="E4" s="4" t="s">
        <v>2</v>
      </c>
      <c r="F4" s="5">
        <f>+F2*12</f>
        <v>36000</v>
      </c>
    </row>
    <row r="5" spans="2:6" x14ac:dyDescent="0.3">
      <c r="B5" s="6" t="s">
        <v>3</v>
      </c>
      <c r="C5" s="5">
        <f>+C4*9.45%</f>
        <v>3401.9999999999995</v>
      </c>
      <c r="E5" s="6" t="s">
        <v>3</v>
      </c>
      <c r="F5" s="7">
        <f>+F4*9.45%</f>
        <v>3401.9999999999995</v>
      </c>
    </row>
    <row r="6" spans="2:6" x14ac:dyDescent="0.3">
      <c r="B6" s="6" t="s">
        <v>6</v>
      </c>
      <c r="C6" s="7">
        <v>14575.6</v>
      </c>
      <c r="E6" s="4" t="s">
        <v>4</v>
      </c>
      <c r="F6" s="5">
        <f>+F4-F5</f>
        <v>32598</v>
      </c>
    </row>
    <row r="7" spans="2:6" x14ac:dyDescent="0.3">
      <c r="B7" s="4" t="s">
        <v>4</v>
      </c>
      <c r="C7" s="5">
        <f>+C4-C5-C6</f>
        <v>18022.400000000001</v>
      </c>
      <c r="E7" s="6" t="s">
        <v>9</v>
      </c>
      <c r="F7" s="7">
        <v>31630.01</v>
      </c>
    </row>
    <row r="8" spans="2:6" x14ac:dyDescent="0.3">
      <c r="B8" s="6" t="s">
        <v>9</v>
      </c>
      <c r="C8" s="7">
        <v>17854</v>
      </c>
      <c r="E8" s="4" t="s">
        <v>7</v>
      </c>
      <c r="F8" s="5">
        <f>+F6-F7</f>
        <v>967.9900000000016</v>
      </c>
    </row>
    <row r="9" spans="2:6" x14ac:dyDescent="0.3">
      <c r="B9" s="4" t="s">
        <v>7</v>
      </c>
      <c r="C9" s="5">
        <f>+C7-C8</f>
        <v>168.40000000000146</v>
      </c>
      <c r="E9" s="4"/>
      <c r="F9" s="5"/>
    </row>
    <row r="10" spans="2:6" x14ac:dyDescent="0.3">
      <c r="B10" s="4"/>
      <c r="C10" s="5"/>
      <c r="E10" s="4" t="s">
        <v>5</v>
      </c>
      <c r="F10" s="5">
        <v>2449.4</v>
      </c>
    </row>
    <row r="11" spans="2:6" x14ac:dyDescent="0.3">
      <c r="B11" s="4" t="s">
        <v>5</v>
      </c>
      <c r="C11" s="5">
        <v>511</v>
      </c>
      <c r="E11" s="4" t="s">
        <v>8</v>
      </c>
      <c r="F11" s="7">
        <f>+F8*0.2</f>
        <v>193.59800000000033</v>
      </c>
    </row>
    <row r="12" spans="2:6" x14ac:dyDescent="0.3">
      <c r="B12" s="4" t="s">
        <v>8</v>
      </c>
      <c r="C12" s="5">
        <f>+C9*0.12</f>
        <v>20.208000000000172</v>
      </c>
      <c r="E12" s="4" t="s">
        <v>13</v>
      </c>
      <c r="F12" s="5">
        <f>+F10+F11</f>
        <v>2642.9980000000005</v>
      </c>
    </row>
    <row r="13" spans="2:6" ht="15" thickBot="1" x14ac:dyDescent="0.35">
      <c r="B13" s="8" t="s">
        <v>10</v>
      </c>
      <c r="C13" s="9">
        <f>+C11+C12</f>
        <v>531.2080000000002</v>
      </c>
      <c r="E13" s="6" t="s">
        <v>12</v>
      </c>
      <c r="F13" s="7">
        <v>498.08</v>
      </c>
    </row>
    <row r="14" spans="2:6" ht="15" thickBot="1" x14ac:dyDescent="0.35">
      <c r="E14" s="8" t="s">
        <v>10</v>
      </c>
      <c r="F14" s="9">
        <f>+F12-F13</f>
        <v>2144.9180000000006</v>
      </c>
    </row>
    <row r="15" spans="2:6" x14ac:dyDescent="0.3">
      <c r="F15" s="1"/>
    </row>
    <row r="16" spans="2:6" x14ac:dyDescent="0.3">
      <c r="E16" s="12" t="s">
        <v>11</v>
      </c>
      <c r="F16" s="12"/>
    </row>
    <row r="17" spans="2:6" x14ac:dyDescent="0.3">
      <c r="B17" t="s">
        <v>14</v>
      </c>
      <c r="E17" s="2" t="s">
        <v>0</v>
      </c>
      <c r="F17" s="2" t="s">
        <v>15</v>
      </c>
    </row>
    <row r="18" spans="2:6" x14ac:dyDescent="0.3">
      <c r="E18" s="3">
        <v>14575.6</v>
      </c>
      <c r="F18" s="3">
        <f>711.68*7</f>
        <v>4981.7599999999993</v>
      </c>
    </row>
    <row r="19" spans="2:6" ht="18.75" customHeight="1" x14ac:dyDescent="0.3">
      <c r="B19" s="1">
        <f>11310*2.13</f>
        <v>24090.3</v>
      </c>
    </row>
    <row r="20" spans="2:6" x14ac:dyDescent="0.3">
      <c r="E20" s="13" t="s">
        <v>21</v>
      </c>
      <c r="F20" s="13"/>
    </row>
    <row r="21" spans="2:6" x14ac:dyDescent="0.3">
      <c r="B21" t="s">
        <v>16</v>
      </c>
      <c r="E21" s="13" t="s">
        <v>20</v>
      </c>
      <c r="F21" s="13"/>
    </row>
    <row r="22" spans="2:6" x14ac:dyDescent="0.3">
      <c r="E22" s="13" t="s">
        <v>17</v>
      </c>
      <c r="F22" s="13"/>
    </row>
    <row r="23" spans="2:6" x14ac:dyDescent="0.3">
      <c r="B23" s="1">
        <f>11310*2.13</f>
        <v>24090.3</v>
      </c>
    </row>
    <row r="27" spans="2:6" x14ac:dyDescent="0.3">
      <c r="E27">
        <f>+F18*0.1</f>
        <v>498.17599999999993</v>
      </c>
    </row>
  </sheetData>
  <mergeCells count="6">
    <mergeCell ref="E22:F22"/>
    <mergeCell ref="B1:C1"/>
    <mergeCell ref="E1:F1"/>
    <mergeCell ref="E16:F16"/>
    <mergeCell ref="E20:F20"/>
    <mergeCell ref="E21:F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8EC3-FF1E-4D8F-ACFE-D0774CB9226D}">
  <dimension ref="B1:F27"/>
  <sheetViews>
    <sheetView zoomScale="90" zoomScaleNormal="90" workbookViewId="0">
      <selection activeCell="C12" sqref="C12"/>
    </sheetView>
  </sheetViews>
  <sheetFormatPr baseColWidth="10" defaultRowHeight="14.4" x14ac:dyDescent="0.3"/>
  <cols>
    <col min="1" max="1" width="3.6640625" customWidth="1"/>
    <col min="2" max="2" width="29" customWidth="1"/>
    <col min="3" max="3" width="11.44140625" style="1"/>
    <col min="4" max="4" width="6" customWidth="1"/>
    <col min="5" max="5" width="35" customWidth="1"/>
    <col min="6" max="6" width="21.109375" customWidth="1"/>
  </cols>
  <sheetData>
    <row r="1" spans="2:6" x14ac:dyDescent="0.3">
      <c r="B1" s="10" t="s">
        <v>18</v>
      </c>
      <c r="C1" s="11"/>
      <c r="E1" s="10" t="s">
        <v>19</v>
      </c>
      <c r="F1" s="11"/>
    </row>
    <row r="2" spans="2:6" x14ac:dyDescent="0.3">
      <c r="B2" s="4" t="s">
        <v>1</v>
      </c>
      <c r="C2" s="5">
        <v>2000</v>
      </c>
      <c r="E2" s="4" t="s">
        <v>1</v>
      </c>
      <c r="F2" s="5">
        <f>+C2</f>
        <v>2000</v>
      </c>
    </row>
    <row r="3" spans="2:6" x14ac:dyDescent="0.3">
      <c r="B3" s="4"/>
      <c r="C3" s="5"/>
      <c r="E3" s="4"/>
      <c r="F3" s="5"/>
    </row>
    <row r="4" spans="2:6" x14ac:dyDescent="0.3">
      <c r="B4" s="4" t="s">
        <v>2</v>
      </c>
      <c r="C4" s="5">
        <f>+C2*12</f>
        <v>24000</v>
      </c>
      <c r="E4" s="4" t="s">
        <v>2</v>
      </c>
      <c r="F4" s="5">
        <f>+F2*12</f>
        <v>24000</v>
      </c>
    </row>
    <row r="5" spans="2:6" x14ac:dyDescent="0.3">
      <c r="B5" s="6" t="s">
        <v>3</v>
      </c>
      <c r="C5" s="5">
        <f>+C4*9.45%</f>
        <v>2267.9999999999995</v>
      </c>
      <c r="E5" s="6" t="s">
        <v>3</v>
      </c>
      <c r="F5" s="7">
        <f>+F4*9.45%</f>
        <v>2267.9999999999995</v>
      </c>
    </row>
    <row r="6" spans="2:6" x14ac:dyDescent="0.3">
      <c r="B6" s="6" t="s">
        <v>6</v>
      </c>
      <c r="C6" s="7">
        <v>14575.6</v>
      </c>
      <c r="E6" s="4" t="s">
        <v>4</v>
      </c>
      <c r="F6" s="5">
        <f>+F4-F5</f>
        <v>21732</v>
      </c>
    </row>
    <row r="7" spans="2:6" x14ac:dyDescent="0.3">
      <c r="B7" s="4" t="s">
        <v>4</v>
      </c>
      <c r="C7" s="5">
        <f>+C4-C5-C6</f>
        <v>7156.4</v>
      </c>
      <c r="E7" s="6" t="s">
        <v>9</v>
      </c>
      <c r="F7" s="7">
        <v>21442</v>
      </c>
    </row>
    <row r="8" spans="2:6" x14ac:dyDescent="0.3">
      <c r="B8" s="6" t="s">
        <v>9</v>
      </c>
      <c r="C8" s="7">
        <v>0</v>
      </c>
      <c r="E8" s="4" t="s">
        <v>7</v>
      </c>
      <c r="F8" s="5">
        <f>+F6-F7</f>
        <v>290</v>
      </c>
    </row>
    <row r="9" spans="2:6" x14ac:dyDescent="0.3">
      <c r="B9" s="4" t="s">
        <v>7</v>
      </c>
      <c r="C9" s="5">
        <f>+C7-C8</f>
        <v>7156.4</v>
      </c>
      <c r="E9" s="4"/>
      <c r="F9" s="5"/>
    </row>
    <row r="10" spans="2:6" x14ac:dyDescent="0.3">
      <c r="B10" s="4"/>
      <c r="C10" s="5"/>
      <c r="E10" s="4" t="s">
        <v>5</v>
      </c>
      <c r="F10" s="5">
        <v>941</v>
      </c>
    </row>
    <row r="11" spans="2:6" x14ac:dyDescent="0.3">
      <c r="B11" s="4" t="s">
        <v>5</v>
      </c>
      <c r="C11" s="5">
        <v>0</v>
      </c>
      <c r="E11" s="4" t="s">
        <v>8</v>
      </c>
      <c r="F11" s="7">
        <f>+F8*0.15</f>
        <v>43.5</v>
      </c>
    </row>
    <row r="12" spans="2:6" x14ac:dyDescent="0.3">
      <c r="B12" s="4" t="s">
        <v>8</v>
      </c>
      <c r="C12" s="5">
        <v>0</v>
      </c>
      <c r="E12" s="4" t="s">
        <v>13</v>
      </c>
      <c r="F12" s="5">
        <f>+F10+F11</f>
        <v>984.5</v>
      </c>
    </row>
    <row r="13" spans="2:6" ht="15" thickBot="1" x14ac:dyDescent="0.35">
      <c r="B13" s="8" t="s">
        <v>10</v>
      </c>
      <c r="C13" s="9">
        <f>+C11+C12</f>
        <v>0</v>
      </c>
      <c r="E13" s="6" t="s">
        <v>12</v>
      </c>
      <c r="F13" s="7">
        <f>+E27</f>
        <v>498.17599999999993</v>
      </c>
    </row>
    <row r="14" spans="2:6" ht="15" thickBot="1" x14ac:dyDescent="0.35">
      <c r="E14" s="8" t="s">
        <v>10</v>
      </c>
      <c r="F14" s="9">
        <f>+F12-F13</f>
        <v>486.32400000000007</v>
      </c>
    </row>
    <row r="15" spans="2:6" x14ac:dyDescent="0.3">
      <c r="F15" s="1"/>
    </row>
    <row r="16" spans="2:6" x14ac:dyDescent="0.3">
      <c r="E16" s="12" t="s">
        <v>11</v>
      </c>
      <c r="F16" s="12"/>
    </row>
    <row r="17" spans="2:6" x14ac:dyDescent="0.3">
      <c r="B17" t="s">
        <v>14</v>
      </c>
      <c r="E17" s="2" t="s">
        <v>0</v>
      </c>
      <c r="F17" s="2" t="s">
        <v>15</v>
      </c>
    </row>
    <row r="18" spans="2:6" x14ac:dyDescent="0.3">
      <c r="E18" s="3">
        <v>14575.6</v>
      </c>
      <c r="F18" s="3">
        <f>711.68*7</f>
        <v>4981.7599999999993</v>
      </c>
    </row>
    <row r="19" spans="2:6" ht="18.75" customHeight="1" x14ac:dyDescent="0.3">
      <c r="B19" s="1">
        <f>11212*2.13</f>
        <v>23881.559999999998</v>
      </c>
    </row>
    <row r="20" spans="2:6" x14ac:dyDescent="0.3">
      <c r="E20" s="13" t="s">
        <v>21</v>
      </c>
      <c r="F20" s="13"/>
    </row>
    <row r="21" spans="2:6" x14ac:dyDescent="0.3">
      <c r="B21" t="s">
        <v>16</v>
      </c>
      <c r="E21" s="13" t="s">
        <v>20</v>
      </c>
      <c r="F21" s="13"/>
    </row>
    <row r="22" spans="2:6" x14ac:dyDescent="0.3">
      <c r="E22" s="13" t="s">
        <v>17</v>
      </c>
      <c r="F22" s="13"/>
    </row>
    <row r="23" spans="2:6" x14ac:dyDescent="0.3">
      <c r="B23" s="1">
        <f>11212*2.13</f>
        <v>23881.559999999998</v>
      </c>
    </row>
    <row r="27" spans="2:6" x14ac:dyDescent="0.3">
      <c r="E27">
        <f>+F18*0.1</f>
        <v>498.17599999999993</v>
      </c>
    </row>
  </sheetData>
  <mergeCells count="6">
    <mergeCell ref="E16:F16"/>
    <mergeCell ref="E20:F20"/>
    <mergeCell ref="E21:F21"/>
    <mergeCell ref="E22:F22"/>
    <mergeCell ref="B1:C1"/>
    <mergeCell ref="E1:F1"/>
  </mergeCells>
  <pageMargins left="0.7" right="0.7" top="0.75" bottom="0.75" header="0.3" footer="0.3"/>
  <pageSetup orientation="portrait" horizontalDpi="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IR 2022 USD 1.000</vt:lpstr>
      <vt:lpstr>IR 2022 USD 2000</vt:lpstr>
      <vt:lpstr>IR 2022 USD 2500</vt:lpstr>
      <vt:lpstr>IR 2022 USD 3000</vt:lpstr>
      <vt:lpstr>Ley 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Valencia</dc:creator>
  <cp:lastModifiedBy>Monica</cp:lastModifiedBy>
  <cp:lastPrinted>2021-11-19T13:31:15Z</cp:lastPrinted>
  <dcterms:created xsi:type="dcterms:W3CDTF">2021-09-27T17:13:43Z</dcterms:created>
  <dcterms:modified xsi:type="dcterms:W3CDTF">2022-07-05T20:15:56Z</dcterms:modified>
</cp:coreProperties>
</file>