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RD-BundooraBRC\f-Invertebrate Sciences\Projects\AL16009 Almond IPM 2017-2022\10-NitidulidaeMolecular\Metabarcoding\Samples\"/>
    </mc:Choice>
  </mc:AlternateContent>
  <xr:revisionPtr revIDLastSave="0" documentId="13_ncr:1_{2A8CDB5A-7A60-4EF6-B32F-57C6D02AA7D7}" xr6:coauthVersionLast="41" xr6:coauthVersionMax="41" xr10:uidLastSave="{00000000-0000-0000-0000-000000000000}"/>
  <bookViews>
    <workbookView xWindow="28680" yWindow="-120" windowWidth="15990" windowHeight="24840" activeTab="5" xr2:uid="{00000000-000D-0000-FFFF-FFFF00000000}"/>
  </bookViews>
  <sheets>
    <sheet name="SampleStrategy" sheetId="1" r:id="rId1"/>
    <sheet name="DNApools_Adults" sheetId="2" r:id="rId2"/>
    <sheet name="DNApools_Larvae" sheetId="3" r:id="rId3"/>
    <sheet name="12Traps" sheetId="5" r:id="rId4"/>
    <sheet name="Sequencing Runs" sheetId="4" r:id="rId5"/>
    <sheet name="2nd Poo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F10" i="6"/>
  <c r="G10" i="6"/>
  <c r="H10" i="6"/>
  <c r="I10" i="6"/>
  <c r="D10" i="6"/>
  <c r="C3" i="6"/>
  <c r="C4" i="6"/>
  <c r="C5" i="6"/>
  <c r="C6" i="6"/>
  <c r="C7" i="6"/>
  <c r="C8" i="6"/>
  <c r="C2" i="6"/>
  <c r="E15" i="6" l="1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D21" i="6"/>
  <c r="D16" i="6"/>
  <c r="D17" i="6"/>
  <c r="D18" i="6"/>
  <c r="D19" i="6"/>
  <c r="D20" i="6"/>
  <c r="D15" i="6"/>
  <c r="C13" i="5" l="1"/>
  <c r="C15" i="5" s="1"/>
  <c r="D13" i="5"/>
  <c r="D14" i="5" s="1"/>
  <c r="D15" i="5" s="1"/>
  <c r="E13" i="5"/>
  <c r="E15" i="5" s="1"/>
  <c r="F13" i="5"/>
  <c r="F14" i="5"/>
  <c r="F15" i="5" s="1"/>
  <c r="G13" i="5"/>
  <c r="G15" i="5" s="1"/>
  <c r="H13" i="5"/>
  <c r="H15" i="5" s="1"/>
  <c r="I13" i="5"/>
  <c r="I14" i="5" s="1"/>
  <c r="I15" i="5" s="1"/>
  <c r="J13" i="5"/>
  <c r="J14" i="5"/>
  <c r="J15" i="5" s="1"/>
  <c r="K13" i="5"/>
  <c r="K15" i="5" s="1"/>
  <c r="L13" i="5"/>
  <c r="L15" i="5"/>
  <c r="M13" i="5"/>
  <c r="M15" i="5" s="1"/>
  <c r="B13" i="5"/>
  <c r="B15" i="5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6" i="3"/>
  <c r="H6" i="3"/>
  <c r="G6" i="3"/>
  <c r="F6" i="3"/>
  <c r="E6" i="3"/>
  <c r="D6" i="3"/>
  <c r="J4" i="3"/>
  <c r="K4" i="3"/>
  <c r="J3" i="3"/>
  <c r="K3" i="3" s="1"/>
  <c r="J2" i="3"/>
  <c r="K2" i="3"/>
  <c r="H5" i="1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D15" i="2"/>
  <c r="D16" i="2"/>
  <c r="D17" i="2"/>
  <c r="D18" i="2"/>
  <c r="D19" i="2"/>
  <c r="D14" i="2"/>
  <c r="O3" i="2"/>
  <c r="P3" i="2" s="1"/>
  <c r="O4" i="2"/>
  <c r="P4" i="2"/>
  <c r="O5" i="2"/>
  <c r="P5" i="2" s="1"/>
  <c r="O6" i="2"/>
  <c r="P6" i="2"/>
  <c r="O7" i="2"/>
  <c r="P7" i="2" s="1"/>
  <c r="O2" i="2"/>
  <c r="P2" i="2"/>
  <c r="E9" i="2"/>
  <c r="F9" i="2"/>
  <c r="G9" i="2"/>
  <c r="H9" i="2"/>
  <c r="I9" i="2"/>
  <c r="J9" i="2"/>
  <c r="L9" i="2"/>
  <c r="M9" i="2"/>
  <c r="K9" i="2"/>
  <c r="N9" i="2"/>
  <c r="D9" i="2"/>
  <c r="C11" i="1"/>
  <c r="E11" i="1"/>
</calcChain>
</file>

<file path=xl/sharedStrings.xml><?xml version="1.0" encoding="utf-8"?>
<sst xmlns="http://schemas.openxmlformats.org/spreadsheetml/2006/main" count="250" uniqueCount="115">
  <si>
    <t>Species</t>
  </si>
  <si>
    <t>Carpophilus davidsoni</t>
  </si>
  <si>
    <t>Source</t>
  </si>
  <si>
    <t>Colony</t>
  </si>
  <si>
    <t>Carpophilus hemipterus</t>
  </si>
  <si>
    <t>Urophorus humeralis</t>
  </si>
  <si>
    <r>
      <t xml:space="preserve">Barchypeplus </t>
    </r>
    <r>
      <rPr>
        <sz val="11"/>
        <color theme="1"/>
        <rFont val="Calibri"/>
        <family val="2"/>
        <scheme val="minor"/>
      </rPr>
      <t>sp.</t>
    </r>
  </si>
  <si>
    <r>
      <t xml:space="preserve">Carpophilus </t>
    </r>
    <r>
      <rPr>
        <sz val="11"/>
        <color theme="1"/>
        <rFont val="Calibri"/>
        <family val="2"/>
        <scheme val="minor"/>
      </rPr>
      <t xml:space="preserve">nr. </t>
    </r>
    <r>
      <rPr>
        <i/>
        <sz val="11"/>
        <color theme="1"/>
        <rFont val="Calibri"/>
        <family val="2"/>
        <scheme val="minor"/>
      </rPr>
      <t>dimidiatus</t>
    </r>
  </si>
  <si>
    <t>Traps</t>
  </si>
  <si>
    <t>Grand Total</t>
  </si>
  <si>
    <t>Dry frozen in batches of 100 individuals</t>
  </si>
  <si>
    <t>Total tubes</t>
  </si>
  <si>
    <t>Preservation Notes</t>
  </si>
  <si>
    <t>Dry frozen in batches of 25 individuals</t>
  </si>
  <si>
    <t>Notes</t>
  </si>
  <si>
    <t>Record origin of trap samples</t>
  </si>
  <si>
    <r>
      <t>Carpophilus</t>
    </r>
    <r>
      <rPr>
        <sz val="11"/>
        <color theme="1"/>
        <rFont val="Calibri"/>
        <family val="2"/>
        <scheme val="minor"/>
      </rPr>
      <t xml:space="preserve"> "other" species (opportunistic samples)</t>
    </r>
  </si>
  <si>
    <t>Identified "mixed species" complete trap subsamples, x 20 (300 individuals in each). These are required for method validation.</t>
  </si>
  <si>
    <t>Dry frozen in batches of 300 individuals (i.e. identified almond project trap subsamples)</t>
  </si>
  <si>
    <t>Total Number Insects Required</t>
  </si>
  <si>
    <t>Total Individuals</t>
  </si>
  <si>
    <t>Pool 1</t>
  </si>
  <si>
    <t>Pool 2</t>
  </si>
  <si>
    <t>Pool 3</t>
  </si>
  <si>
    <t>Pool 4</t>
  </si>
  <si>
    <t>Pool 5</t>
  </si>
  <si>
    <t>Pool 6</t>
  </si>
  <si>
    <t>Pool 7</t>
  </si>
  <si>
    <t>Pool 8</t>
  </si>
  <si>
    <t>Pool 9</t>
  </si>
  <si>
    <t>Pool 10</t>
  </si>
  <si>
    <t>Pool 11</t>
  </si>
  <si>
    <t>Pool Name</t>
  </si>
  <si>
    <t>C.davidsoni</t>
  </si>
  <si>
    <r>
      <t>C.</t>
    </r>
    <r>
      <rPr>
        <sz val="11"/>
        <color theme="1"/>
        <rFont val="Calibri"/>
        <family val="2"/>
        <scheme val="minor"/>
      </rPr>
      <t>nr.</t>
    </r>
    <r>
      <rPr>
        <i/>
        <sz val="11"/>
        <color theme="1"/>
        <rFont val="Calibri"/>
        <family val="2"/>
        <scheme val="minor"/>
      </rPr>
      <t>dimidiatus</t>
    </r>
  </si>
  <si>
    <t>C.hemipterus</t>
  </si>
  <si>
    <t>U.hemipterus</t>
  </si>
  <si>
    <t>Brachepeplus</t>
  </si>
  <si>
    <t>Total Insects</t>
  </si>
  <si>
    <t>Carpophilus</t>
  </si>
  <si>
    <t>5 Species</t>
  </si>
  <si>
    <t>Rare 1%</t>
  </si>
  <si>
    <t>Rare 2%</t>
  </si>
  <si>
    <r>
      <t xml:space="preserve">1% nr. </t>
    </r>
    <r>
      <rPr>
        <i/>
        <sz val="11"/>
        <color theme="1"/>
        <rFont val="Calibri"/>
        <family val="2"/>
        <scheme val="minor"/>
      </rPr>
      <t>dimidiatus</t>
    </r>
  </si>
  <si>
    <r>
      <t xml:space="preserve">Negative nr. </t>
    </r>
    <r>
      <rPr>
        <i/>
        <sz val="11"/>
        <color theme="1"/>
        <rFont val="Calibri"/>
        <family val="2"/>
        <scheme val="minor"/>
      </rPr>
      <t>dimidiatus</t>
    </r>
  </si>
  <si>
    <t>Percentages</t>
  </si>
  <si>
    <t>Preserved Larvae</t>
  </si>
  <si>
    <r>
      <rPr>
        <sz val="11"/>
        <color theme="1"/>
        <rFont val="Calibri"/>
        <family val="2"/>
        <scheme val="minor"/>
      </rPr>
      <t>Rare</t>
    </r>
    <r>
      <rPr>
        <i/>
        <sz val="11"/>
        <color theme="1"/>
        <rFont val="Calibri"/>
        <family val="2"/>
        <scheme val="minor"/>
      </rPr>
      <t xml:space="preserve"> C.</t>
    </r>
    <r>
      <rPr>
        <sz val="11"/>
        <color theme="1"/>
        <rFont val="Calibri"/>
        <family val="2"/>
        <scheme val="minor"/>
      </rPr>
      <t>nr.</t>
    </r>
    <r>
      <rPr>
        <i/>
        <sz val="11"/>
        <color theme="1"/>
        <rFont val="Calibri"/>
        <family val="2"/>
        <scheme val="minor"/>
      </rPr>
      <t>dimidiatus</t>
    </r>
  </si>
  <si>
    <r>
      <rPr>
        <sz val="11"/>
        <color theme="1"/>
        <rFont val="Calibri"/>
        <family val="2"/>
        <scheme val="minor"/>
      </rPr>
      <t>Rare</t>
    </r>
    <r>
      <rPr>
        <i/>
        <sz val="11"/>
        <color theme="1"/>
        <rFont val="Calibri"/>
        <family val="2"/>
        <scheme val="minor"/>
      </rPr>
      <t xml:space="preserve"> C.hemipterus</t>
    </r>
  </si>
  <si>
    <r>
      <rPr>
        <sz val="11"/>
        <color theme="1"/>
        <rFont val="Calibri"/>
        <family val="2"/>
        <scheme val="minor"/>
      </rPr>
      <t>Rare</t>
    </r>
    <r>
      <rPr>
        <i/>
        <sz val="11"/>
        <color theme="1"/>
        <rFont val="Calibri"/>
        <family val="2"/>
        <scheme val="minor"/>
      </rPr>
      <t xml:space="preserve"> C.davidsoni</t>
    </r>
  </si>
  <si>
    <t>Extras</t>
  </si>
  <si>
    <t>Record origin of trap samples. Also, record actual specimen number and morphological composition of trap samples.</t>
  </si>
  <si>
    <t>C. davidsoni</t>
  </si>
  <si>
    <t>C. nr. dimidiatus</t>
  </si>
  <si>
    <t>C. hemipterus</t>
  </si>
  <si>
    <t>C. "other" species (opportunistic samples)</t>
  </si>
  <si>
    <t>C. davidsoni (Larvae)</t>
  </si>
  <si>
    <t>C. nr. Dimidiatus (Larvae)</t>
  </si>
  <si>
    <t>C. hemipterus (Larvae)</t>
  </si>
  <si>
    <t>Testing</t>
  </si>
  <si>
    <t>Pool 12</t>
  </si>
  <si>
    <t>Pool 13</t>
  </si>
  <si>
    <t>Pool 14</t>
  </si>
  <si>
    <t>Pool 15</t>
  </si>
  <si>
    <t>Pool 16</t>
  </si>
  <si>
    <t>Pool 17</t>
  </si>
  <si>
    <t>Degenerate primers</t>
  </si>
  <si>
    <t>Non-Degenerate primers</t>
  </si>
  <si>
    <t>UMI primers</t>
  </si>
  <si>
    <t>Trap 1</t>
  </si>
  <si>
    <t>Trap 2</t>
  </si>
  <si>
    <t>Trap 3</t>
  </si>
  <si>
    <t>Trap 4</t>
  </si>
  <si>
    <t>Trap 5</t>
  </si>
  <si>
    <t>Trap 6</t>
  </si>
  <si>
    <t>Trap 7</t>
  </si>
  <si>
    <t>Trap 8</t>
  </si>
  <si>
    <t>Trap 9</t>
  </si>
  <si>
    <t>Trap 10</t>
  </si>
  <si>
    <t>Trap 11</t>
  </si>
  <si>
    <t>Trap 12</t>
  </si>
  <si>
    <t>Trap 13</t>
  </si>
  <si>
    <t>Trap 14</t>
  </si>
  <si>
    <t>Trap 15</t>
  </si>
  <si>
    <t>Trap 16</t>
  </si>
  <si>
    <t>Trap 17</t>
  </si>
  <si>
    <t>Trap 18</t>
  </si>
  <si>
    <t>Trap 19</t>
  </si>
  <si>
    <t>Trap 20</t>
  </si>
  <si>
    <t>Replication &amp; Detection</t>
  </si>
  <si>
    <t>C. davidsonii</t>
  </si>
  <si>
    <t>C. n dimidiatus</t>
  </si>
  <si>
    <t>C. nepos</t>
  </si>
  <si>
    <t>Brachypeplus spp.</t>
  </si>
  <si>
    <t>U. humeralis</t>
  </si>
  <si>
    <t>Unsorted</t>
  </si>
  <si>
    <t>C. marginalus</t>
  </si>
  <si>
    <t>Black Sp.</t>
  </si>
  <si>
    <t>C sp 7</t>
  </si>
  <si>
    <t>Others</t>
  </si>
  <si>
    <t>Total Trap Estimate</t>
  </si>
  <si>
    <t>Total</t>
  </si>
  <si>
    <t>Run 1 -</t>
  </si>
  <si>
    <t>Run 2-</t>
  </si>
  <si>
    <t>Test best degenerate primers</t>
  </si>
  <si>
    <t>Test UMI's  &amp; Non-degenerate versions</t>
  </si>
  <si>
    <t>Carpophilus marquinelus</t>
  </si>
  <si>
    <t>Carpophilus nepos</t>
  </si>
  <si>
    <t>Carpophilus nr. dimidiatus</t>
  </si>
  <si>
    <t>Barchypeplus sp.</t>
  </si>
  <si>
    <t>C.nr.dimidiatus</t>
  </si>
  <si>
    <t>NEED LOW ABUNDANCE SPECIES</t>
  </si>
  <si>
    <t>Ideally I would like:</t>
  </si>
  <si>
    <t># Individuals</t>
  </si>
  <si>
    <t>Brachypeplus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</si>
</sst>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9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3" fillId="4" borderId="1" xfId="1" applyBorder="1" applyAlignment="1">
      <alignment horizontal="center" vertical="top"/>
    </xf>
    <xf numFmtId="0" fontId="4" fillId="5" borderId="1" xfId="2" applyBorder="1" applyAlignment="1">
      <alignment horizontal="center" vertical="top"/>
    </xf>
    <xf numFmtId="0" fontId="4" fillId="5" borderId="0" xfId="2" applyAlignment="1">
      <alignment vertical="top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DNApools_Adults!$A$2</c:f>
              <c:strCache>
                <c:ptCount val="1"/>
                <c:pt idx="0">
                  <c:v>Carpophilus davidsoni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DNApools_Adults!$D$2:$N$2</c:f>
              <c:numCache>
                <c:formatCode>General</c:formatCode>
                <c:ptCount val="11"/>
                <c:pt idx="0">
                  <c:v>150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73</c:v>
                </c:pt>
                <c:pt idx="9">
                  <c:v>72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EB2-9D41-0C4760EA1A78}"/>
            </c:ext>
          </c:extLst>
        </c:ser>
        <c:ser>
          <c:idx val="1"/>
          <c:order val="1"/>
          <c:tx>
            <c:strRef>
              <c:f>DNApools_Adults!$A$3</c:f>
              <c:strCache>
                <c:ptCount val="1"/>
                <c:pt idx="0">
                  <c:v>Carpophilus nr. dimidiatus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DNApools_Adults!$D$3:$N$3</c:f>
              <c:numCache>
                <c:formatCode>General</c:formatCode>
                <c:ptCount val="11"/>
                <c:pt idx="0">
                  <c:v>80</c:v>
                </c:pt>
                <c:pt idx="1">
                  <c:v>150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100</c:v>
                </c:pt>
                <c:pt idx="6">
                  <c:v>60</c:v>
                </c:pt>
                <c:pt idx="7">
                  <c:v>3</c:v>
                </c:pt>
                <c:pt idx="8">
                  <c:v>73</c:v>
                </c:pt>
                <c:pt idx="9">
                  <c:v>150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8-4EB2-9D41-0C4760EA1A78}"/>
            </c:ext>
          </c:extLst>
        </c:ser>
        <c:ser>
          <c:idx val="2"/>
          <c:order val="2"/>
          <c:tx>
            <c:strRef>
              <c:f>DNApools_Adults!$A$4</c:f>
              <c:strCache>
                <c:ptCount val="1"/>
                <c:pt idx="0">
                  <c:v>Carpophilus hemipterus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DNApools_Adults!$D$4:$N$4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150</c:v>
                </c:pt>
                <c:pt idx="3">
                  <c:v>60</c:v>
                </c:pt>
                <c:pt idx="4">
                  <c:v>60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151</c:v>
                </c:pt>
                <c:pt idx="9">
                  <c:v>72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8-4EB2-9D41-0C4760EA1A78}"/>
            </c:ext>
          </c:extLst>
        </c:ser>
        <c:ser>
          <c:idx val="3"/>
          <c:order val="3"/>
          <c:tx>
            <c:strRef>
              <c:f>DNApools_Adults!$A$5</c:f>
              <c:strCache>
                <c:ptCount val="1"/>
                <c:pt idx="0">
                  <c:v>Urophorus humeralis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DNApools_Adults!$D$5:$N$5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100</c:v>
                </c:pt>
                <c:pt idx="4">
                  <c:v>20</c:v>
                </c:pt>
                <c:pt idx="5">
                  <c:v>0</c:v>
                </c:pt>
                <c:pt idx="6">
                  <c:v>60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8-4EB2-9D41-0C4760EA1A78}"/>
            </c:ext>
          </c:extLst>
        </c:ser>
        <c:ser>
          <c:idx val="4"/>
          <c:order val="4"/>
          <c:tx>
            <c:strRef>
              <c:f>DNApools_Adults!$A$6</c:f>
              <c:strCache>
                <c:ptCount val="1"/>
                <c:pt idx="0">
                  <c:v>Barchypeplus sp.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DNApools_Adults!$D$6:$N$6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100</c:v>
                </c:pt>
                <c:pt idx="5">
                  <c:v>0</c:v>
                </c:pt>
                <c:pt idx="6">
                  <c:v>60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8-4EB2-9D41-0C4760EA1A78}"/>
            </c:ext>
          </c:extLst>
        </c:ser>
        <c:ser>
          <c:idx val="5"/>
          <c:order val="5"/>
          <c:tx>
            <c:strRef>
              <c:f>DNApools_Adults!$A$7</c:f>
              <c:strCache>
                <c:ptCount val="1"/>
                <c:pt idx="0">
                  <c:v>Carpophilus "other" species (opportunistic samples)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DNApools_Adults!$D$1:$N$1</c:f>
              <c:strCache>
                <c:ptCount val="11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</c:strCache>
            </c:strRef>
          </c:cat>
          <c:val>
            <c:numRef>
              <c:f>DNApools_Adults!$D$7:$N$7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8-4EB2-9D41-0C4760EA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05544"/>
        <c:axId val="713103904"/>
      </c:barChart>
      <c:catAx>
        <c:axId val="7131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03904"/>
        <c:crosses val="autoZero"/>
        <c:auto val="1"/>
        <c:lblAlgn val="ctr"/>
        <c:lblOffset val="100"/>
        <c:noMultiLvlLbl val="0"/>
      </c:catAx>
      <c:valAx>
        <c:axId val="713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'12Traps'!$A$2</c:f>
              <c:strCache>
                <c:ptCount val="1"/>
                <c:pt idx="0">
                  <c:v>C. n dimidiatus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'12Traps'!$B$2:$M$2</c:f>
              <c:numCache>
                <c:formatCode>General</c:formatCode>
                <c:ptCount val="12"/>
                <c:pt idx="0">
                  <c:v>36</c:v>
                </c:pt>
                <c:pt idx="1">
                  <c:v>25</c:v>
                </c:pt>
                <c:pt idx="2">
                  <c:v>5</c:v>
                </c:pt>
                <c:pt idx="3">
                  <c:v>2</c:v>
                </c:pt>
                <c:pt idx="4">
                  <c:v>25</c:v>
                </c:pt>
                <c:pt idx="5">
                  <c:v>0</c:v>
                </c:pt>
                <c:pt idx="6">
                  <c:v>22</c:v>
                </c:pt>
                <c:pt idx="7">
                  <c:v>10</c:v>
                </c:pt>
                <c:pt idx="8">
                  <c:v>32</c:v>
                </c:pt>
                <c:pt idx="9">
                  <c:v>12</c:v>
                </c:pt>
                <c:pt idx="10">
                  <c:v>14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957-8099-CFC48246CC28}"/>
            </c:ext>
          </c:extLst>
        </c:ser>
        <c:ser>
          <c:idx val="1"/>
          <c:order val="1"/>
          <c:tx>
            <c:strRef>
              <c:f>'12Traps'!$A$3</c:f>
              <c:strCache>
                <c:ptCount val="1"/>
                <c:pt idx="0">
                  <c:v>C. davidsonii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'12Traps'!$B$3:$M$3</c:f>
              <c:numCache>
                <c:formatCode>General</c:formatCode>
                <c:ptCount val="12"/>
                <c:pt idx="0">
                  <c:v>172</c:v>
                </c:pt>
                <c:pt idx="1">
                  <c:v>32</c:v>
                </c:pt>
                <c:pt idx="2">
                  <c:v>83</c:v>
                </c:pt>
                <c:pt idx="3">
                  <c:v>22</c:v>
                </c:pt>
                <c:pt idx="4">
                  <c:v>108</c:v>
                </c:pt>
                <c:pt idx="5">
                  <c:v>40</c:v>
                </c:pt>
                <c:pt idx="6">
                  <c:v>25</c:v>
                </c:pt>
                <c:pt idx="7">
                  <c:v>20</c:v>
                </c:pt>
                <c:pt idx="8">
                  <c:v>11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4957-8099-CFC48246CC28}"/>
            </c:ext>
          </c:extLst>
        </c:ser>
        <c:ser>
          <c:idx val="2"/>
          <c:order val="2"/>
          <c:tx>
            <c:strRef>
              <c:f>'12Traps'!$A$4</c:f>
              <c:strCache>
                <c:ptCount val="1"/>
                <c:pt idx="0">
                  <c:v>C. hemipterus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'12Traps'!$B$4:$M$4</c:f>
              <c:numCache>
                <c:formatCode>General</c:formatCode>
                <c:ptCount val="12"/>
                <c:pt idx="0">
                  <c:v>82</c:v>
                </c:pt>
                <c:pt idx="1">
                  <c:v>123</c:v>
                </c:pt>
                <c:pt idx="2">
                  <c:v>178</c:v>
                </c:pt>
                <c:pt idx="3">
                  <c:v>151</c:v>
                </c:pt>
                <c:pt idx="4">
                  <c:v>77</c:v>
                </c:pt>
                <c:pt idx="5">
                  <c:v>118</c:v>
                </c:pt>
                <c:pt idx="6">
                  <c:v>184</c:v>
                </c:pt>
                <c:pt idx="7">
                  <c:v>162</c:v>
                </c:pt>
                <c:pt idx="8">
                  <c:v>187</c:v>
                </c:pt>
                <c:pt idx="9">
                  <c:v>323</c:v>
                </c:pt>
                <c:pt idx="10">
                  <c:v>332</c:v>
                </c:pt>
                <c:pt idx="1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B-4957-8099-CFC48246CC28}"/>
            </c:ext>
          </c:extLst>
        </c:ser>
        <c:ser>
          <c:idx val="3"/>
          <c:order val="3"/>
          <c:tx>
            <c:strRef>
              <c:f>'12Traps'!$A$5</c:f>
              <c:strCache>
                <c:ptCount val="1"/>
                <c:pt idx="0">
                  <c:v>U. humeralis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'12Traps'!$B$5:$M$5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13</c:v>
                </c:pt>
                <c:pt idx="10">
                  <c:v>4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B-4957-8099-CFC48246CC28}"/>
            </c:ext>
          </c:extLst>
        </c:ser>
        <c:ser>
          <c:idx val="4"/>
          <c:order val="4"/>
          <c:tx>
            <c:strRef>
              <c:f>'12Traps'!$A$6</c:f>
              <c:strCache>
                <c:ptCount val="1"/>
                <c:pt idx="0">
                  <c:v>Brachypeplus spp.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'12Traps'!$B$6:$M$6</c:f>
              <c:numCache>
                <c:formatCode>General</c:formatCode>
                <c:ptCount val="12"/>
                <c:pt idx="0">
                  <c:v>25</c:v>
                </c:pt>
                <c:pt idx="1">
                  <c:v>97</c:v>
                </c:pt>
                <c:pt idx="2">
                  <c:v>118</c:v>
                </c:pt>
                <c:pt idx="3">
                  <c:v>110</c:v>
                </c:pt>
                <c:pt idx="4">
                  <c:v>128</c:v>
                </c:pt>
                <c:pt idx="5">
                  <c:v>143</c:v>
                </c:pt>
                <c:pt idx="6">
                  <c:v>51</c:v>
                </c:pt>
                <c:pt idx="7">
                  <c:v>57</c:v>
                </c:pt>
                <c:pt idx="8">
                  <c:v>23</c:v>
                </c:pt>
                <c:pt idx="9">
                  <c:v>13</c:v>
                </c:pt>
                <c:pt idx="10">
                  <c:v>27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B-4957-8099-CFC48246CC28}"/>
            </c:ext>
          </c:extLst>
        </c:ser>
        <c:ser>
          <c:idx val="5"/>
          <c:order val="5"/>
          <c:tx>
            <c:strRef>
              <c:f>'12Traps'!$A$7</c:f>
              <c:strCache>
                <c:ptCount val="1"/>
                <c:pt idx="0">
                  <c:v>C. nepos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'12Traps'!$B$7:$M$7</c:f>
              <c:numCache>
                <c:formatCode>General</c:formatCode>
                <c:ptCount val="12"/>
                <c:pt idx="0">
                  <c:v>2</c:v>
                </c:pt>
                <c:pt idx="1">
                  <c:v>51</c:v>
                </c:pt>
                <c:pt idx="2">
                  <c:v>27</c:v>
                </c:pt>
                <c:pt idx="3">
                  <c:v>46</c:v>
                </c:pt>
                <c:pt idx="4">
                  <c:v>128</c:v>
                </c:pt>
                <c:pt idx="5">
                  <c:v>135</c:v>
                </c:pt>
                <c:pt idx="6">
                  <c:v>51</c:v>
                </c:pt>
                <c:pt idx="7">
                  <c:v>180</c:v>
                </c:pt>
                <c:pt idx="8">
                  <c:v>234</c:v>
                </c:pt>
                <c:pt idx="9">
                  <c:v>8</c:v>
                </c:pt>
                <c:pt idx="10">
                  <c:v>3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B-4957-8099-CFC48246CC28}"/>
            </c:ext>
          </c:extLst>
        </c:ser>
        <c:ser>
          <c:idx val="6"/>
          <c:order val="6"/>
          <c:tx>
            <c:strRef>
              <c:f>'12Traps'!$A$8</c:f>
              <c:strCache>
                <c:ptCount val="1"/>
                <c:pt idx="0">
                  <c:v>C. marginalus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B-4957-8099-CFC48246CC28}"/>
            </c:ext>
          </c:extLst>
        </c:ser>
        <c:ser>
          <c:idx val="7"/>
          <c:order val="7"/>
          <c:tx>
            <c:strRef>
              <c:f>'12Traps'!$A$9</c:f>
              <c:strCache>
                <c:ptCount val="1"/>
                <c:pt idx="0">
                  <c:v>Black Sp.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'12Traps'!$B$9:$M$9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B-4957-8099-CFC48246CC28}"/>
            </c:ext>
          </c:extLst>
        </c:ser>
        <c:ser>
          <c:idx val="8"/>
          <c:order val="8"/>
          <c:tx>
            <c:strRef>
              <c:f>'12Traps'!$A$10</c:f>
              <c:strCache>
                <c:ptCount val="1"/>
                <c:pt idx="0">
                  <c:v>C sp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CB-4957-8099-CFC48246CC28}"/>
            </c:ext>
          </c:extLst>
        </c:ser>
        <c:ser>
          <c:idx val="9"/>
          <c:order val="9"/>
          <c:tx>
            <c:strRef>
              <c:f>'12Traps'!$A$11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'12Traps'!$B$1:$M$1</c:f>
              <c:strCache>
                <c:ptCount val="12"/>
                <c:pt idx="0">
                  <c:v>Pool 1</c:v>
                </c:pt>
                <c:pt idx="1">
                  <c:v>Pool 2</c:v>
                </c:pt>
                <c:pt idx="2">
                  <c:v>Pool 3</c:v>
                </c:pt>
                <c:pt idx="3">
                  <c:v>Pool 4</c:v>
                </c:pt>
                <c:pt idx="4">
                  <c:v>Pool 5</c:v>
                </c:pt>
                <c:pt idx="5">
                  <c:v>Pool 6</c:v>
                </c:pt>
                <c:pt idx="6">
                  <c:v>Pool 7</c:v>
                </c:pt>
                <c:pt idx="7">
                  <c:v>Pool 8</c:v>
                </c:pt>
                <c:pt idx="8">
                  <c:v>Pool 9</c:v>
                </c:pt>
                <c:pt idx="9">
                  <c:v>Pool 10</c:v>
                </c:pt>
                <c:pt idx="10">
                  <c:v>Pool 11</c:v>
                </c:pt>
                <c:pt idx="11">
                  <c:v>Pool 12</c:v>
                </c:pt>
              </c:strCache>
            </c:strRef>
          </c:cat>
          <c:val>
            <c:numRef>
              <c:f>'12Traps'!$B$11:$M$11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CB-4957-8099-CFC48246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042080"/>
        <c:axId val="661046344"/>
      </c:barChart>
      <c:catAx>
        <c:axId val="6610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6344"/>
        <c:crosses val="autoZero"/>
        <c:auto val="1"/>
        <c:lblAlgn val="ctr"/>
        <c:lblOffset val="100"/>
        <c:noMultiLvlLbl val="0"/>
      </c:catAx>
      <c:valAx>
        <c:axId val="6610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84044</xdr:colOff>
      <xdr:row>20</xdr:row>
      <xdr:rowOff>34737</xdr:rowOff>
    </xdr:from>
    <xdr:to>
      <xdr:col>13</xdr:col>
      <xdr:colOff>952501</xdr:colOff>
      <xdr:row>49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54D7C-5DDD-4AB5-9FCD-1F75E87A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20</xdr:row>
      <xdr:rowOff>166686</xdr:rowOff>
    </xdr:from>
    <xdr:to>
      <xdr:col>17</xdr:col>
      <xdr:colOff>38100</xdr:colOff>
      <xdr:row>43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7CE4D-876D-4613-9C79-8F5A6436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E9" sqref="E9"/>
    </sheetView>
  </sheetViews>
  <sheetFormatPr defaultRowHeight="30" customHeight="1" x14ac:dyDescent="0.25"/>
  <cols>
    <col min="1" max="1" width="29.140625" style="2" customWidth="1"/>
    <col min="2" max="2" width="15" style="2" customWidth="1"/>
    <col min="3" max="3" width="20.140625" style="2" customWidth="1"/>
    <col min="4" max="4" width="38.28515625" style="2" customWidth="1"/>
    <col min="5" max="5" width="11.5703125" style="2" customWidth="1"/>
    <col min="6" max="6" width="14.85546875" style="2" customWidth="1"/>
    <col min="7" max="7" width="9.140625" style="2"/>
    <col min="8" max="8" width="16.28515625" style="29" bestFit="1" customWidth="1"/>
    <col min="9" max="16384" width="9.140625" style="2"/>
  </cols>
  <sheetData>
    <row r="1" spans="1:8" s="1" customFormat="1" ht="31.5" customHeight="1" x14ac:dyDescent="0.25">
      <c r="A1" s="3" t="s">
        <v>0</v>
      </c>
      <c r="B1" s="3" t="s">
        <v>2</v>
      </c>
      <c r="C1" s="5" t="s">
        <v>19</v>
      </c>
      <c r="D1" s="3" t="s">
        <v>12</v>
      </c>
      <c r="E1" s="3" t="s">
        <v>11</v>
      </c>
      <c r="F1" s="5" t="s">
        <v>14</v>
      </c>
      <c r="H1" s="30" t="s">
        <v>46</v>
      </c>
    </row>
    <row r="2" spans="1:8" ht="31.5" customHeight="1" x14ac:dyDescent="0.25">
      <c r="A2" s="4" t="s">
        <v>1</v>
      </c>
      <c r="B2" s="9" t="s">
        <v>3</v>
      </c>
      <c r="C2" s="9">
        <v>1000</v>
      </c>
      <c r="D2" s="9" t="s">
        <v>10</v>
      </c>
      <c r="E2" s="9">
        <v>10</v>
      </c>
      <c r="F2" s="6"/>
      <c r="H2" s="13">
        <v>600</v>
      </c>
    </row>
    <row r="3" spans="1:8" ht="31.5" customHeight="1" x14ac:dyDescent="0.25">
      <c r="A3" s="4" t="s">
        <v>7</v>
      </c>
      <c r="B3" s="9" t="s">
        <v>3</v>
      </c>
      <c r="C3" s="9">
        <v>1000</v>
      </c>
      <c r="D3" s="9" t="s">
        <v>10</v>
      </c>
      <c r="E3" s="9">
        <v>10</v>
      </c>
      <c r="F3" s="6"/>
      <c r="H3" s="13">
        <v>600</v>
      </c>
    </row>
    <row r="4" spans="1:8" ht="31.5" customHeight="1" x14ac:dyDescent="0.25">
      <c r="A4" s="4" t="s">
        <v>4</v>
      </c>
      <c r="B4" s="9" t="s">
        <v>3</v>
      </c>
      <c r="C4" s="9">
        <v>1000</v>
      </c>
      <c r="D4" s="9" t="s">
        <v>10</v>
      </c>
      <c r="E4" s="9">
        <v>10</v>
      </c>
      <c r="F4" s="6"/>
      <c r="H4" s="13">
        <v>600</v>
      </c>
    </row>
    <row r="5" spans="1:8" ht="31.5" customHeight="1" x14ac:dyDescent="0.25">
      <c r="A5" s="4" t="s">
        <v>5</v>
      </c>
      <c r="B5" s="9" t="s">
        <v>8</v>
      </c>
      <c r="C5" s="9">
        <v>300</v>
      </c>
      <c r="D5" s="9" t="s">
        <v>13</v>
      </c>
      <c r="E5" s="9">
        <v>12</v>
      </c>
      <c r="F5" s="7" t="s">
        <v>15</v>
      </c>
      <c r="H5" s="31">
        <f>SUM(H2:H4)</f>
        <v>1800</v>
      </c>
    </row>
    <row r="6" spans="1:8" ht="31.5" customHeight="1" x14ac:dyDescent="0.25">
      <c r="A6" s="4" t="s">
        <v>6</v>
      </c>
      <c r="B6" s="9" t="s">
        <v>8</v>
      </c>
      <c r="C6" s="9">
        <v>300</v>
      </c>
      <c r="D6" s="9" t="s">
        <v>13</v>
      </c>
      <c r="E6" s="9">
        <v>12</v>
      </c>
      <c r="F6" s="7" t="s">
        <v>15</v>
      </c>
    </row>
    <row r="7" spans="1:8" ht="31.5" customHeight="1" x14ac:dyDescent="0.25">
      <c r="A7" s="4" t="s">
        <v>16</v>
      </c>
      <c r="B7" s="9" t="s">
        <v>8</v>
      </c>
      <c r="C7" s="9">
        <v>200</v>
      </c>
      <c r="D7" s="9" t="s">
        <v>13</v>
      </c>
      <c r="E7" s="9">
        <v>8</v>
      </c>
      <c r="F7" s="7" t="s">
        <v>15</v>
      </c>
    </row>
    <row r="8" spans="1:8" ht="31.5" customHeight="1" x14ac:dyDescent="0.25">
      <c r="A8" s="8"/>
      <c r="B8" s="10"/>
      <c r="C8" s="10"/>
      <c r="D8" s="10"/>
      <c r="E8" s="10"/>
      <c r="F8" s="8"/>
    </row>
    <row r="9" spans="1:8" ht="135" customHeight="1" x14ac:dyDescent="0.25">
      <c r="A9" s="11" t="s">
        <v>17</v>
      </c>
      <c r="B9" s="9" t="s">
        <v>8</v>
      </c>
      <c r="C9" s="9">
        <v>6000</v>
      </c>
      <c r="D9" s="6" t="s">
        <v>18</v>
      </c>
      <c r="E9" s="9">
        <v>20</v>
      </c>
      <c r="F9" s="7" t="s">
        <v>51</v>
      </c>
    </row>
    <row r="10" spans="1:8" ht="31.5" customHeight="1" x14ac:dyDescent="0.25">
      <c r="A10" s="8"/>
      <c r="B10" s="10"/>
      <c r="C10" s="10"/>
      <c r="D10" s="10"/>
      <c r="E10" s="10"/>
      <c r="F10" s="8"/>
    </row>
    <row r="11" spans="1:8" ht="31.5" customHeight="1" x14ac:dyDescent="0.25">
      <c r="A11" s="5" t="s">
        <v>9</v>
      </c>
      <c r="B11" s="9"/>
      <c r="C11" s="3">
        <f>SUM(C2:C9)</f>
        <v>9800</v>
      </c>
      <c r="D11" s="3"/>
      <c r="E11" s="3">
        <f>SUM(E2:E10)</f>
        <v>82</v>
      </c>
      <c r="F11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9"/>
  <sheetViews>
    <sheetView zoomScale="70" zoomScaleNormal="70" workbookViewId="0">
      <selection sqref="A1:P7"/>
    </sheetView>
  </sheetViews>
  <sheetFormatPr defaultRowHeight="15" x14ac:dyDescent="0.25"/>
  <cols>
    <col min="1" max="1" width="20.5703125" style="15" customWidth="1"/>
    <col min="2" max="2" width="9.140625" style="15"/>
    <col min="3" max="3" width="9.140625" style="16"/>
    <col min="4" max="14" width="15" style="15" customWidth="1"/>
    <col min="15" max="15" width="12" style="16" bestFit="1" customWidth="1"/>
    <col min="16" max="16" width="10.140625" style="16" customWidth="1"/>
    <col min="17" max="16384" width="9.140625" style="15"/>
  </cols>
  <sheetData>
    <row r="1" spans="1:16" ht="48" customHeight="1" x14ac:dyDescent="0.25">
      <c r="A1" s="3" t="s">
        <v>0</v>
      </c>
      <c r="B1" s="3" t="s">
        <v>2</v>
      </c>
      <c r="C1" s="20" t="s">
        <v>19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s="25" t="s">
        <v>30</v>
      </c>
      <c r="N1" s="25" t="s">
        <v>31</v>
      </c>
      <c r="O1" s="27" t="s">
        <v>38</v>
      </c>
      <c r="P1" s="27" t="s">
        <v>50</v>
      </c>
    </row>
    <row r="2" spans="1:16" ht="42" customHeight="1" x14ac:dyDescent="0.25">
      <c r="A2" s="4" t="s">
        <v>1</v>
      </c>
      <c r="B2" s="9" t="s">
        <v>3</v>
      </c>
      <c r="C2" s="13">
        <v>1000</v>
      </c>
      <c r="D2" s="14">
        <v>150</v>
      </c>
      <c r="E2" s="14">
        <v>80</v>
      </c>
      <c r="F2" s="14">
        <v>80</v>
      </c>
      <c r="G2" s="14">
        <v>60</v>
      </c>
      <c r="H2" s="14">
        <v>60</v>
      </c>
      <c r="I2" s="14">
        <v>100</v>
      </c>
      <c r="J2" s="14">
        <v>60</v>
      </c>
      <c r="K2" s="14">
        <v>100</v>
      </c>
      <c r="L2" s="14">
        <v>73</v>
      </c>
      <c r="M2" s="14">
        <v>72</v>
      </c>
      <c r="N2" s="14">
        <v>135</v>
      </c>
      <c r="O2" s="28">
        <f t="shared" ref="O2:O7" si="0">SUM(D2:N2)</f>
        <v>970</v>
      </c>
      <c r="P2" s="28">
        <f t="shared" ref="P2:P7" si="1">C2-O2</f>
        <v>30</v>
      </c>
    </row>
    <row r="3" spans="1:16" ht="42" customHeight="1" x14ac:dyDescent="0.25">
      <c r="A3" s="4" t="s">
        <v>7</v>
      </c>
      <c r="B3" s="9" t="s">
        <v>3</v>
      </c>
      <c r="C3" s="13">
        <v>1000</v>
      </c>
      <c r="D3" s="14">
        <v>80</v>
      </c>
      <c r="E3" s="14">
        <v>150</v>
      </c>
      <c r="F3" s="14">
        <v>40</v>
      </c>
      <c r="G3" s="14">
        <v>60</v>
      </c>
      <c r="H3" s="14">
        <v>60</v>
      </c>
      <c r="I3" s="14">
        <v>100</v>
      </c>
      <c r="J3" s="14">
        <v>60</v>
      </c>
      <c r="K3" s="14">
        <v>3</v>
      </c>
      <c r="L3" s="14">
        <v>73</v>
      </c>
      <c r="M3" s="14">
        <v>150</v>
      </c>
      <c r="N3" s="14">
        <v>0</v>
      </c>
      <c r="O3" s="28">
        <f t="shared" si="0"/>
        <v>776</v>
      </c>
      <c r="P3" s="28">
        <f t="shared" si="1"/>
        <v>224</v>
      </c>
    </row>
    <row r="4" spans="1:16" ht="42" customHeight="1" x14ac:dyDescent="0.25">
      <c r="A4" s="4" t="s">
        <v>4</v>
      </c>
      <c r="B4" s="9" t="s">
        <v>3</v>
      </c>
      <c r="C4" s="13">
        <v>1000</v>
      </c>
      <c r="D4" s="14">
        <v>40</v>
      </c>
      <c r="E4" s="14">
        <v>40</v>
      </c>
      <c r="F4" s="14">
        <v>150</v>
      </c>
      <c r="G4" s="14">
        <v>60</v>
      </c>
      <c r="H4" s="14">
        <v>60</v>
      </c>
      <c r="I4" s="14">
        <v>100</v>
      </c>
      <c r="J4" s="33">
        <v>60</v>
      </c>
      <c r="K4" s="14">
        <v>100</v>
      </c>
      <c r="L4" s="14">
        <v>151</v>
      </c>
      <c r="M4" s="14">
        <v>72</v>
      </c>
      <c r="N4" s="14">
        <v>135</v>
      </c>
      <c r="O4" s="28">
        <f t="shared" si="0"/>
        <v>968</v>
      </c>
      <c r="P4" s="28">
        <f t="shared" si="1"/>
        <v>32</v>
      </c>
    </row>
    <row r="5" spans="1:16" ht="42" customHeight="1" x14ac:dyDescent="0.25">
      <c r="A5" s="4" t="s">
        <v>5</v>
      </c>
      <c r="B5" s="9" t="s">
        <v>8</v>
      </c>
      <c r="C5" s="28">
        <v>300</v>
      </c>
      <c r="D5" s="14">
        <v>15</v>
      </c>
      <c r="E5" s="14">
        <v>15</v>
      </c>
      <c r="F5" s="14">
        <v>15</v>
      </c>
      <c r="G5" s="14">
        <v>100</v>
      </c>
      <c r="H5" s="14">
        <v>20</v>
      </c>
      <c r="I5" s="14">
        <v>0</v>
      </c>
      <c r="J5" s="14">
        <v>60</v>
      </c>
      <c r="K5" s="14">
        <v>49</v>
      </c>
      <c r="L5" s="14">
        <v>0</v>
      </c>
      <c r="M5" s="14">
        <v>0</v>
      </c>
      <c r="N5" s="14">
        <v>15</v>
      </c>
      <c r="O5" s="28">
        <f t="shared" si="0"/>
        <v>289</v>
      </c>
      <c r="P5" s="28">
        <f t="shared" si="1"/>
        <v>11</v>
      </c>
    </row>
    <row r="6" spans="1:16" ht="42" customHeight="1" x14ac:dyDescent="0.25">
      <c r="A6" s="4" t="s">
        <v>6</v>
      </c>
      <c r="B6" s="9" t="s">
        <v>8</v>
      </c>
      <c r="C6" s="28">
        <v>300</v>
      </c>
      <c r="D6" s="14">
        <v>15</v>
      </c>
      <c r="E6" s="14">
        <v>15</v>
      </c>
      <c r="F6" s="14">
        <v>15</v>
      </c>
      <c r="G6" s="14">
        <v>20</v>
      </c>
      <c r="H6" s="14">
        <v>100</v>
      </c>
      <c r="I6" s="14">
        <v>0</v>
      </c>
      <c r="J6" s="14">
        <v>60</v>
      </c>
      <c r="K6" s="14">
        <v>48</v>
      </c>
      <c r="L6" s="14">
        <v>0</v>
      </c>
      <c r="M6" s="14">
        <v>0</v>
      </c>
      <c r="N6" s="14">
        <v>15</v>
      </c>
      <c r="O6" s="28">
        <f t="shared" si="0"/>
        <v>288</v>
      </c>
      <c r="P6" s="28">
        <f t="shared" si="1"/>
        <v>12</v>
      </c>
    </row>
    <row r="7" spans="1:16" ht="48" customHeight="1" x14ac:dyDescent="0.25">
      <c r="A7" s="4" t="s">
        <v>16</v>
      </c>
      <c r="B7" s="9" t="s">
        <v>8</v>
      </c>
      <c r="C7" s="13">
        <v>200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3</v>
      </c>
      <c r="M7" s="14">
        <v>6</v>
      </c>
      <c r="N7" s="14">
        <v>0</v>
      </c>
      <c r="O7" s="28">
        <f t="shared" si="0"/>
        <v>9</v>
      </c>
      <c r="P7" s="28">
        <f t="shared" si="1"/>
        <v>191</v>
      </c>
    </row>
    <row r="8" spans="1:16" x14ac:dyDescent="0.25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6" x14ac:dyDescent="0.25">
      <c r="A9" s="12" t="s">
        <v>20</v>
      </c>
      <c r="B9" s="17"/>
      <c r="C9" s="13"/>
      <c r="D9" s="13">
        <f>SUM(D2:D8)</f>
        <v>300</v>
      </c>
      <c r="E9" s="13">
        <f t="shared" ref="E9:N9" si="2">SUM(E2:E8)</f>
        <v>300</v>
      </c>
      <c r="F9" s="13">
        <f t="shared" si="2"/>
        <v>300</v>
      </c>
      <c r="G9" s="13">
        <f t="shared" si="2"/>
        <v>300</v>
      </c>
      <c r="H9" s="13">
        <f t="shared" si="2"/>
        <v>300</v>
      </c>
      <c r="I9" s="13">
        <f t="shared" si="2"/>
        <v>300</v>
      </c>
      <c r="J9" s="13">
        <f t="shared" si="2"/>
        <v>300</v>
      </c>
      <c r="K9" s="13">
        <f>SUM(K2:K8)</f>
        <v>300</v>
      </c>
      <c r="L9" s="13">
        <f t="shared" si="2"/>
        <v>300</v>
      </c>
      <c r="M9" s="13">
        <f t="shared" si="2"/>
        <v>300</v>
      </c>
      <c r="N9" s="13">
        <f t="shared" si="2"/>
        <v>300</v>
      </c>
    </row>
    <row r="11" spans="1:16" ht="30" x14ac:dyDescent="0.25">
      <c r="A11" s="19" t="s">
        <v>32</v>
      </c>
      <c r="B11" s="21"/>
      <c r="C11" s="22"/>
      <c r="D11" s="23" t="s">
        <v>33</v>
      </c>
      <c r="E11" s="23" t="s">
        <v>34</v>
      </c>
      <c r="F11" s="23" t="s">
        <v>35</v>
      </c>
      <c r="G11" s="23" t="s">
        <v>36</v>
      </c>
      <c r="H11" s="23" t="s">
        <v>37</v>
      </c>
      <c r="I11" s="23" t="s">
        <v>39</v>
      </c>
      <c r="J11" s="24" t="s">
        <v>40</v>
      </c>
      <c r="K11" s="24" t="s">
        <v>43</v>
      </c>
      <c r="L11" s="24" t="s">
        <v>41</v>
      </c>
      <c r="M11" s="24" t="s">
        <v>42</v>
      </c>
      <c r="N11" s="24" t="s">
        <v>44</v>
      </c>
    </row>
    <row r="13" spans="1:16" x14ac:dyDescent="0.25">
      <c r="A13" s="26" t="s">
        <v>45</v>
      </c>
    </row>
    <row r="14" spans="1:16" ht="28.5" customHeight="1" x14ac:dyDescent="0.25">
      <c r="A14" s="4" t="s">
        <v>1</v>
      </c>
      <c r="B14" s="9"/>
      <c r="C14" s="13"/>
      <c r="D14" s="18">
        <f t="shared" ref="D14:N14" si="3">D2/300</f>
        <v>0.5</v>
      </c>
      <c r="E14" s="18">
        <f t="shared" si="3"/>
        <v>0.26666666666666666</v>
      </c>
      <c r="F14" s="18">
        <f t="shared" si="3"/>
        <v>0.26666666666666666</v>
      </c>
      <c r="G14" s="18">
        <f t="shared" si="3"/>
        <v>0.2</v>
      </c>
      <c r="H14" s="18">
        <f t="shared" si="3"/>
        <v>0.2</v>
      </c>
      <c r="I14" s="18">
        <f t="shared" si="3"/>
        <v>0.33333333333333331</v>
      </c>
      <c r="J14" s="18">
        <f t="shared" si="3"/>
        <v>0.2</v>
      </c>
      <c r="K14" s="18">
        <f t="shared" si="3"/>
        <v>0.33333333333333331</v>
      </c>
      <c r="L14" s="18">
        <f t="shared" si="3"/>
        <v>0.24333333333333335</v>
      </c>
      <c r="M14" s="18">
        <f t="shared" si="3"/>
        <v>0.24</v>
      </c>
      <c r="N14" s="18">
        <f t="shared" si="3"/>
        <v>0.45</v>
      </c>
    </row>
    <row r="15" spans="1:16" ht="30" x14ac:dyDescent="0.25">
      <c r="A15" s="4" t="s">
        <v>7</v>
      </c>
      <c r="B15" s="9"/>
      <c r="C15" s="13"/>
      <c r="D15" s="18">
        <f t="shared" ref="D15:N15" si="4">D3/300</f>
        <v>0.26666666666666666</v>
      </c>
      <c r="E15" s="18">
        <f t="shared" si="4"/>
        <v>0.5</v>
      </c>
      <c r="F15" s="18">
        <f t="shared" si="4"/>
        <v>0.13333333333333333</v>
      </c>
      <c r="G15" s="18">
        <f t="shared" si="4"/>
        <v>0.2</v>
      </c>
      <c r="H15" s="18">
        <f t="shared" si="4"/>
        <v>0.2</v>
      </c>
      <c r="I15" s="18">
        <f t="shared" si="4"/>
        <v>0.33333333333333331</v>
      </c>
      <c r="J15" s="18">
        <f t="shared" si="4"/>
        <v>0.2</v>
      </c>
      <c r="K15" s="18">
        <f t="shared" si="4"/>
        <v>0.01</v>
      </c>
      <c r="L15" s="18">
        <f t="shared" si="4"/>
        <v>0.24333333333333335</v>
      </c>
      <c r="M15" s="18">
        <f t="shared" si="4"/>
        <v>0.5</v>
      </c>
      <c r="N15" s="18">
        <f t="shared" si="4"/>
        <v>0</v>
      </c>
    </row>
    <row r="16" spans="1:16" ht="30" x14ac:dyDescent="0.25">
      <c r="A16" s="4" t="s">
        <v>4</v>
      </c>
      <c r="B16" s="9"/>
      <c r="C16" s="13"/>
      <c r="D16" s="18">
        <f t="shared" ref="D16:N16" si="5">D4/300</f>
        <v>0.13333333333333333</v>
      </c>
      <c r="E16" s="18">
        <f t="shared" si="5"/>
        <v>0.13333333333333333</v>
      </c>
      <c r="F16" s="18">
        <f t="shared" si="5"/>
        <v>0.5</v>
      </c>
      <c r="G16" s="18">
        <f t="shared" si="5"/>
        <v>0.2</v>
      </c>
      <c r="H16" s="18">
        <f t="shared" si="5"/>
        <v>0.2</v>
      </c>
      <c r="I16" s="18">
        <f t="shared" si="5"/>
        <v>0.33333333333333331</v>
      </c>
      <c r="J16" s="18">
        <f t="shared" si="5"/>
        <v>0.2</v>
      </c>
      <c r="K16" s="18">
        <f t="shared" si="5"/>
        <v>0.33333333333333331</v>
      </c>
      <c r="L16" s="18">
        <f t="shared" si="5"/>
        <v>0.5033333333333333</v>
      </c>
      <c r="M16" s="18">
        <f t="shared" si="5"/>
        <v>0.24</v>
      </c>
      <c r="N16" s="18">
        <f t="shared" si="5"/>
        <v>0.45</v>
      </c>
    </row>
    <row r="17" spans="1:14" ht="30.75" customHeight="1" x14ac:dyDescent="0.25">
      <c r="A17" s="4" t="s">
        <v>5</v>
      </c>
      <c r="B17" s="9"/>
      <c r="C17" s="13"/>
      <c r="D17" s="18">
        <f t="shared" ref="D17:N17" si="6">D5/300</f>
        <v>0.05</v>
      </c>
      <c r="E17" s="18">
        <f t="shared" si="6"/>
        <v>0.05</v>
      </c>
      <c r="F17" s="18">
        <f t="shared" si="6"/>
        <v>0.05</v>
      </c>
      <c r="G17" s="18">
        <f t="shared" si="6"/>
        <v>0.33333333333333331</v>
      </c>
      <c r="H17" s="18">
        <f t="shared" si="6"/>
        <v>6.6666666666666666E-2</v>
      </c>
      <c r="I17" s="18">
        <f t="shared" si="6"/>
        <v>0</v>
      </c>
      <c r="J17" s="18">
        <f t="shared" si="6"/>
        <v>0.2</v>
      </c>
      <c r="K17" s="18">
        <f t="shared" si="6"/>
        <v>0.16333333333333333</v>
      </c>
      <c r="L17" s="18">
        <f t="shared" si="6"/>
        <v>0</v>
      </c>
      <c r="M17" s="18">
        <f t="shared" si="6"/>
        <v>0</v>
      </c>
      <c r="N17" s="18">
        <f t="shared" si="6"/>
        <v>0.05</v>
      </c>
    </row>
    <row r="18" spans="1:14" ht="30.75" customHeight="1" x14ac:dyDescent="0.25">
      <c r="A18" s="4" t="s">
        <v>6</v>
      </c>
      <c r="B18" s="9"/>
      <c r="C18" s="13"/>
      <c r="D18" s="18">
        <f t="shared" ref="D18:N18" si="7">D6/300</f>
        <v>0.05</v>
      </c>
      <c r="E18" s="18">
        <f t="shared" si="7"/>
        <v>0.05</v>
      </c>
      <c r="F18" s="18">
        <f t="shared" si="7"/>
        <v>0.05</v>
      </c>
      <c r="G18" s="18">
        <f t="shared" si="7"/>
        <v>6.6666666666666666E-2</v>
      </c>
      <c r="H18" s="18">
        <f t="shared" si="7"/>
        <v>0.33333333333333331</v>
      </c>
      <c r="I18" s="18">
        <f t="shared" si="7"/>
        <v>0</v>
      </c>
      <c r="J18" s="18">
        <f t="shared" si="7"/>
        <v>0.2</v>
      </c>
      <c r="K18" s="18">
        <f t="shared" si="7"/>
        <v>0.16</v>
      </c>
      <c r="L18" s="18">
        <f t="shared" si="7"/>
        <v>0</v>
      </c>
      <c r="M18" s="18">
        <f t="shared" si="7"/>
        <v>0</v>
      </c>
      <c r="N18" s="18">
        <f t="shared" si="7"/>
        <v>0.05</v>
      </c>
    </row>
    <row r="19" spans="1:14" ht="48" customHeight="1" x14ac:dyDescent="0.25">
      <c r="A19" s="4" t="s">
        <v>16</v>
      </c>
      <c r="B19" s="9"/>
      <c r="C19" s="13"/>
      <c r="D19" s="18">
        <f t="shared" ref="D19:N19" si="8">D7/300</f>
        <v>0</v>
      </c>
      <c r="E19" s="18">
        <f t="shared" si="8"/>
        <v>0</v>
      </c>
      <c r="F19" s="18">
        <f t="shared" si="8"/>
        <v>0</v>
      </c>
      <c r="G19" s="18">
        <f t="shared" si="8"/>
        <v>0</v>
      </c>
      <c r="H19" s="18">
        <f t="shared" si="8"/>
        <v>0</v>
      </c>
      <c r="I19" s="18">
        <f t="shared" si="8"/>
        <v>0</v>
      </c>
      <c r="J19" s="18">
        <f t="shared" si="8"/>
        <v>0</v>
      </c>
      <c r="K19" s="18">
        <f t="shared" si="8"/>
        <v>0</v>
      </c>
      <c r="L19" s="18">
        <f t="shared" si="8"/>
        <v>0.01</v>
      </c>
      <c r="M19" s="18">
        <f t="shared" si="8"/>
        <v>0.02</v>
      </c>
      <c r="N19" s="18">
        <f t="shared" si="8"/>
        <v>0</v>
      </c>
    </row>
  </sheetData>
  <pageMargins left="0.7" right="0.7" top="0.75" bottom="0.75" header="0.3" footer="0.3"/>
  <pageSetup paperSize="9" scale="46" orientation="landscape" r:id="rId1"/>
  <ignoredErrors>
    <ignoredError sqref="O2:O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3"/>
  <sheetViews>
    <sheetView workbookViewId="0">
      <selection activeCell="I3" sqref="I3"/>
    </sheetView>
  </sheetViews>
  <sheetFormatPr defaultRowHeight="15" x14ac:dyDescent="0.25"/>
  <cols>
    <col min="1" max="1" width="17.140625" customWidth="1"/>
    <col min="2" max="2" width="10" customWidth="1"/>
    <col min="4" max="9" width="15.5703125" customWidth="1"/>
    <col min="10" max="11" width="12.140625" style="29" customWidth="1"/>
  </cols>
  <sheetData>
    <row r="1" spans="1:11" ht="60" x14ac:dyDescent="0.25">
      <c r="A1" s="3" t="s">
        <v>0</v>
      </c>
      <c r="B1" s="3" t="s">
        <v>2</v>
      </c>
      <c r="C1" s="20" t="s">
        <v>19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7" t="s">
        <v>38</v>
      </c>
      <c r="K1" s="27" t="s">
        <v>50</v>
      </c>
    </row>
    <row r="2" spans="1:11" ht="30" x14ac:dyDescent="0.25">
      <c r="A2" s="4" t="s">
        <v>1</v>
      </c>
      <c r="B2" s="9" t="s">
        <v>3</v>
      </c>
      <c r="C2" s="13">
        <v>600</v>
      </c>
      <c r="D2" s="14">
        <v>240</v>
      </c>
      <c r="E2" s="14">
        <v>30</v>
      </c>
      <c r="F2" s="14">
        <v>30</v>
      </c>
      <c r="G2" s="14">
        <v>3</v>
      </c>
      <c r="H2" s="14">
        <v>148</v>
      </c>
      <c r="I2" s="14">
        <v>148</v>
      </c>
      <c r="J2" s="28">
        <f>SUM(D2:I2)</f>
        <v>599</v>
      </c>
      <c r="K2" s="28">
        <f>C2-J2</f>
        <v>1</v>
      </c>
    </row>
    <row r="3" spans="1:11" ht="30" x14ac:dyDescent="0.25">
      <c r="A3" s="4" t="s">
        <v>7</v>
      </c>
      <c r="B3" s="9" t="s">
        <v>3</v>
      </c>
      <c r="C3" s="13">
        <v>600</v>
      </c>
      <c r="D3" s="14">
        <v>30</v>
      </c>
      <c r="E3" s="14">
        <v>240</v>
      </c>
      <c r="F3" s="14">
        <v>30</v>
      </c>
      <c r="G3" s="14">
        <v>149</v>
      </c>
      <c r="H3" s="14">
        <v>3</v>
      </c>
      <c r="I3" s="14">
        <v>149</v>
      </c>
      <c r="J3" s="28">
        <f>SUM(D3:I3)</f>
        <v>601</v>
      </c>
      <c r="K3" s="28">
        <f>C3-J3</f>
        <v>-1</v>
      </c>
    </row>
    <row r="4" spans="1:11" ht="30" x14ac:dyDescent="0.25">
      <c r="A4" s="4" t="s">
        <v>4</v>
      </c>
      <c r="B4" s="9" t="s">
        <v>3</v>
      </c>
      <c r="C4" s="13">
        <v>600</v>
      </c>
      <c r="D4" s="14">
        <v>30</v>
      </c>
      <c r="E4" s="14">
        <v>30</v>
      </c>
      <c r="F4" s="14">
        <v>240</v>
      </c>
      <c r="G4" s="14">
        <v>149</v>
      </c>
      <c r="H4" s="14">
        <v>149</v>
      </c>
      <c r="I4" s="14">
        <v>3</v>
      </c>
      <c r="J4" s="28">
        <f>SUM(D4:I4)</f>
        <v>601</v>
      </c>
      <c r="K4" s="28">
        <f>C4-J4</f>
        <v>-1</v>
      </c>
    </row>
    <row r="5" spans="1:11" x14ac:dyDescent="0.25">
      <c r="A5" s="15"/>
      <c r="B5" s="15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2" t="s">
        <v>20</v>
      </c>
      <c r="B6" s="17"/>
      <c r="C6" s="13"/>
      <c r="D6" s="13">
        <f t="shared" ref="D6:I6" si="0">SUM(D2:D5)</f>
        <v>300</v>
      </c>
      <c r="E6" s="13">
        <f t="shared" si="0"/>
        <v>300</v>
      </c>
      <c r="F6" s="13">
        <f t="shared" si="0"/>
        <v>300</v>
      </c>
      <c r="G6" s="13">
        <f t="shared" si="0"/>
        <v>301</v>
      </c>
      <c r="H6" s="13">
        <f t="shared" si="0"/>
        <v>300</v>
      </c>
      <c r="I6" s="13">
        <f t="shared" si="0"/>
        <v>300</v>
      </c>
      <c r="J6" s="16"/>
      <c r="K6" s="16"/>
    </row>
    <row r="7" spans="1:11" x14ac:dyDescent="0.25">
      <c r="A7" s="15"/>
      <c r="B7" s="15"/>
      <c r="C7" s="16"/>
      <c r="D7" s="15"/>
      <c r="E7" s="15"/>
      <c r="F7" s="15"/>
      <c r="G7" s="15"/>
      <c r="H7" s="15"/>
      <c r="I7" s="15"/>
      <c r="J7" s="16"/>
      <c r="K7" s="16"/>
    </row>
    <row r="8" spans="1:11" ht="30" x14ac:dyDescent="0.25">
      <c r="A8" s="19" t="s">
        <v>32</v>
      </c>
      <c r="B8" s="21"/>
      <c r="C8" s="22"/>
      <c r="D8" s="23" t="s">
        <v>33</v>
      </c>
      <c r="E8" s="23" t="s">
        <v>34</v>
      </c>
      <c r="F8" s="23" t="s">
        <v>35</v>
      </c>
      <c r="G8" s="23" t="s">
        <v>49</v>
      </c>
      <c r="H8" s="23" t="s">
        <v>47</v>
      </c>
      <c r="I8" s="23" t="s">
        <v>48</v>
      </c>
      <c r="J8" s="16"/>
      <c r="K8" s="16"/>
    </row>
    <row r="9" spans="1:11" x14ac:dyDescent="0.25">
      <c r="A9" s="15"/>
      <c r="B9" s="15"/>
      <c r="C9" s="16"/>
      <c r="D9" s="15"/>
      <c r="E9" s="15"/>
      <c r="F9" s="15"/>
      <c r="G9" s="15"/>
      <c r="H9" s="15"/>
      <c r="I9" s="15"/>
      <c r="J9" s="16"/>
      <c r="K9" s="16"/>
    </row>
    <row r="10" spans="1:11" x14ac:dyDescent="0.25">
      <c r="A10" s="26" t="s">
        <v>45</v>
      </c>
      <c r="B10" s="15"/>
      <c r="C10" s="16"/>
      <c r="D10" s="15"/>
      <c r="E10" s="15"/>
      <c r="F10" s="15"/>
      <c r="G10" s="15"/>
      <c r="H10" s="15"/>
      <c r="I10" s="15"/>
      <c r="J10" s="16"/>
      <c r="K10" s="16"/>
    </row>
    <row r="11" spans="1:11" ht="30" x14ac:dyDescent="0.25">
      <c r="A11" s="4" t="s">
        <v>1</v>
      </c>
      <c r="B11" s="9"/>
      <c r="C11" s="13"/>
      <c r="D11" s="18">
        <f t="shared" ref="D11:I13" si="1">D2/300</f>
        <v>0.8</v>
      </c>
      <c r="E11" s="18">
        <f t="shared" si="1"/>
        <v>0.1</v>
      </c>
      <c r="F11" s="18">
        <f t="shared" si="1"/>
        <v>0.1</v>
      </c>
      <c r="G11" s="18">
        <f t="shared" si="1"/>
        <v>0.01</v>
      </c>
      <c r="H11" s="18">
        <f t="shared" si="1"/>
        <v>0.49333333333333335</v>
      </c>
      <c r="I11" s="18">
        <f t="shared" si="1"/>
        <v>0.49333333333333335</v>
      </c>
      <c r="J11" s="16"/>
      <c r="K11" s="16"/>
    </row>
    <row r="12" spans="1:11" ht="30" x14ac:dyDescent="0.25">
      <c r="A12" s="4" t="s">
        <v>7</v>
      </c>
      <c r="B12" s="9"/>
      <c r="C12" s="13"/>
      <c r="D12" s="18">
        <f t="shared" si="1"/>
        <v>0.1</v>
      </c>
      <c r="E12" s="18">
        <f t="shared" si="1"/>
        <v>0.8</v>
      </c>
      <c r="F12" s="18">
        <f t="shared" si="1"/>
        <v>0.1</v>
      </c>
      <c r="G12" s="18">
        <f t="shared" si="1"/>
        <v>0.49666666666666665</v>
      </c>
      <c r="H12" s="18">
        <f t="shared" si="1"/>
        <v>0.01</v>
      </c>
      <c r="I12" s="18">
        <f t="shared" si="1"/>
        <v>0.49666666666666665</v>
      </c>
      <c r="J12" s="16"/>
      <c r="K12" s="16"/>
    </row>
    <row r="13" spans="1:11" ht="30" x14ac:dyDescent="0.25">
      <c r="A13" s="4" t="s">
        <v>4</v>
      </c>
      <c r="B13" s="9"/>
      <c r="C13" s="13"/>
      <c r="D13" s="18">
        <f t="shared" si="1"/>
        <v>0.1</v>
      </c>
      <c r="E13" s="18">
        <f t="shared" si="1"/>
        <v>0.1</v>
      </c>
      <c r="F13" s="18">
        <f t="shared" si="1"/>
        <v>0.8</v>
      </c>
      <c r="G13" s="18">
        <f t="shared" si="1"/>
        <v>0.49666666666666665</v>
      </c>
      <c r="H13" s="18">
        <f t="shared" si="1"/>
        <v>0.49666666666666665</v>
      </c>
      <c r="I13" s="18">
        <f t="shared" si="1"/>
        <v>0.01</v>
      </c>
      <c r="J13" s="16"/>
      <c r="K13" s="16"/>
    </row>
  </sheetData>
  <pageMargins left="0.7" right="0.7" top="0.75" bottom="0.75" header="0.3" footer="0.3"/>
  <pageSetup paperSize="9" scale="85" orientation="landscape" r:id="rId1"/>
  <ignoredErrors>
    <ignoredError sqref="J2:J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0F1A-A44D-4080-AF47-F069965F57A5}">
  <sheetPr>
    <pageSetUpPr fitToPage="1"/>
  </sheetPr>
  <dimension ref="A1:M15"/>
  <sheetViews>
    <sheetView workbookViewId="0">
      <selection activeCell="M5" sqref="M5"/>
    </sheetView>
  </sheetViews>
  <sheetFormatPr defaultRowHeight="15" x14ac:dyDescent="0.25"/>
  <cols>
    <col min="1" max="1" width="17.28515625" bestFit="1" customWidth="1"/>
  </cols>
  <sheetData>
    <row r="1" spans="1:13" x14ac:dyDescent="0.25">
      <c r="A1" s="3" t="s">
        <v>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5" t="s">
        <v>26</v>
      </c>
      <c r="H1" s="25" t="s">
        <v>27</v>
      </c>
      <c r="I1" s="25" t="s">
        <v>28</v>
      </c>
      <c r="J1" s="25" t="s">
        <v>29</v>
      </c>
      <c r="K1" s="25" t="s">
        <v>30</v>
      </c>
      <c r="L1" s="25" t="s">
        <v>31</v>
      </c>
      <c r="M1" s="25" t="s">
        <v>60</v>
      </c>
    </row>
    <row r="2" spans="1:13" x14ac:dyDescent="0.25">
      <c r="A2" t="s">
        <v>91</v>
      </c>
      <c r="B2">
        <v>36</v>
      </c>
      <c r="C2">
        <v>25</v>
      </c>
      <c r="D2">
        <v>5</v>
      </c>
      <c r="E2">
        <v>2</v>
      </c>
      <c r="F2">
        <v>25</v>
      </c>
      <c r="G2">
        <v>0</v>
      </c>
      <c r="H2">
        <v>22</v>
      </c>
      <c r="I2">
        <v>10</v>
      </c>
      <c r="J2">
        <v>32</v>
      </c>
      <c r="K2">
        <v>12</v>
      </c>
      <c r="L2">
        <v>14</v>
      </c>
      <c r="M2">
        <v>1</v>
      </c>
    </row>
    <row r="3" spans="1:13" x14ac:dyDescent="0.25">
      <c r="A3" t="s">
        <v>90</v>
      </c>
      <c r="B3">
        <v>172</v>
      </c>
      <c r="C3">
        <v>32</v>
      </c>
      <c r="D3">
        <v>83</v>
      </c>
      <c r="E3">
        <v>22</v>
      </c>
      <c r="F3">
        <v>108</v>
      </c>
      <c r="G3">
        <v>40</v>
      </c>
      <c r="H3">
        <v>25</v>
      </c>
      <c r="I3">
        <v>20</v>
      </c>
      <c r="J3">
        <v>11</v>
      </c>
      <c r="K3">
        <v>0</v>
      </c>
      <c r="L3">
        <v>5</v>
      </c>
      <c r="M3">
        <v>0</v>
      </c>
    </row>
    <row r="4" spans="1:13" x14ac:dyDescent="0.25">
      <c r="A4" t="s">
        <v>54</v>
      </c>
      <c r="B4">
        <v>82</v>
      </c>
      <c r="C4">
        <v>123</v>
      </c>
      <c r="D4">
        <v>178</v>
      </c>
      <c r="E4">
        <v>151</v>
      </c>
      <c r="F4">
        <v>77</v>
      </c>
      <c r="G4">
        <v>118</v>
      </c>
      <c r="H4">
        <v>184</v>
      </c>
      <c r="I4">
        <v>162</v>
      </c>
      <c r="J4">
        <v>187</v>
      </c>
      <c r="K4">
        <v>323</v>
      </c>
      <c r="L4">
        <v>332</v>
      </c>
      <c r="M4">
        <v>343</v>
      </c>
    </row>
    <row r="5" spans="1:13" x14ac:dyDescent="0.25">
      <c r="A5" t="s">
        <v>94</v>
      </c>
      <c r="B5">
        <v>0</v>
      </c>
      <c r="C5">
        <v>1</v>
      </c>
      <c r="D5">
        <v>3</v>
      </c>
      <c r="E5">
        <v>1</v>
      </c>
      <c r="F5">
        <v>0</v>
      </c>
      <c r="G5">
        <v>3</v>
      </c>
      <c r="H5">
        <v>2</v>
      </c>
      <c r="I5">
        <v>0</v>
      </c>
      <c r="J5">
        <v>1</v>
      </c>
      <c r="K5">
        <v>13</v>
      </c>
      <c r="L5">
        <v>4</v>
      </c>
      <c r="M5">
        <v>19</v>
      </c>
    </row>
    <row r="6" spans="1:13" x14ac:dyDescent="0.25">
      <c r="A6" t="s">
        <v>93</v>
      </c>
      <c r="B6">
        <v>25</v>
      </c>
      <c r="C6">
        <v>97</v>
      </c>
      <c r="D6">
        <v>118</v>
      </c>
      <c r="E6">
        <v>110</v>
      </c>
      <c r="F6">
        <v>128</v>
      </c>
      <c r="G6">
        <v>143</v>
      </c>
      <c r="H6">
        <v>51</v>
      </c>
      <c r="I6">
        <v>57</v>
      </c>
      <c r="J6">
        <v>23</v>
      </c>
      <c r="K6">
        <v>13</v>
      </c>
      <c r="L6">
        <v>27</v>
      </c>
      <c r="M6">
        <v>2</v>
      </c>
    </row>
    <row r="7" spans="1:13" x14ac:dyDescent="0.25">
      <c r="A7" t="s">
        <v>92</v>
      </c>
      <c r="B7">
        <v>2</v>
      </c>
      <c r="C7">
        <v>51</v>
      </c>
      <c r="D7">
        <v>27</v>
      </c>
      <c r="E7">
        <v>46</v>
      </c>
      <c r="F7">
        <v>128</v>
      </c>
      <c r="G7">
        <v>135</v>
      </c>
      <c r="H7">
        <v>51</v>
      </c>
      <c r="I7">
        <v>180</v>
      </c>
      <c r="J7">
        <v>234</v>
      </c>
      <c r="K7">
        <v>8</v>
      </c>
      <c r="L7">
        <v>3</v>
      </c>
      <c r="M7">
        <v>46</v>
      </c>
    </row>
    <row r="8" spans="1:13" x14ac:dyDescent="0.25">
      <c r="A8" t="s">
        <v>96</v>
      </c>
      <c r="B8">
        <v>0</v>
      </c>
      <c r="C8">
        <v>1</v>
      </c>
      <c r="D8">
        <v>3</v>
      </c>
      <c r="E8">
        <v>1</v>
      </c>
      <c r="F8">
        <v>3</v>
      </c>
      <c r="G8">
        <v>3</v>
      </c>
      <c r="H8">
        <v>6</v>
      </c>
      <c r="I8">
        <v>1</v>
      </c>
      <c r="J8">
        <v>5</v>
      </c>
      <c r="K8">
        <v>2</v>
      </c>
      <c r="L8">
        <v>1</v>
      </c>
      <c r="M8">
        <v>88</v>
      </c>
    </row>
    <row r="9" spans="1:13" x14ac:dyDescent="0.25">
      <c r="A9" t="s">
        <v>97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</row>
    <row r="13" spans="1:13" x14ac:dyDescent="0.25">
      <c r="A13" t="s">
        <v>101</v>
      </c>
      <c r="B13">
        <f>SUM(B2:B11)</f>
        <v>318</v>
      </c>
      <c r="C13">
        <f t="shared" ref="C13:M13" si="0">SUM(C2:C11)</f>
        <v>330</v>
      </c>
      <c r="D13">
        <f>SUM(D2:D11)</f>
        <v>417</v>
      </c>
      <c r="E13">
        <f t="shared" si="0"/>
        <v>333</v>
      </c>
      <c r="F13">
        <f t="shared" si="0"/>
        <v>469</v>
      </c>
      <c r="G13">
        <f t="shared" si="0"/>
        <v>442</v>
      </c>
      <c r="H13">
        <f t="shared" si="0"/>
        <v>341</v>
      </c>
      <c r="I13">
        <f t="shared" si="0"/>
        <v>432</v>
      </c>
      <c r="J13">
        <f t="shared" si="0"/>
        <v>493</v>
      </c>
      <c r="K13">
        <f t="shared" si="0"/>
        <v>371</v>
      </c>
      <c r="L13">
        <f t="shared" si="0"/>
        <v>386</v>
      </c>
      <c r="M13">
        <f t="shared" si="0"/>
        <v>499</v>
      </c>
    </row>
    <row r="14" spans="1:13" x14ac:dyDescent="0.25">
      <c r="A14" t="s">
        <v>100</v>
      </c>
      <c r="B14">
        <v>800</v>
      </c>
      <c r="C14">
        <v>700</v>
      </c>
      <c r="D14">
        <f>D13</f>
        <v>417</v>
      </c>
      <c r="E14">
        <v>500</v>
      </c>
      <c r="F14">
        <f>F13</f>
        <v>469</v>
      </c>
      <c r="G14">
        <v>600</v>
      </c>
      <c r="H14">
        <v>2800</v>
      </c>
      <c r="I14">
        <f>I13</f>
        <v>432</v>
      </c>
      <c r="J14">
        <f>J13</f>
        <v>493</v>
      </c>
      <c r="K14">
        <v>1700</v>
      </c>
      <c r="L14">
        <v>1800</v>
      </c>
      <c r="M14">
        <v>6800</v>
      </c>
    </row>
    <row r="15" spans="1:13" x14ac:dyDescent="0.25">
      <c r="A15" t="s">
        <v>95</v>
      </c>
      <c r="B15">
        <f>B14-B13</f>
        <v>482</v>
      </c>
      <c r="C15">
        <f t="shared" ref="C15:M15" si="1">C14-C13</f>
        <v>370</v>
      </c>
      <c r="D15">
        <f>D14-D13</f>
        <v>0</v>
      </c>
      <c r="E15">
        <f t="shared" si="1"/>
        <v>167</v>
      </c>
      <c r="F15">
        <f t="shared" si="1"/>
        <v>0</v>
      </c>
      <c r="G15">
        <f t="shared" si="1"/>
        <v>158</v>
      </c>
      <c r="H15">
        <f t="shared" si="1"/>
        <v>2459</v>
      </c>
      <c r="I15">
        <f t="shared" si="1"/>
        <v>0</v>
      </c>
      <c r="J15">
        <f t="shared" si="1"/>
        <v>0</v>
      </c>
      <c r="K15">
        <f t="shared" si="1"/>
        <v>1329</v>
      </c>
      <c r="L15">
        <f t="shared" si="1"/>
        <v>1414</v>
      </c>
      <c r="M15">
        <f t="shared" si="1"/>
        <v>6301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26D6-C34A-4E7C-9A39-A342702DAFFC}">
  <dimension ref="A1:AN20"/>
  <sheetViews>
    <sheetView workbookViewId="0">
      <selection activeCell="P15" sqref="P15"/>
    </sheetView>
  </sheetViews>
  <sheetFormatPr defaultRowHeight="15" x14ac:dyDescent="0.25"/>
  <cols>
    <col min="1" max="1" width="13.28515625" customWidth="1"/>
  </cols>
  <sheetData>
    <row r="1" spans="1:40" ht="60" x14ac:dyDescent="0.25">
      <c r="A1" s="3" t="s">
        <v>0</v>
      </c>
      <c r="B1" s="3" t="s">
        <v>2</v>
      </c>
      <c r="C1" s="20" t="s">
        <v>19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s="25" t="s">
        <v>30</v>
      </c>
      <c r="N1" s="25" t="s">
        <v>31</v>
      </c>
      <c r="O1" s="25" t="s">
        <v>60</v>
      </c>
      <c r="P1" s="25" t="s">
        <v>61</v>
      </c>
      <c r="Q1" s="25" t="s">
        <v>62</v>
      </c>
      <c r="R1" s="25" t="s">
        <v>63</v>
      </c>
      <c r="S1" s="25" t="s">
        <v>64</v>
      </c>
      <c r="T1" s="25" t="s">
        <v>65</v>
      </c>
      <c r="U1" s="25" t="s">
        <v>69</v>
      </c>
      <c r="V1" s="25" t="s">
        <v>70</v>
      </c>
      <c r="W1" s="25" t="s">
        <v>71</v>
      </c>
      <c r="X1" s="25" t="s">
        <v>72</v>
      </c>
      <c r="Y1" s="25" t="s">
        <v>73</v>
      </c>
      <c r="Z1" s="25" t="s">
        <v>74</v>
      </c>
      <c r="AA1" s="25" t="s">
        <v>75</v>
      </c>
      <c r="AB1" s="25" t="s">
        <v>76</v>
      </c>
      <c r="AC1" s="25" t="s">
        <v>77</v>
      </c>
      <c r="AD1" s="25" t="s">
        <v>78</v>
      </c>
      <c r="AE1" s="25" t="s">
        <v>79</v>
      </c>
      <c r="AF1" s="25" t="s">
        <v>80</v>
      </c>
      <c r="AG1" s="25" t="s">
        <v>81</v>
      </c>
      <c r="AH1" s="25" t="s">
        <v>82</v>
      </c>
      <c r="AI1" s="25" t="s">
        <v>83</v>
      </c>
      <c r="AJ1" s="25" t="s">
        <v>84</v>
      </c>
      <c r="AK1" s="25" t="s">
        <v>85</v>
      </c>
      <c r="AL1" s="25" t="s">
        <v>86</v>
      </c>
      <c r="AM1" s="25" t="s">
        <v>87</v>
      </c>
      <c r="AN1" s="25" t="s">
        <v>88</v>
      </c>
    </row>
    <row r="2" spans="1:40" x14ac:dyDescent="0.25">
      <c r="A2" s="4" t="s">
        <v>52</v>
      </c>
      <c r="B2" s="9" t="s">
        <v>3</v>
      </c>
      <c r="C2" s="13">
        <v>1000</v>
      </c>
      <c r="D2" s="14">
        <v>150</v>
      </c>
      <c r="E2" s="14">
        <v>80</v>
      </c>
      <c r="F2" s="14">
        <v>80</v>
      </c>
      <c r="G2" s="14">
        <v>60</v>
      </c>
      <c r="H2" s="14">
        <v>60</v>
      </c>
      <c r="I2" s="14">
        <v>100</v>
      </c>
      <c r="J2" s="14">
        <v>60</v>
      </c>
      <c r="K2" s="14">
        <v>100</v>
      </c>
      <c r="L2" s="14">
        <v>73</v>
      </c>
      <c r="M2" s="14">
        <v>72</v>
      </c>
      <c r="N2" s="14">
        <v>135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40" ht="30" x14ac:dyDescent="0.25">
      <c r="A3" s="4" t="s">
        <v>53</v>
      </c>
      <c r="B3" s="9" t="s">
        <v>3</v>
      </c>
      <c r="C3" s="13">
        <v>1000</v>
      </c>
      <c r="D3" s="14">
        <v>80</v>
      </c>
      <c r="E3" s="14">
        <v>150</v>
      </c>
      <c r="F3" s="14">
        <v>40</v>
      </c>
      <c r="G3" s="14">
        <v>60</v>
      </c>
      <c r="H3" s="14">
        <v>60</v>
      </c>
      <c r="I3" s="14">
        <v>100</v>
      </c>
      <c r="J3" s="14">
        <v>60</v>
      </c>
      <c r="K3" s="14">
        <v>3</v>
      </c>
      <c r="L3" s="14">
        <v>73</v>
      </c>
      <c r="M3" s="14">
        <v>150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</row>
    <row r="4" spans="1:40" ht="30" x14ac:dyDescent="0.25">
      <c r="A4" s="4" t="s">
        <v>54</v>
      </c>
      <c r="B4" s="9" t="s">
        <v>3</v>
      </c>
      <c r="C4" s="13">
        <v>1000</v>
      </c>
      <c r="D4" s="14">
        <v>40</v>
      </c>
      <c r="E4" s="14">
        <v>40</v>
      </c>
      <c r="F4" s="14">
        <v>150</v>
      </c>
      <c r="G4" s="14">
        <v>60</v>
      </c>
      <c r="H4" s="14">
        <v>60</v>
      </c>
      <c r="I4" s="14">
        <v>100</v>
      </c>
      <c r="J4" s="14">
        <v>60</v>
      </c>
      <c r="K4" s="14">
        <v>100</v>
      </c>
      <c r="L4" s="14">
        <v>151</v>
      </c>
      <c r="M4" s="14">
        <v>72</v>
      </c>
      <c r="N4" s="14">
        <v>135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</row>
    <row r="5" spans="1:40" ht="30" x14ac:dyDescent="0.25">
      <c r="A5" s="4" t="s">
        <v>5</v>
      </c>
      <c r="B5" s="9" t="s">
        <v>8</v>
      </c>
      <c r="C5" s="28">
        <v>300</v>
      </c>
      <c r="D5" s="14">
        <v>15</v>
      </c>
      <c r="E5" s="14">
        <v>15</v>
      </c>
      <c r="F5" s="14">
        <v>15</v>
      </c>
      <c r="G5" s="14">
        <v>100</v>
      </c>
      <c r="H5" s="14">
        <v>20</v>
      </c>
      <c r="I5" s="14">
        <v>0</v>
      </c>
      <c r="J5" s="14">
        <v>60</v>
      </c>
      <c r="K5" s="14">
        <v>49</v>
      </c>
      <c r="L5" s="14">
        <v>0</v>
      </c>
      <c r="M5" s="14">
        <v>0</v>
      </c>
      <c r="N5" s="14">
        <v>15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</row>
    <row r="6" spans="1:40" ht="30" x14ac:dyDescent="0.25">
      <c r="A6" s="4" t="s">
        <v>6</v>
      </c>
      <c r="B6" s="9" t="s">
        <v>8</v>
      </c>
      <c r="C6" s="28">
        <v>300</v>
      </c>
      <c r="D6" s="14">
        <v>15</v>
      </c>
      <c r="E6" s="14">
        <v>15</v>
      </c>
      <c r="F6" s="14">
        <v>15</v>
      </c>
      <c r="G6" s="14">
        <v>20</v>
      </c>
      <c r="H6" s="14">
        <v>100</v>
      </c>
      <c r="I6" s="14">
        <v>0</v>
      </c>
      <c r="J6" s="14">
        <v>60</v>
      </c>
      <c r="K6" s="14">
        <v>48</v>
      </c>
      <c r="L6" s="14">
        <v>0</v>
      </c>
      <c r="M6" s="14">
        <v>0</v>
      </c>
      <c r="N6" s="14">
        <v>15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</row>
    <row r="7" spans="1:40" ht="60" x14ac:dyDescent="0.25">
      <c r="A7" s="4" t="s">
        <v>55</v>
      </c>
      <c r="B7" s="9" t="s">
        <v>8</v>
      </c>
      <c r="C7" s="13">
        <v>200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3</v>
      </c>
      <c r="M7" s="14">
        <v>6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</row>
    <row r="8" spans="1:40" ht="30" x14ac:dyDescent="0.25">
      <c r="A8" s="4" t="s">
        <v>56</v>
      </c>
      <c r="B8" s="9" t="s">
        <v>3</v>
      </c>
      <c r="C8" s="13">
        <v>600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240</v>
      </c>
      <c r="P8" s="14">
        <v>30</v>
      </c>
      <c r="Q8" s="14">
        <v>30</v>
      </c>
      <c r="R8" s="14">
        <v>3</v>
      </c>
      <c r="S8" s="14">
        <v>148</v>
      </c>
      <c r="T8" s="14">
        <v>148</v>
      </c>
    </row>
    <row r="9" spans="1:40" ht="45" x14ac:dyDescent="0.25">
      <c r="A9" s="4" t="s">
        <v>57</v>
      </c>
      <c r="B9" s="9" t="s">
        <v>3</v>
      </c>
      <c r="C9" s="13">
        <v>600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30</v>
      </c>
      <c r="P9" s="14">
        <v>240</v>
      </c>
      <c r="Q9" s="14">
        <v>30</v>
      </c>
      <c r="R9" s="14">
        <v>149</v>
      </c>
      <c r="S9" s="14">
        <v>3</v>
      </c>
      <c r="T9" s="14">
        <v>149</v>
      </c>
    </row>
    <row r="10" spans="1:40" ht="45" x14ac:dyDescent="0.25">
      <c r="A10" s="4" t="s">
        <v>58</v>
      </c>
      <c r="B10" s="9" t="s">
        <v>3</v>
      </c>
      <c r="C10" s="13">
        <v>600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30</v>
      </c>
      <c r="P10" s="14">
        <v>30</v>
      </c>
      <c r="Q10" s="14">
        <v>240</v>
      </c>
      <c r="R10" s="14">
        <v>149</v>
      </c>
      <c r="S10" s="14">
        <v>149</v>
      </c>
      <c r="T10" s="14">
        <v>3</v>
      </c>
    </row>
    <row r="13" spans="1:40" x14ac:dyDescent="0.25">
      <c r="A13" s="32" t="s">
        <v>59</v>
      </c>
    </row>
    <row r="14" spans="1:40" x14ac:dyDescent="0.25">
      <c r="B14" t="s">
        <v>66</v>
      </c>
      <c r="E14" t="s">
        <v>89</v>
      </c>
    </row>
    <row r="15" spans="1:40" x14ac:dyDescent="0.25">
      <c r="B15" t="s">
        <v>67</v>
      </c>
    </row>
    <row r="16" spans="1:40" x14ac:dyDescent="0.25">
      <c r="B16" t="s">
        <v>68</v>
      </c>
    </row>
    <row r="19" spans="1:2" x14ac:dyDescent="0.25">
      <c r="A19" t="s">
        <v>102</v>
      </c>
      <c r="B19" t="s">
        <v>104</v>
      </c>
    </row>
    <row r="20" spans="1:2" x14ac:dyDescent="0.25">
      <c r="A20" t="s">
        <v>103</v>
      </c>
      <c r="B20" t="s">
        <v>105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CBEF-569B-45B2-A6BF-77506F9B46FA}">
  <sheetPr>
    <pageSetUpPr fitToPage="1"/>
  </sheetPr>
  <dimension ref="A1:U25"/>
  <sheetViews>
    <sheetView tabSelected="1" topLeftCell="F1" zoomScale="70" zoomScaleNormal="70" workbookViewId="0">
      <selection activeCell="J16" sqref="J16"/>
    </sheetView>
  </sheetViews>
  <sheetFormatPr defaultRowHeight="15" x14ac:dyDescent="0.25"/>
  <cols>
    <col min="1" max="1" width="20.5703125" style="15" customWidth="1"/>
    <col min="2" max="2" width="9.140625" style="15"/>
    <col min="3" max="3" width="16.85546875" style="16" bestFit="1" customWidth="1"/>
    <col min="4" max="9" width="15" style="15" customWidth="1"/>
    <col min="10" max="11" width="9.140625" style="15"/>
    <col min="12" max="12" width="24.42578125" style="15" bestFit="1" customWidth="1"/>
    <col min="13" max="14" width="9.140625" style="15"/>
    <col min="15" max="15" width="18.5703125" style="15" bestFit="1" customWidth="1"/>
    <col min="16" max="16" width="15.85546875" style="15" bestFit="1" customWidth="1"/>
    <col min="17" max="18" width="9.140625" style="15"/>
    <col min="19" max="19" width="10.28515625" style="15" bestFit="1" customWidth="1"/>
    <col min="20" max="16384" width="9.140625" style="15"/>
  </cols>
  <sheetData>
    <row r="1" spans="1:21" ht="48" customHeight="1" x14ac:dyDescent="0.25">
      <c r="A1" s="3" t="s">
        <v>0</v>
      </c>
      <c r="B1" s="3" t="s">
        <v>2</v>
      </c>
      <c r="C1" s="20" t="s">
        <v>19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25</v>
      </c>
      <c r="I1" s="25" t="s">
        <v>26</v>
      </c>
      <c r="L1"/>
      <c r="M1"/>
      <c r="N1"/>
      <c r="O1"/>
      <c r="P1"/>
      <c r="Q1"/>
      <c r="R1"/>
      <c r="S1"/>
      <c r="T1"/>
      <c r="U1"/>
    </row>
    <row r="2" spans="1:21" ht="42" customHeight="1" x14ac:dyDescent="0.25">
      <c r="A2" s="4" t="s">
        <v>1</v>
      </c>
      <c r="B2" s="9" t="s">
        <v>3</v>
      </c>
      <c r="C2" s="13">
        <f>SUM(D2:I2)</f>
        <v>1150</v>
      </c>
      <c r="D2" s="34">
        <v>300</v>
      </c>
      <c r="E2" s="34">
        <v>150</v>
      </c>
      <c r="F2" s="34">
        <v>160</v>
      </c>
      <c r="G2" s="34">
        <v>120</v>
      </c>
      <c r="H2" s="34">
        <v>120</v>
      </c>
      <c r="I2" s="34">
        <v>300</v>
      </c>
      <c r="L2"/>
      <c r="M2"/>
      <c r="N2"/>
      <c r="O2"/>
      <c r="P2"/>
      <c r="Q2"/>
      <c r="R2"/>
      <c r="S2"/>
      <c r="T2"/>
      <c r="U2"/>
    </row>
    <row r="3" spans="1:21" ht="42" customHeight="1" x14ac:dyDescent="0.25">
      <c r="A3" s="4" t="s">
        <v>108</v>
      </c>
      <c r="B3" s="9" t="s">
        <v>3</v>
      </c>
      <c r="C3" s="13">
        <f t="shared" ref="C3:C8" si="0">SUM(D3:I3)</f>
        <v>975</v>
      </c>
      <c r="D3" s="34">
        <v>160</v>
      </c>
      <c r="E3" s="34">
        <v>300</v>
      </c>
      <c r="F3" s="34">
        <v>75</v>
      </c>
      <c r="G3" s="34">
        <v>120</v>
      </c>
      <c r="H3" s="34">
        <v>120</v>
      </c>
      <c r="I3" s="34">
        <v>200</v>
      </c>
      <c r="L3"/>
      <c r="M3"/>
      <c r="N3"/>
      <c r="O3"/>
      <c r="P3"/>
      <c r="Q3"/>
      <c r="R3"/>
      <c r="S3"/>
      <c r="T3"/>
      <c r="U3"/>
    </row>
    <row r="4" spans="1:21" ht="42" customHeight="1" x14ac:dyDescent="0.25">
      <c r="A4" s="4" t="s">
        <v>4</v>
      </c>
      <c r="B4" s="9" t="s">
        <v>3</v>
      </c>
      <c r="C4" s="13">
        <f t="shared" si="0"/>
        <v>780</v>
      </c>
      <c r="D4" s="34">
        <v>60</v>
      </c>
      <c r="E4" s="34">
        <v>80</v>
      </c>
      <c r="F4" s="34">
        <v>300</v>
      </c>
      <c r="G4" s="34">
        <v>120</v>
      </c>
      <c r="H4" s="34">
        <v>120</v>
      </c>
      <c r="I4" s="34">
        <v>100</v>
      </c>
      <c r="L4"/>
      <c r="M4"/>
      <c r="N4"/>
      <c r="O4"/>
      <c r="P4"/>
      <c r="Q4"/>
      <c r="R4"/>
      <c r="S4"/>
      <c r="T4"/>
      <c r="U4"/>
    </row>
    <row r="5" spans="1:21" ht="42" customHeight="1" x14ac:dyDescent="0.25">
      <c r="A5" s="4" t="s">
        <v>106</v>
      </c>
      <c r="B5" s="9" t="s">
        <v>8</v>
      </c>
      <c r="C5" s="13">
        <f t="shared" si="0"/>
        <v>25</v>
      </c>
      <c r="D5" s="35">
        <v>10</v>
      </c>
      <c r="E5" s="35">
        <v>5</v>
      </c>
      <c r="F5" s="35">
        <v>5</v>
      </c>
      <c r="G5" s="35">
        <v>0</v>
      </c>
      <c r="H5" s="35">
        <v>5</v>
      </c>
      <c r="I5" s="35">
        <v>0</v>
      </c>
      <c r="L5"/>
      <c r="M5"/>
      <c r="N5"/>
      <c r="O5"/>
      <c r="P5"/>
      <c r="Q5"/>
      <c r="R5"/>
      <c r="S5"/>
      <c r="T5"/>
      <c r="U5"/>
    </row>
    <row r="6" spans="1:21" ht="42" customHeight="1" thickBot="1" x14ac:dyDescent="0.3">
      <c r="A6" s="4" t="s">
        <v>107</v>
      </c>
      <c r="B6" s="9" t="s">
        <v>8</v>
      </c>
      <c r="C6" s="13">
        <f t="shared" si="0"/>
        <v>20</v>
      </c>
      <c r="D6" s="35">
        <v>10</v>
      </c>
      <c r="E6" s="35">
        <v>5</v>
      </c>
      <c r="F6" s="35">
        <v>0</v>
      </c>
      <c r="G6" s="35">
        <v>5</v>
      </c>
      <c r="H6" s="35">
        <v>0</v>
      </c>
      <c r="I6" s="35">
        <v>0</v>
      </c>
      <c r="K6" s="36" t="s">
        <v>111</v>
      </c>
      <c r="L6"/>
      <c r="M6"/>
      <c r="N6"/>
      <c r="O6" s="37" t="s">
        <v>112</v>
      </c>
      <c r="P6"/>
      <c r="Q6"/>
      <c r="R6"/>
      <c r="S6"/>
      <c r="T6"/>
      <c r="U6"/>
    </row>
    <row r="7" spans="1:21" ht="42" customHeight="1" thickBot="1" x14ac:dyDescent="0.3">
      <c r="A7" s="4" t="s">
        <v>5</v>
      </c>
      <c r="B7" s="9" t="s">
        <v>8</v>
      </c>
      <c r="C7" s="13">
        <f t="shared" si="0"/>
        <v>325</v>
      </c>
      <c r="D7" s="35">
        <v>30</v>
      </c>
      <c r="E7" s="35">
        <v>30</v>
      </c>
      <c r="F7" s="35">
        <v>30</v>
      </c>
      <c r="G7" s="35">
        <v>200</v>
      </c>
      <c r="H7" s="35">
        <v>35</v>
      </c>
      <c r="I7" s="35">
        <v>0</v>
      </c>
      <c r="L7"/>
      <c r="M7"/>
      <c r="N7"/>
      <c r="O7" s="38" t="s">
        <v>0</v>
      </c>
      <c r="P7" s="39" t="s">
        <v>113</v>
      </c>
      <c r="Q7"/>
      <c r="R7"/>
      <c r="S7"/>
      <c r="T7"/>
      <c r="U7"/>
    </row>
    <row r="8" spans="1:21" ht="42" customHeight="1" thickBot="1" x14ac:dyDescent="0.3">
      <c r="A8" s="4" t="s">
        <v>109</v>
      </c>
      <c r="B8" s="9" t="s">
        <v>8</v>
      </c>
      <c r="C8" s="13">
        <f t="shared" si="0"/>
        <v>325</v>
      </c>
      <c r="D8" s="35">
        <v>30</v>
      </c>
      <c r="E8" s="35">
        <v>30</v>
      </c>
      <c r="F8" s="35">
        <v>30</v>
      </c>
      <c r="G8" s="35">
        <v>35</v>
      </c>
      <c r="H8" s="35">
        <v>200</v>
      </c>
      <c r="I8" s="35">
        <v>0</v>
      </c>
      <c r="L8"/>
      <c r="M8"/>
      <c r="N8"/>
      <c r="O8" s="40" t="s">
        <v>106</v>
      </c>
      <c r="P8" s="41">
        <v>100</v>
      </c>
      <c r="Q8"/>
      <c r="R8"/>
      <c r="S8"/>
      <c r="T8"/>
      <c r="U8"/>
    </row>
    <row r="9" spans="1:21" ht="45.75" thickBot="1" x14ac:dyDescent="0.3">
      <c r="D9" s="16"/>
      <c r="E9" s="16"/>
      <c r="F9" s="16"/>
      <c r="G9" s="16"/>
      <c r="H9" s="16"/>
      <c r="I9" s="16"/>
      <c r="L9"/>
      <c r="M9"/>
      <c r="N9"/>
      <c r="O9" s="40" t="s">
        <v>107</v>
      </c>
      <c r="P9" s="41">
        <v>100</v>
      </c>
      <c r="Q9"/>
      <c r="R9"/>
      <c r="S9"/>
      <c r="T9"/>
      <c r="U9"/>
    </row>
    <row r="10" spans="1:21" ht="60.75" thickBot="1" x14ac:dyDescent="0.3">
      <c r="A10" s="12" t="s">
        <v>20</v>
      </c>
      <c r="B10" s="17"/>
      <c r="C10" s="13"/>
      <c r="D10" s="13">
        <f>SUM(D2:D8)</f>
        <v>600</v>
      </c>
      <c r="E10" s="13">
        <f t="shared" ref="E10:I10" si="1">SUM(E2:E8)</f>
        <v>600</v>
      </c>
      <c r="F10" s="13">
        <f t="shared" si="1"/>
        <v>600</v>
      </c>
      <c r="G10" s="13">
        <f t="shared" si="1"/>
        <v>600</v>
      </c>
      <c r="H10" s="13">
        <f t="shared" si="1"/>
        <v>600</v>
      </c>
      <c r="I10" s="13">
        <f t="shared" si="1"/>
        <v>600</v>
      </c>
      <c r="L10"/>
      <c r="M10"/>
      <c r="N10"/>
      <c r="O10" s="40" t="s">
        <v>5</v>
      </c>
      <c r="P10" s="41">
        <v>400</v>
      </c>
      <c r="Q10"/>
      <c r="R10"/>
      <c r="S10"/>
      <c r="T10"/>
      <c r="U10"/>
    </row>
    <row r="11" spans="1:21" ht="30.75" thickBot="1" x14ac:dyDescent="0.3">
      <c r="L11"/>
      <c r="M11"/>
      <c r="N11"/>
      <c r="O11" s="40" t="s">
        <v>114</v>
      </c>
      <c r="P11" s="41">
        <v>600</v>
      </c>
      <c r="Q11"/>
      <c r="R11"/>
      <c r="S11"/>
      <c r="T11"/>
      <c r="U11"/>
    </row>
    <row r="12" spans="1:21" x14ac:dyDescent="0.25">
      <c r="A12" s="19" t="s">
        <v>32</v>
      </c>
      <c r="B12" s="21"/>
      <c r="C12" s="22"/>
      <c r="D12" s="23" t="s">
        <v>33</v>
      </c>
      <c r="E12" s="23" t="s">
        <v>110</v>
      </c>
      <c r="F12" s="23" t="s">
        <v>35</v>
      </c>
      <c r="G12" s="23" t="s">
        <v>36</v>
      </c>
      <c r="H12" s="23" t="s">
        <v>37</v>
      </c>
      <c r="I12" s="23" t="s">
        <v>39</v>
      </c>
      <c r="L12"/>
      <c r="M12"/>
      <c r="N12"/>
      <c r="O12"/>
      <c r="P12"/>
      <c r="Q12"/>
      <c r="R12"/>
      <c r="S12"/>
      <c r="T12"/>
      <c r="U12"/>
    </row>
    <row r="13" spans="1:21" x14ac:dyDescent="0.25">
      <c r="L13"/>
      <c r="M13"/>
      <c r="N13"/>
      <c r="O13"/>
      <c r="P13"/>
      <c r="Q13"/>
      <c r="R13"/>
      <c r="S13"/>
      <c r="T13"/>
      <c r="U13"/>
    </row>
    <row r="14" spans="1:21" x14ac:dyDescent="0.25">
      <c r="A14" s="26" t="s">
        <v>45</v>
      </c>
      <c r="L14"/>
      <c r="M14"/>
      <c r="N14"/>
      <c r="O14"/>
      <c r="P14"/>
      <c r="Q14"/>
      <c r="R14"/>
      <c r="S14"/>
      <c r="T14"/>
      <c r="U14"/>
    </row>
    <row r="15" spans="1:21" ht="28.5" customHeight="1" x14ac:dyDescent="0.25">
      <c r="A15" s="4" t="s">
        <v>1</v>
      </c>
      <c r="B15" s="9"/>
      <c r="C15" s="13"/>
      <c r="D15" s="18">
        <f>D2/D$10</f>
        <v>0.5</v>
      </c>
      <c r="E15" s="18">
        <f t="shared" ref="E15:I15" si="2">E2/E$10</f>
        <v>0.25</v>
      </c>
      <c r="F15" s="18">
        <f t="shared" si="2"/>
        <v>0.26666666666666666</v>
      </c>
      <c r="G15" s="18">
        <f t="shared" si="2"/>
        <v>0.2</v>
      </c>
      <c r="H15" s="18">
        <f t="shared" si="2"/>
        <v>0.2</v>
      </c>
      <c r="I15" s="18">
        <f t="shared" si="2"/>
        <v>0.5</v>
      </c>
      <c r="L15"/>
      <c r="M15"/>
      <c r="N15"/>
      <c r="O15"/>
      <c r="P15"/>
      <c r="Q15"/>
      <c r="R15"/>
      <c r="S15"/>
      <c r="T15"/>
      <c r="U15"/>
    </row>
    <row r="16" spans="1:21" ht="30" x14ac:dyDescent="0.25">
      <c r="A16" s="4" t="s">
        <v>108</v>
      </c>
      <c r="B16" s="9"/>
      <c r="C16" s="13"/>
      <c r="D16" s="18">
        <f t="shared" ref="D16:I20" si="3">D3/D$10</f>
        <v>0.26666666666666666</v>
      </c>
      <c r="E16" s="18">
        <f t="shared" si="3"/>
        <v>0.5</v>
      </c>
      <c r="F16" s="18">
        <f t="shared" si="3"/>
        <v>0.125</v>
      </c>
      <c r="G16" s="18">
        <f t="shared" si="3"/>
        <v>0.2</v>
      </c>
      <c r="H16" s="18">
        <f t="shared" si="3"/>
        <v>0.2</v>
      </c>
      <c r="I16" s="18">
        <f t="shared" si="3"/>
        <v>0.33333333333333331</v>
      </c>
      <c r="L16"/>
      <c r="M16"/>
      <c r="N16"/>
      <c r="O16"/>
      <c r="P16"/>
      <c r="Q16"/>
      <c r="R16"/>
      <c r="S16"/>
      <c r="T16"/>
      <c r="U16"/>
    </row>
    <row r="17" spans="1:21" ht="30" x14ac:dyDescent="0.25">
      <c r="A17" s="4" t="s">
        <v>4</v>
      </c>
      <c r="B17" s="9"/>
      <c r="C17" s="13"/>
      <c r="D17" s="18">
        <f t="shared" si="3"/>
        <v>0.1</v>
      </c>
      <c r="E17" s="18">
        <f t="shared" si="3"/>
        <v>0.13333333333333333</v>
      </c>
      <c r="F17" s="18">
        <f t="shared" si="3"/>
        <v>0.5</v>
      </c>
      <c r="G17" s="18">
        <f t="shared" si="3"/>
        <v>0.2</v>
      </c>
      <c r="H17" s="18">
        <f t="shared" si="3"/>
        <v>0.2</v>
      </c>
      <c r="I17" s="18">
        <f t="shared" si="3"/>
        <v>0.16666666666666666</v>
      </c>
      <c r="L17"/>
      <c r="M17"/>
      <c r="N17"/>
      <c r="O17"/>
      <c r="P17"/>
      <c r="Q17"/>
      <c r="R17"/>
      <c r="S17"/>
      <c r="T17"/>
      <c r="U17"/>
    </row>
    <row r="18" spans="1:21" s="16" customFormat="1" ht="30.75" customHeight="1" x14ac:dyDescent="0.25">
      <c r="A18" s="4" t="s">
        <v>106</v>
      </c>
      <c r="B18" s="9"/>
      <c r="C18" s="13"/>
      <c r="D18" s="18">
        <f t="shared" si="3"/>
        <v>1.6666666666666666E-2</v>
      </c>
      <c r="E18" s="18">
        <f t="shared" si="3"/>
        <v>8.3333333333333332E-3</v>
      </c>
      <c r="F18" s="18">
        <f t="shared" si="3"/>
        <v>8.3333333333333332E-3</v>
      </c>
      <c r="G18" s="18">
        <f t="shared" si="3"/>
        <v>0</v>
      </c>
      <c r="H18" s="18">
        <f t="shared" si="3"/>
        <v>8.3333333333333332E-3</v>
      </c>
      <c r="I18" s="18">
        <f t="shared" si="3"/>
        <v>0</v>
      </c>
      <c r="J18" s="15"/>
      <c r="K18" s="15"/>
      <c r="L18"/>
      <c r="M18"/>
      <c r="N18"/>
      <c r="O18"/>
      <c r="P18"/>
      <c r="Q18"/>
      <c r="R18"/>
      <c r="S18"/>
      <c r="T18"/>
      <c r="U18"/>
    </row>
    <row r="19" spans="1:21" s="16" customFormat="1" ht="30.75" customHeight="1" x14ac:dyDescent="0.25">
      <c r="A19" s="4" t="s">
        <v>107</v>
      </c>
      <c r="B19" s="9"/>
      <c r="C19" s="13"/>
      <c r="D19" s="18">
        <f t="shared" si="3"/>
        <v>1.6666666666666666E-2</v>
      </c>
      <c r="E19" s="18">
        <f t="shared" si="3"/>
        <v>8.3333333333333332E-3</v>
      </c>
      <c r="F19" s="18">
        <f t="shared" si="3"/>
        <v>0</v>
      </c>
      <c r="G19" s="18">
        <f t="shared" si="3"/>
        <v>8.3333333333333332E-3</v>
      </c>
      <c r="H19" s="18">
        <f t="shared" si="3"/>
        <v>0</v>
      </c>
      <c r="I19" s="18">
        <f t="shared" si="3"/>
        <v>0</v>
      </c>
      <c r="J19" s="15"/>
      <c r="K19" s="15"/>
      <c r="L19"/>
      <c r="M19"/>
      <c r="N19"/>
      <c r="O19"/>
      <c r="P19"/>
      <c r="Q19"/>
      <c r="R19"/>
      <c r="S19"/>
      <c r="T19"/>
      <c r="U19"/>
    </row>
    <row r="20" spans="1:21" s="16" customFormat="1" ht="48" customHeight="1" x14ac:dyDescent="0.25">
      <c r="A20" s="4" t="s">
        <v>5</v>
      </c>
      <c r="B20" s="9"/>
      <c r="C20" s="13"/>
      <c r="D20" s="18">
        <f t="shared" si="3"/>
        <v>0.05</v>
      </c>
      <c r="E20" s="18">
        <f t="shared" si="3"/>
        <v>0.05</v>
      </c>
      <c r="F20" s="18">
        <f t="shared" si="3"/>
        <v>0.05</v>
      </c>
      <c r="G20" s="18">
        <f t="shared" si="3"/>
        <v>0.33333333333333331</v>
      </c>
      <c r="H20" s="18">
        <f t="shared" si="3"/>
        <v>5.8333333333333334E-2</v>
      </c>
      <c r="I20" s="18">
        <f t="shared" si="3"/>
        <v>0</v>
      </c>
      <c r="J20" s="15"/>
      <c r="K20" s="15"/>
      <c r="L20"/>
      <c r="M20"/>
      <c r="N20"/>
      <c r="O20"/>
      <c r="P20"/>
      <c r="Q20"/>
      <c r="R20"/>
      <c r="S20"/>
      <c r="T20"/>
      <c r="U20"/>
    </row>
    <row r="21" spans="1:21" x14ac:dyDescent="0.25">
      <c r="A21" s="4" t="s">
        <v>109</v>
      </c>
      <c r="B21" s="9"/>
      <c r="C21" s="13"/>
      <c r="D21" s="18">
        <f>D8/D$10</f>
        <v>0.05</v>
      </c>
      <c r="E21" s="18">
        <f t="shared" ref="E21:I21" si="4">E8/E$10</f>
        <v>0.05</v>
      </c>
      <c r="F21" s="18">
        <f t="shared" si="4"/>
        <v>0.05</v>
      </c>
      <c r="G21" s="18">
        <f t="shared" si="4"/>
        <v>5.8333333333333334E-2</v>
      </c>
      <c r="H21" s="18">
        <f t="shared" si="4"/>
        <v>0.33333333333333331</v>
      </c>
      <c r="I21" s="18">
        <f t="shared" si="4"/>
        <v>0</v>
      </c>
      <c r="L21"/>
      <c r="M21"/>
      <c r="N21"/>
      <c r="O21"/>
      <c r="P21"/>
      <c r="Q21"/>
      <c r="R21"/>
      <c r="S21"/>
      <c r="T21"/>
      <c r="U21"/>
    </row>
    <row r="22" spans="1:21" x14ac:dyDescent="0.25">
      <c r="L22"/>
      <c r="M22"/>
      <c r="N22"/>
      <c r="O22"/>
      <c r="P22"/>
      <c r="Q22"/>
      <c r="R22"/>
      <c r="S22"/>
      <c r="T22"/>
      <c r="U22"/>
    </row>
    <row r="23" spans="1:21" x14ac:dyDescent="0.25">
      <c r="L23"/>
      <c r="M23"/>
      <c r="N23"/>
      <c r="O23"/>
      <c r="P23"/>
      <c r="Q23"/>
      <c r="R23"/>
      <c r="S23"/>
      <c r="T23"/>
      <c r="U23"/>
    </row>
    <row r="24" spans="1:21" x14ac:dyDescent="0.25">
      <c r="L24"/>
      <c r="M24"/>
      <c r="N24"/>
      <c r="O24"/>
      <c r="P24"/>
      <c r="Q24"/>
      <c r="R24"/>
      <c r="S24"/>
      <c r="T24"/>
      <c r="U24"/>
    </row>
    <row r="25" spans="1:21" x14ac:dyDescent="0.25">
      <c r="L25"/>
      <c r="M25"/>
      <c r="N25"/>
      <c r="O25"/>
      <c r="P25"/>
      <c r="Q25"/>
      <c r="R25"/>
      <c r="S25"/>
      <c r="T25"/>
      <c r="U25"/>
    </row>
  </sheetData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SampleStrategy</vt:lpstr>
      <vt:lpstr>DNApools_Adults</vt:lpstr>
      <vt:lpstr>DNApools_Larvae</vt:lpstr>
      <vt:lpstr>12Traps</vt:lpstr>
      <vt:lpstr>Sequencing Runs</vt:lpstr>
      <vt:lpstr>2nd Pools</vt:lpstr>
    </vt:vector>
  </TitlesOfParts>
  <Company>Victorian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Blacket</dc:creator>
  <cp:lastModifiedBy>Alexander Piper (DEDJTR)</cp:lastModifiedBy>
  <cp:lastPrinted>2019-12-09T03:46:39Z</cp:lastPrinted>
  <dcterms:created xsi:type="dcterms:W3CDTF">2017-12-05T23:53:40Z</dcterms:created>
  <dcterms:modified xsi:type="dcterms:W3CDTF">2019-12-19T01:28:42Z</dcterms:modified>
</cp:coreProperties>
</file>