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iranda/Downloads/"/>
    </mc:Choice>
  </mc:AlternateContent>
  <xr:revisionPtr revIDLastSave="0" documentId="13_ncr:1_{74F5C6E7-6C9D-4644-92D5-19AEE8B28D8A}" xr6:coauthVersionLast="47" xr6:coauthVersionMax="47" xr10:uidLastSave="{00000000-0000-0000-0000-000000000000}"/>
  <bookViews>
    <workbookView xWindow="0" yWindow="460" windowWidth="38400" windowHeight="19920" activeTab="4" xr2:uid="{CD85EF89-94BA-4BB0-8DB3-BE95014DC0BD}"/>
  </bookViews>
  <sheets>
    <sheet name="Bootstrapping" sheetId="1" r:id="rId1"/>
    <sheet name="Pass-Throughs" sheetId="7" r:id="rId2"/>
    <sheet name="Sequential Pay" sheetId="8" r:id="rId3"/>
    <sheet name="Treasury Futures" sheetId="6" r:id="rId4"/>
    <sheet name="Swaps" sheetId="2" r:id="rId5"/>
    <sheet name="Portfolio Cash Flows" sheetId="3" r:id="rId6"/>
    <sheet name="Shifts" sheetId="4" r:id="rId7"/>
    <sheet name="CDS" sheetId="5" r:id="rId8"/>
    <sheet name="5" sheetId="9" r:id="rId9"/>
  </sheets>
  <definedNames>
    <definedName name="solver_adj" localSheetId="7" hidden="1">CDS!$I$22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itr" localSheetId="7" hidden="1">2147483647</definedName>
    <definedName name="solver_lin" localSheetId="7" hidden="1">2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opt" localSheetId="7" hidden="1">CDS!$M$22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0</definedName>
    <definedName name="solver_ver" localSheetId="7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7" l="1"/>
  <c r="D19" i="5"/>
  <c r="D15" i="5"/>
  <c r="D11" i="5"/>
  <c r="D7" i="5"/>
  <c r="D3" i="5"/>
  <c r="K4" i="6"/>
  <c r="J4" i="6"/>
  <c r="I4" i="6"/>
  <c r="H4" i="6"/>
  <c r="E4" i="6"/>
  <c r="D4" i="6"/>
  <c r="C4" i="6"/>
  <c r="G6" i="3"/>
  <c r="Q6" i="2"/>
  <c r="Q8" i="2" s="1"/>
  <c r="Q4" i="2"/>
  <c r="G19" i="1"/>
  <c r="G18" i="1"/>
  <c r="H5" i="6"/>
  <c r="E61" i="9"/>
  <c r="C3" i="9"/>
  <c r="D7" i="9"/>
  <c r="D3" i="9"/>
  <c r="D4" i="3"/>
  <c r="D3" i="3"/>
  <c r="F6" i="2"/>
  <c r="F5" i="2"/>
  <c r="F4" i="2"/>
  <c r="D5" i="2"/>
  <c r="D4" i="2"/>
  <c r="H15" i="1"/>
  <c r="H4" i="1"/>
  <c r="H3" i="1"/>
  <c r="H2" i="1"/>
  <c r="A8" i="1"/>
  <c r="G2" i="1"/>
  <c r="F19" i="1"/>
  <c r="F18" i="1"/>
  <c r="E19" i="1"/>
  <c r="E18" i="1"/>
  <c r="D19" i="1"/>
  <c r="D18" i="1"/>
  <c r="C19" i="1"/>
  <c r="C18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2" i="9"/>
  <c r="C4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D4" i="9"/>
  <c r="D5" i="9" s="1"/>
  <c r="D6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N3" i="8"/>
  <c r="K3" i="8"/>
  <c r="H3" i="8"/>
  <c r="E3" i="8"/>
  <c r="N7" i="2"/>
  <c r="O7" i="2"/>
  <c r="P7" i="2"/>
  <c r="Q7" i="2"/>
  <c r="R7" i="2"/>
  <c r="N8" i="2"/>
  <c r="O8" i="2"/>
  <c r="P8" i="2"/>
  <c r="R8" i="2"/>
  <c r="N9" i="2"/>
  <c r="O9" i="2"/>
  <c r="P9" i="2"/>
  <c r="R9" i="2"/>
  <c r="N10" i="2"/>
  <c r="O10" i="2"/>
  <c r="P10" i="2"/>
  <c r="R10" i="2"/>
  <c r="N11" i="2"/>
  <c r="O11" i="2"/>
  <c r="P11" i="2"/>
  <c r="R11" i="2"/>
  <c r="N12" i="2"/>
  <c r="O12" i="2"/>
  <c r="P12" i="2"/>
  <c r="R12" i="2"/>
  <c r="N13" i="2"/>
  <c r="O13" i="2"/>
  <c r="P13" i="2"/>
  <c r="R13" i="2"/>
  <c r="N14" i="2"/>
  <c r="O14" i="2"/>
  <c r="P14" i="2"/>
  <c r="R14" i="2"/>
  <c r="N15" i="2"/>
  <c r="O15" i="2"/>
  <c r="P15" i="2"/>
  <c r="R15" i="2"/>
  <c r="N16" i="2"/>
  <c r="O16" i="2"/>
  <c r="P16" i="2"/>
  <c r="R16" i="2"/>
  <c r="N17" i="2"/>
  <c r="O17" i="2"/>
  <c r="P17" i="2"/>
  <c r="R17" i="2"/>
  <c r="N18" i="2"/>
  <c r="O18" i="2"/>
  <c r="P18" i="2"/>
  <c r="R18" i="2"/>
  <c r="N19" i="2"/>
  <c r="O19" i="2"/>
  <c r="P19" i="2"/>
  <c r="R19" i="2"/>
  <c r="N20" i="2"/>
  <c r="O20" i="2"/>
  <c r="P20" i="2"/>
  <c r="R20" i="2"/>
  <c r="N21" i="2"/>
  <c r="O21" i="2"/>
  <c r="P21" i="2"/>
  <c r="R21" i="2"/>
  <c r="N22" i="2"/>
  <c r="O22" i="2"/>
  <c r="P22" i="2"/>
  <c r="R22" i="2"/>
  <c r="N23" i="2"/>
  <c r="O23" i="2"/>
  <c r="P23" i="2"/>
  <c r="R23" i="2"/>
  <c r="N24" i="2"/>
  <c r="O24" i="2"/>
  <c r="P24" i="2"/>
  <c r="P25" i="2" s="1"/>
  <c r="R24" i="2"/>
  <c r="N25" i="2"/>
  <c r="O25" i="2"/>
  <c r="O26" i="2" s="1"/>
  <c r="R25" i="2"/>
  <c r="N26" i="2"/>
  <c r="N27" i="2" s="1"/>
  <c r="R26" i="2"/>
  <c r="R27" i="2" s="1"/>
  <c r="O6" i="2"/>
  <c r="P6" i="2"/>
  <c r="R6" i="2"/>
  <c r="N6" i="2"/>
  <c r="O5" i="2"/>
  <c r="P5" i="2"/>
  <c r="Q5" i="2"/>
  <c r="R5" i="2"/>
  <c r="N5" i="2"/>
  <c r="P4" i="2"/>
  <c r="O4" i="2"/>
  <c r="R4" i="2"/>
  <c r="N4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J16" i="2"/>
  <c r="K16" i="2"/>
  <c r="L16" i="2"/>
  <c r="M16" i="2"/>
  <c r="J17" i="2"/>
  <c r="K17" i="2"/>
  <c r="L17" i="2"/>
  <c r="M17" i="2"/>
  <c r="J18" i="2"/>
  <c r="K18" i="2"/>
  <c r="L18" i="2"/>
  <c r="M18" i="2"/>
  <c r="J19" i="2"/>
  <c r="K19" i="2"/>
  <c r="L19" i="2"/>
  <c r="M19" i="2"/>
  <c r="J20" i="2"/>
  <c r="K20" i="2"/>
  <c r="L20" i="2"/>
  <c r="M20" i="2"/>
  <c r="J21" i="2"/>
  <c r="K21" i="2"/>
  <c r="L21" i="2"/>
  <c r="M21" i="2"/>
  <c r="J22" i="2"/>
  <c r="K22" i="2"/>
  <c r="L22" i="2"/>
  <c r="M22" i="2"/>
  <c r="J23" i="2"/>
  <c r="K23" i="2"/>
  <c r="L23" i="2"/>
  <c r="M23" i="2"/>
  <c r="J24" i="2"/>
  <c r="K24" i="2"/>
  <c r="L24" i="2"/>
  <c r="M24" i="2"/>
  <c r="J25" i="2"/>
  <c r="K25" i="2"/>
  <c r="L25" i="2"/>
  <c r="M25" i="2"/>
  <c r="J26" i="2"/>
  <c r="K26" i="2"/>
  <c r="L26" i="2"/>
  <c r="M26" i="2"/>
  <c r="J27" i="2"/>
  <c r="K27" i="2"/>
  <c r="L27" i="2"/>
  <c r="M27" i="2"/>
  <c r="J28" i="2"/>
  <c r="K28" i="2"/>
  <c r="L28" i="2"/>
  <c r="M28" i="2"/>
  <c r="J29" i="2"/>
  <c r="K29" i="2"/>
  <c r="L29" i="2"/>
  <c r="M29" i="2"/>
  <c r="J30" i="2"/>
  <c r="K30" i="2"/>
  <c r="L30" i="2"/>
  <c r="M30" i="2"/>
  <c r="J31" i="2"/>
  <c r="K31" i="2"/>
  <c r="L31" i="2"/>
  <c r="M31" i="2"/>
  <c r="J32" i="2"/>
  <c r="K32" i="2"/>
  <c r="L32" i="2"/>
  <c r="M32" i="2"/>
  <c r="J33" i="2"/>
  <c r="K33" i="2"/>
  <c r="L33" i="2"/>
  <c r="M33" i="2"/>
  <c r="J34" i="2"/>
  <c r="K34" i="2"/>
  <c r="L34" i="2"/>
  <c r="M34" i="2"/>
  <c r="J35" i="2"/>
  <c r="K35" i="2"/>
  <c r="L35" i="2"/>
  <c r="M35" i="2"/>
  <c r="J36" i="2"/>
  <c r="K36" i="2"/>
  <c r="L36" i="2"/>
  <c r="M36" i="2"/>
  <c r="J37" i="2"/>
  <c r="K37" i="2"/>
  <c r="L37" i="2"/>
  <c r="M37" i="2"/>
  <c r="J38" i="2"/>
  <c r="K38" i="2"/>
  <c r="L38" i="2"/>
  <c r="M38" i="2"/>
  <c r="J39" i="2"/>
  <c r="K39" i="2"/>
  <c r="L39" i="2"/>
  <c r="M39" i="2"/>
  <c r="J40" i="2"/>
  <c r="K40" i="2"/>
  <c r="L40" i="2"/>
  <c r="M40" i="2"/>
  <c r="J41" i="2"/>
  <c r="K41" i="2"/>
  <c r="L41" i="2"/>
  <c r="M41" i="2"/>
  <c r="J42" i="2"/>
  <c r="K42" i="2"/>
  <c r="L42" i="2"/>
  <c r="M42" i="2"/>
  <c r="J43" i="2"/>
  <c r="K43" i="2"/>
  <c r="L43" i="2"/>
  <c r="M43" i="2"/>
  <c r="J44" i="2"/>
  <c r="K44" i="2"/>
  <c r="L44" i="2"/>
  <c r="M44" i="2"/>
  <c r="J45" i="2"/>
  <c r="K45" i="2"/>
  <c r="L45" i="2"/>
  <c r="M45" i="2"/>
  <c r="J46" i="2"/>
  <c r="K46" i="2"/>
  <c r="L46" i="2"/>
  <c r="M46" i="2"/>
  <c r="J47" i="2"/>
  <c r="K47" i="2"/>
  <c r="L47" i="2"/>
  <c r="M47" i="2"/>
  <c r="J48" i="2"/>
  <c r="K48" i="2"/>
  <c r="L48" i="2"/>
  <c r="M48" i="2"/>
  <c r="J49" i="2"/>
  <c r="K49" i="2"/>
  <c r="L49" i="2"/>
  <c r="M49" i="2"/>
  <c r="J50" i="2"/>
  <c r="K50" i="2"/>
  <c r="L50" i="2"/>
  <c r="M50" i="2"/>
  <c r="J51" i="2"/>
  <c r="K51" i="2"/>
  <c r="L51" i="2"/>
  <c r="M51" i="2"/>
  <c r="J52" i="2"/>
  <c r="K52" i="2"/>
  <c r="L52" i="2"/>
  <c r="M52" i="2"/>
  <c r="J53" i="2"/>
  <c r="K53" i="2"/>
  <c r="L53" i="2"/>
  <c r="M53" i="2"/>
  <c r="J54" i="2"/>
  <c r="K54" i="2"/>
  <c r="L54" i="2"/>
  <c r="M54" i="2"/>
  <c r="J55" i="2"/>
  <c r="K55" i="2"/>
  <c r="L55" i="2"/>
  <c r="M55" i="2"/>
  <c r="J56" i="2"/>
  <c r="K56" i="2"/>
  <c r="L56" i="2"/>
  <c r="M56" i="2"/>
  <c r="J57" i="2"/>
  <c r="K57" i="2"/>
  <c r="L57" i="2"/>
  <c r="M57" i="2"/>
  <c r="J58" i="2"/>
  <c r="K58" i="2"/>
  <c r="L58" i="2"/>
  <c r="M58" i="2"/>
  <c r="J59" i="2"/>
  <c r="K59" i="2"/>
  <c r="L59" i="2"/>
  <c r="M59" i="2"/>
  <c r="J60" i="2"/>
  <c r="K60" i="2"/>
  <c r="L60" i="2"/>
  <c r="M60" i="2"/>
  <c r="J61" i="2"/>
  <c r="K61" i="2"/>
  <c r="L61" i="2"/>
  <c r="M61" i="2"/>
  <c r="J62" i="2"/>
  <c r="K62" i="2"/>
  <c r="L62" i="2"/>
  <c r="M62" i="2"/>
  <c r="J63" i="2"/>
  <c r="K63" i="2"/>
  <c r="L63" i="2"/>
  <c r="M63" i="2"/>
  <c r="K4" i="2"/>
  <c r="L4" i="2"/>
  <c r="M4" i="2"/>
  <c r="J4" i="2"/>
  <c r="F7" i="2"/>
  <c r="F8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4" i="2"/>
  <c r="K2" i="9"/>
  <c r="J2" i="9"/>
  <c r="G2" i="9"/>
  <c r="D2" i="9" s="1"/>
  <c r="B7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2" i="7"/>
  <c r="E2" i="7"/>
  <c r="G2" i="7" s="1"/>
  <c r="B8" i="7"/>
  <c r="G3" i="8" s="1"/>
  <c r="H5" i="1"/>
  <c r="H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C2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Q9" i="2" l="1"/>
  <c r="J3" i="8"/>
  <c r="M3" i="8"/>
  <c r="R28" i="2"/>
  <c r="N28" i="2"/>
  <c r="O27" i="2"/>
  <c r="P26" i="2"/>
  <c r="F9" i="2"/>
  <c r="A101" i="9"/>
  <c r="A97" i="9"/>
  <c r="A93" i="9"/>
  <c r="A89" i="9"/>
  <c r="A85" i="9"/>
  <c r="A81" i="9"/>
  <c r="A77" i="9"/>
  <c r="A73" i="9"/>
  <c r="A69" i="9"/>
  <c r="A65" i="9"/>
  <c r="A61" i="9"/>
  <c r="A57" i="9"/>
  <c r="A53" i="9"/>
  <c r="A49" i="9"/>
  <c r="A45" i="9"/>
  <c r="A41" i="9"/>
  <c r="A37" i="9"/>
  <c r="A33" i="9"/>
  <c r="A29" i="9"/>
  <c r="A25" i="9"/>
  <c r="A21" i="9"/>
  <c r="A17" i="9"/>
  <c r="A13" i="9"/>
  <c r="A9" i="9"/>
  <c r="A5" i="9"/>
  <c r="A100" i="9"/>
  <c r="A96" i="9"/>
  <c r="A92" i="9"/>
  <c r="A88" i="9"/>
  <c r="A84" i="9"/>
  <c r="A80" i="9"/>
  <c r="A76" i="9"/>
  <c r="A72" i="9"/>
  <c r="A68" i="9"/>
  <c r="A64" i="9"/>
  <c r="A60" i="9"/>
  <c r="A56" i="9"/>
  <c r="A52" i="9"/>
  <c r="A48" i="9"/>
  <c r="A44" i="9"/>
  <c r="A40" i="9"/>
  <c r="A36" i="9"/>
  <c r="A32" i="9"/>
  <c r="A28" i="9"/>
  <c r="A24" i="9"/>
  <c r="A20" i="9"/>
  <c r="A16" i="9"/>
  <c r="A12" i="9"/>
  <c r="A8" i="9"/>
  <c r="A4" i="9"/>
  <c r="A99" i="9"/>
  <c r="A95" i="9"/>
  <c r="A91" i="9"/>
  <c r="A87" i="9"/>
  <c r="A83" i="9"/>
  <c r="A79" i="9"/>
  <c r="A75" i="9"/>
  <c r="A71" i="9"/>
  <c r="A67" i="9"/>
  <c r="A63" i="9"/>
  <c r="A59" i="9"/>
  <c r="A55" i="9"/>
  <c r="A51" i="9"/>
  <c r="A47" i="9"/>
  <c r="A43" i="9"/>
  <c r="A39" i="9"/>
  <c r="A35" i="9"/>
  <c r="A31" i="9"/>
  <c r="A27" i="9"/>
  <c r="A23" i="9"/>
  <c r="A19" i="9"/>
  <c r="A15" i="9"/>
  <c r="A11" i="9"/>
  <c r="A7" i="9"/>
  <c r="A3" i="9"/>
  <c r="A2" i="9"/>
  <c r="A98" i="9"/>
  <c r="A94" i="9"/>
  <c r="A90" i="9"/>
  <c r="A86" i="9"/>
  <c r="A82" i="9"/>
  <c r="A78" i="9"/>
  <c r="A74" i="9"/>
  <c r="A70" i="9"/>
  <c r="A66" i="9"/>
  <c r="A62" i="9"/>
  <c r="A58" i="9"/>
  <c r="A54" i="9"/>
  <c r="A50" i="9"/>
  <c r="A46" i="9"/>
  <c r="A42" i="9"/>
  <c r="A38" i="9"/>
  <c r="A34" i="9"/>
  <c r="A30" i="9"/>
  <c r="A26" i="9"/>
  <c r="A22" i="9"/>
  <c r="A18" i="9"/>
  <c r="A14" i="9"/>
  <c r="A10" i="9"/>
  <c r="A6" i="9"/>
  <c r="E3" i="5"/>
  <c r="D4" i="5"/>
  <c r="F2" i="7"/>
  <c r="H2" i="7" s="1"/>
  <c r="N2" i="7"/>
  <c r="H7" i="1"/>
  <c r="H8" i="1" s="1"/>
  <c r="Q10" i="2" l="1"/>
  <c r="F10" i="2"/>
  <c r="F11" i="2" s="1"/>
  <c r="H9" i="1"/>
  <c r="E4" i="5"/>
  <c r="P27" i="2"/>
  <c r="P29" i="2" s="1"/>
  <c r="P28" i="2"/>
  <c r="O28" i="2"/>
  <c r="N29" i="2"/>
  <c r="N30" i="2" s="1"/>
  <c r="R29" i="2"/>
  <c r="D5" i="5"/>
  <c r="I2" i="7"/>
  <c r="L2" i="7" s="1"/>
  <c r="M2" i="7" s="1"/>
  <c r="E3" i="7" s="1"/>
  <c r="H10" i="1"/>
  <c r="Q12" i="2" l="1"/>
  <c r="Q13" i="2"/>
  <c r="Q11" i="2"/>
  <c r="F12" i="2"/>
  <c r="O2" i="7"/>
  <c r="P30" i="2"/>
  <c r="P31" i="2"/>
  <c r="P32" i="2" s="1"/>
  <c r="N31" i="2"/>
  <c r="R30" i="2"/>
  <c r="O29" i="2"/>
  <c r="N32" i="2"/>
  <c r="D6" i="5"/>
  <c r="E6" i="5" s="1"/>
  <c r="E5" i="5"/>
  <c r="F3" i="7"/>
  <c r="G3" i="7"/>
  <c r="N3" i="7"/>
  <c r="H11" i="1"/>
  <c r="J6" i="5" l="1"/>
  <c r="K6" i="5"/>
  <c r="Q14" i="2"/>
  <c r="H3" i="7"/>
  <c r="F3" i="8"/>
  <c r="E4" i="8" s="1"/>
  <c r="F13" i="2"/>
  <c r="F14" i="2" s="1"/>
  <c r="F15" i="2" s="1"/>
  <c r="R31" i="2"/>
  <c r="O30" i="2"/>
  <c r="O31" i="2"/>
  <c r="N33" i="2"/>
  <c r="O32" i="2"/>
  <c r="N34" i="2"/>
  <c r="N35" i="2"/>
  <c r="N36" i="2" s="1"/>
  <c r="R32" i="2"/>
  <c r="P33" i="2"/>
  <c r="L6" i="5"/>
  <c r="I3" i="7"/>
  <c r="L3" i="7" s="1"/>
  <c r="M3" i="7" s="1"/>
  <c r="E4" i="7" s="1"/>
  <c r="H12" i="1"/>
  <c r="H13" i="1" s="1"/>
  <c r="Q17" i="2" l="1"/>
  <c r="Q15" i="2"/>
  <c r="Q16" i="2"/>
  <c r="G4" i="8"/>
  <c r="I3" i="8"/>
  <c r="H4" i="8" s="1"/>
  <c r="F16" i="2"/>
  <c r="F17" i="2" s="1"/>
  <c r="M6" i="5"/>
  <c r="O3" i="7"/>
  <c r="F4" i="8" s="1"/>
  <c r="E5" i="8" s="1"/>
  <c r="N37" i="2"/>
  <c r="N38" i="2" s="1"/>
  <c r="P34" i="2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O33" i="2"/>
  <c r="R33" i="2"/>
  <c r="R34" i="2"/>
  <c r="D8" i="5"/>
  <c r="E7" i="5"/>
  <c r="G4" i="7"/>
  <c r="N4" i="7"/>
  <c r="F4" i="7"/>
  <c r="H14" i="1"/>
  <c r="Q20" i="2" l="1"/>
  <c r="Q21" i="2" s="1"/>
  <c r="Q22" i="2" s="1"/>
  <c r="Q23" i="2" s="1"/>
  <c r="Q24" i="2" s="1"/>
  <c r="Q18" i="2"/>
  <c r="Q19" i="2"/>
  <c r="G5" i="8"/>
  <c r="I4" i="8"/>
  <c r="J4" i="8"/>
  <c r="L3" i="8"/>
  <c r="K4" i="8" s="1"/>
  <c r="F18" i="2"/>
  <c r="N39" i="2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O34" i="2"/>
  <c r="R35" i="2"/>
  <c r="D9" i="5"/>
  <c r="E9" i="5" s="1"/>
  <c r="E8" i="5"/>
  <c r="H4" i="7"/>
  <c r="Q26" i="2" l="1"/>
  <c r="Q25" i="2"/>
  <c r="L4" i="8"/>
  <c r="K5" i="8" s="1"/>
  <c r="M5" i="8" s="1"/>
  <c r="M4" i="8"/>
  <c r="H5" i="8"/>
  <c r="J5" i="8" s="1"/>
  <c r="F19" i="2"/>
  <c r="I4" i="7"/>
  <c r="L4" i="7" s="1"/>
  <c r="M4" i="7" s="1"/>
  <c r="E5" i="7" s="1"/>
  <c r="F5" i="7" s="1"/>
  <c r="R37" i="2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36" i="2"/>
  <c r="O35" i="2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D10" i="5"/>
  <c r="E10" i="5" s="1"/>
  <c r="K10" i="5" s="1"/>
  <c r="Q27" i="2" l="1"/>
  <c r="Q28" i="2" s="1"/>
  <c r="Q29" i="2" s="1"/>
  <c r="F20" i="2"/>
  <c r="N5" i="7"/>
  <c r="G5" i="7"/>
  <c r="H5" i="7" s="1"/>
  <c r="I5" i="7" s="1"/>
  <c r="L5" i="7" s="1"/>
  <c r="M5" i="7" s="1"/>
  <c r="E6" i="7" s="1"/>
  <c r="O4" i="7"/>
  <c r="J10" i="5"/>
  <c r="L10" i="5"/>
  <c r="Q30" i="2" l="1"/>
  <c r="Q31" i="2"/>
  <c r="Q32" i="2" s="1"/>
  <c r="Q33" i="2" s="1"/>
  <c r="Q34" i="2" s="1"/>
  <c r="F5" i="8"/>
  <c r="E6" i="8" s="1"/>
  <c r="F21" i="2"/>
  <c r="F22" i="2" s="1"/>
  <c r="M10" i="5"/>
  <c r="O5" i="7"/>
  <c r="D12" i="5"/>
  <c r="E12" i="5" s="1"/>
  <c r="E11" i="5"/>
  <c r="G6" i="7"/>
  <c r="N6" i="7"/>
  <c r="F6" i="7"/>
  <c r="Q35" i="2" l="1"/>
  <c r="Q36" i="2" s="1"/>
  <c r="Q37" i="2" s="1"/>
  <c r="Q38" i="2" s="1"/>
  <c r="Q39" i="2" s="1"/>
  <c r="Q40" i="2" s="1"/>
  <c r="I5" i="8"/>
  <c r="H6" i="8" s="1"/>
  <c r="G6" i="8"/>
  <c r="F6" i="8"/>
  <c r="E7" i="8" s="1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D13" i="5"/>
  <c r="E13" i="5" s="1"/>
  <c r="H6" i="7"/>
  <c r="Q41" i="2" l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G3" i="3" s="1"/>
  <c r="L5" i="8"/>
  <c r="K6" i="8" s="1"/>
  <c r="M6" i="8" s="1"/>
  <c r="G7" i="8"/>
  <c r="I6" i="8"/>
  <c r="J6" i="8"/>
  <c r="I6" i="7"/>
  <c r="L6" i="7" s="1"/>
  <c r="M6" i="7" s="1"/>
  <c r="E7" i="7" s="1"/>
  <c r="G7" i="7" s="1"/>
  <c r="D14" i="5"/>
  <c r="L6" i="8" l="1"/>
  <c r="K7" i="8" s="1"/>
  <c r="M7" i="8" s="1"/>
  <c r="F7" i="7"/>
  <c r="N7" i="7"/>
  <c r="H7" i="8"/>
  <c r="J7" i="8" s="1"/>
  <c r="O6" i="7"/>
  <c r="J14" i="5"/>
  <c r="E14" i="5"/>
  <c r="K14" i="5" s="1"/>
  <c r="H7" i="7"/>
  <c r="F7" i="8" l="1"/>
  <c r="E8" i="8" s="1"/>
  <c r="I7" i="7"/>
  <c r="L7" i="7" s="1"/>
  <c r="M7" i="7" s="1"/>
  <c r="E8" i="7" s="1"/>
  <c r="L14" i="5"/>
  <c r="D16" i="5"/>
  <c r="E15" i="5"/>
  <c r="O7" i="7" l="1"/>
  <c r="G8" i="8"/>
  <c r="F8" i="8"/>
  <c r="E9" i="8" s="1"/>
  <c r="I7" i="8"/>
  <c r="H8" i="8" s="1"/>
  <c r="J8" i="8" s="1"/>
  <c r="M14" i="5"/>
  <c r="D17" i="5"/>
  <c r="E17" i="5" s="1"/>
  <c r="E16" i="5"/>
  <c r="N8" i="7"/>
  <c r="G8" i="7"/>
  <c r="F8" i="7"/>
  <c r="I8" i="8" l="1"/>
  <c r="H9" i="8" s="1"/>
  <c r="J9" i="8" s="1"/>
  <c r="G9" i="8"/>
  <c r="L7" i="8"/>
  <c r="K8" i="8" s="1"/>
  <c r="M8" i="8" s="1"/>
  <c r="D18" i="5"/>
  <c r="E18" i="5" s="1"/>
  <c r="K18" i="5" s="1"/>
  <c r="H8" i="7"/>
  <c r="L8" i="8" l="1"/>
  <c r="K9" i="8" s="1"/>
  <c r="M9" i="8" s="1"/>
  <c r="I8" i="7"/>
  <c r="L8" i="7" s="1"/>
  <c r="M8" i="7" s="1"/>
  <c r="E9" i="7" s="1"/>
  <c r="G9" i="7" s="1"/>
  <c r="L18" i="5"/>
  <c r="E19" i="5"/>
  <c r="J18" i="5"/>
  <c r="M18" i="5" l="1"/>
  <c r="N9" i="7"/>
  <c r="F9" i="7"/>
  <c r="H9" i="7" s="1"/>
  <c r="O8" i="7"/>
  <c r="D20" i="5"/>
  <c r="F9" i="8" l="1"/>
  <c r="E10" i="8" s="1"/>
  <c r="I9" i="7"/>
  <c r="L9" i="7" s="1"/>
  <c r="M9" i="7" s="1"/>
  <c r="E10" i="7" s="1"/>
  <c r="F10" i="7" s="1"/>
  <c r="D21" i="5"/>
  <c r="E21" i="5" s="1"/>
  <c r="E20" i="5"/>
  <c r="I9" i="8" l="1"/>
  <c r="H10" i="8" s="1"/>
  <c r="J10" i="8" s="1"/>
  <c r="G10" i="8"/>
  <c r="N10" i="7"/>
  <c r="G10" i="7"/>
  <c r="H10" i="7" s="1"/>
  <c r="O9" i="7"/>
  <c r="F10" i="8" s="1"/>
  <c r="E11" i="8" s="1"/>
  <c r="D22" i="5"/>
  <c r="J22" i="5" s="1"/>
  <c r="L9" i="8" l="1"/>
  <c r="K10" i="8" s="1"/>
  <c r="M10" i="8" s="1"/>
  <c r="G11" i="8"/>
  <c r="I10" i="8"/>
  <c r="H11" i="8" s="1"/>
  <c r="J11" i="8" s="1"/>
  <c r="E22" i="5"/>
  <c r="I10" i="7"/>
  <c r="L10" i="7" s="1"/>
  <c r="M10" i="7" s="1"/>
  <c r="E11" i="7" s="1"/>
  <c r="K22" i="5" l="1"/>
  <c r="L22" i="5"/>
  <c r="L10" i="8"/>
  <c r="K11" i="8" s="1"/>
  <c r="M11" i="8" s="1"/>
  <c r="O10" i="7"/>
  <c r="F11" i="7"/>
  <c r="G11" i="7"/>
  <c r="N11" i="7"/>
  <c r="M22" i="5" l="1"/>
  <c r="F11" i="8"/>
  <c r="E12" i="8" s="1"/>
  <c r="H11" i="7"/>
  <c r="I11" i="8" l="1"/>
  <c r="H12" i="8" s="1"/>
  <c r="J12" i="8" s="1"/>
  <c r="G12" i="8"/>
  <c r="I11" i="7"/>
  <c r="L11" i="7" s="1"/>
  <c r="M11" i="7" s="1"/>
  <c r="E12" i="7" s="1"/>
  <c r="L11" i="8" l="1"/>
  <c r="K12" i="8" s="1"/>
  <c r="M12" i="8" s="1"/>
  <c r="O11" i="7"/>
  <c r="F12" i="7"/>
  <c r="N12" i="7"/>
  <c r="G12" i="7"/>
  <c r="F12" i="8" l="1"/>
  <c r="E13" i="8" s="1"/>
  <c r="H12" i="7"/>
  <c r="G13" i="8" l="1"/>
  <c r="I12" i="8"/>
  <c r="H13" i="8" s="1"/>
  <c r="J13" i="8" s="1"/>
  <c r="I12" i="7"/>
  <c r="L12" i="7" s="1"/>
  <c r="M12" i="7" s="1"/>
  <c r="E13" i="7" s="1"/>
  <c r="L12" i="8" l="1"/>
  <c r="K13" i="8" s="1"/>
  <c r="M13" i="8" s="1"/>
  <c r="F13" i="7"/>
  <c r="G13" i="7"/>
  <c r="N13" i="7"/>
  <c r="O12" i="7"/>
  <c r="H13" i="7" l="1"/>
  <c r="I13" i="7" s="1"/>
  <c r="L13" i="7" s="1"/>
  <c r="M13" i="7" s="1"/>
  <c r="E14" i="7" s="1"/>
  <c r="F13" i="8"/>
  <c r="E14" i="8" s="1"/>
  <c r="G14" i="8" l="1"/>
  <c r="I13" i="8"/>
  <c r="H14" i="8" s="1"/>
  <c r="J14" i="8" s="1"/>
  <c r="O13" i="7"/>
  <c r="F14" i="8" s="1"/>
  <c r="E15" i="8" s="1"/>
  <c r="F14" i="7"/>
  <c r="G14" i="7"/>
  <c r="N14" i="7"/>
  <c r="L13" i="8" l="1"/>
  <c r="K14" i="8" s="1"/>
  <c r="M14" i="8" s="1"/>
  <c r="G15" i="8"/>
  <c r="I14" i="8"/>
  <c r="H15" i="8" s="1"/>
  <c r="J15" i="8" s="1"/>
  <c r="H14" i="7"/>
  <c r="L14" i="8" l="1"/>
  <c r="K15" i="8" s="1"/>
  <c r="I14" i="7"/>
  <c r="L14" i="7" s="1"/>
  <c r="M14" i="7" s="1"/>
  <c r="E15" i="7" s="1"/>
  <c r="M15" i="8" l="1"/>
  <c r="O14" i="7"/>
  <c r="N15" i="7"/>
  <c r="F15" i="7"/>
  <c r="G15" i="7"/>
  <c r="F15" i="8" l="1"/>
  <c r="E16" i="8" s="1"/>
  <c r="H15" i="7"/>
  <c r="G16" i="8" l="1"/>
  <c r="I15" i="8"/>
  <c r="H16" i="8" s="1"/>
  <c r="J16" i="8" s="1"/>
  <c r="I15" i="7"/>
  <c r="L15" i="7" s="1"/>
  <c r="M15" i="7" s="1"/>
  <c r="E16" i="7" s="1"/>
  <c r="L15" i="8" l="1"/>
  <c r="K16" i="8" s="1"/>
  <c r="M16" i="8" s="1"/>
  <c r="O15" i="7"/>
  <c r="F16" i="7"/>
  <c r="N16" i="7"/>
  <c r="G16" i="7"/>
  <c r="H16" i="7" l="1"/>
  <c r="I16" i="7" s="1"/>
  <c r="L16" i="7" s="1"/>
  <c r="M16" i="7" s="1"/>
  <c r="E17" i="7" s="1"/>
  <c r="F16" i="8"/>
  <c r="E17" i="8" s="1"/>
  <c r="G17" i="8" l="1"/>
  <c r="I16" i="8"/>
  <c r="H17" i="8" s="1"/>
  <c r="J17" i="8" s="1"/>
  <c r="O16" i="7"/>
  <c r="F17" i="7"/>
  <c r="G17" i="7"/>
  <c r="N17" i="7"/>
  <c r="L16" i="8" l="1"/>
  <c r="K17" i="8" s="1"/>
  <c r="M17" i="8" s="1"/>
  <c r="F17" i="8"/>
  <c r="E18" i="8" s="1"/>
  <c r="H17" i="7"/>
  <c r="G18" i="8" l="1"/>
  <c r="I17" i="8"/>
  <c r="H18" i="8" s="1"/>
  <c r="J18" i="8" s="1"/>
  <c r="I17" i="7"/>
  <c r="L17" i="7" s="1"/>
  <c r="M17" i="7" s="1"/>
  <c r="E18" i="7" s="1"/>
  <c r="L17" i="8" l="1"/>
  <c r="K18" i="8" s="1"/>
  <c r="M18" i="8" s="1"/>
  <c r="G18" i="7"/>
  <c r="F18" i="7"/>
  <c r="N18" i="7"/>
  <c r="O17" i="7"/>
  <c r="F18" i="8" l="1"/>
  <c r="E19" i="8" s="1"/>
  <c r="H18" i="7"/>
  <c r="I18" i="7" s="1"/>
  <c r="L18" i="7" s="1"/>
  <c r="M18" i="7" s="1"/>
  <c r="E19" i="7" s="1"/>
  <c r="F19" i="7" s="1"/>
  <c r="G19" i="7" l="1"/>
  <c r="H19" i="7" s="1"/>
  <c r="N19" i="7"/>
  <c r="O18" i="7"/>
  <c r="G19" i="8"/>
  <c r="I18" i="8"/>
  <c r="H19" i="8" s="1"/>
  <c r="J19" i="8" s="1"/>
  <c r="F19" i="8" l="1"/>
  <c r="E20" i="8" s="1"/>
  <c r="L18" i="8"/>
  <c r="K19" i="8" s="1"/>
  <c r="M19" i="8" s="1"/>
  <c r="I19" i="7"/>
  <c r="L19" i="7" s="1"/>
  <c r="M19" i="7" s="1"/>
  <c r="E20" i="7" s="1"/>
  <c r="I19" i="8" l="1"/>
  <c r="H20" i="8" s="1"/>
  <c r="J20" i="8" s="1"/>
  <c r="G20" i="8"/>
  <c r="L19" i="8"/>
  <c r="K20" i="8" s="1"/>
  <c r="M20" i="8" s="1"/>
  <c r="G20" i="7"/>
  <c r="N20" i="7"/>
  <c r="F20" i="7"/>
  <c r="O19" i="7"/>
  <c r="F20" i="8" l="1"/>
  <c r="E21" i="8" s="1"/>
  <c r="H20" i="7"/>
  <c r="I20" i="8" l="1"/>
  <c r="H21" i="8" s="1"/>
  <c r="J21" i="8" s="1"/>
  <c r="L20" i="8"/>
  <c r="K21" i="8" s="1"/>
  <c r="M21" i="8" s="1"/>
  <c r="G21" i="8"/>
  <c r="I20" i="7"/>
  <c r="L20" i="7" s="1"/>
  <c r="M20" i="7" s="1"/>
  <c r="E21" i="7" s="1"/>
  <c r="O20" i="7" l="1"/>
  <c r="F21" i="7"/>
  <c r="G21" i="7"/>
  <c r="N21" i="7"/>
  <c r="F21" i="8" l="1"/>
  <c r="E22" i="8" s="1"/>
  <c r="H21" i="7"/>
  <c r="G22" i="8" l="1"/>
  <c r="I21" i="8"/>
  <c r="H22" i="8" s="1"/>
  <c r="J22" i="8" s="1"/>
  <c r="I21" i="7"/>
  <c r="L21" i="7" s="1"/>
  <c r="M21" i="7" s="1"/>
  <c r="E22" i="7" s="1"/>
  <c r="L21" i="8" l="1"/>
  <c r="K22" i="8" s="1"/>
  <c r="M22" i="8" s="1"/>
  <c r="O21" i="7"/>
  <c r="G22" i="7"/>
  <c r="F22" i="7"/>
  <c r="N22" i="7"/>
  <c r="F22" i="8" l="1"/>
  <c r="E23" i="8" s="1"/>
  <c r="H22" i="7"/>
  <c r="I22" i="7" s="1"/>
  <c r="L22" i="7" s="1"/>
  <c r="M22" i="7" s="1"/>
  <c r="E23" i="7" s="1"/>
  <c r="I22" i="8" l="1"/>
  <c r="H23" i="8" s="1"/>
  <c r="J23" i="8" s="1"/>
  <c r="O22" i="7"/>
  <c r="G23" i="8"/>
  <c r="N23" i="7"/>
  <c r="G23" i="7"/>
  <c r="F23" i="7"/>
  <c r="L22" i="8" l="1"/>
  <c r="K23" i="8" s="1"/>
  <c r="M23" i="8" s="1"/>
  <c r="F23" i="8"/>
  <c r="E24" i="8" s="1"/>
  <c r="H23" i="7"/>
  <c r="I23" i="7" s="1"/>
  <c r="L23" i="7" s="1"/>
  <c r="M23" i="7" s="1"/>
  <c r="E24" i="7" s="1"/>
  <c r="F24" i="7" s="1"/>
  <c r="I23" i="8" l="1"/>
  <c r="H24" i="8" s="1"/>
  <c r="J24" i="8" s="1"/>
  <c r="N24" i="7"/>
  <c r="G24" i="7"/>
  <c r="H24" i="7" s="1"/>
  <c r="O23" i="7"/>
  <c r="F24" i="8" s="1"/>
  <c r="E25" i="8" s="1"/>
  <c r="G24" i="8"/>
  <c r="L23" i="8" l="1"/>
  <c r="K24" i="8" s="1"/>
  <c r="M24" i="8" s="1"/>
  <c r="G25" i="8"/>
  <c r="I24" i="8"/>
  <c r="H25" i="8" s="1"/>
  <c r="J25" i="8" s="1"/>
  <c r="I24" i="7"/>
  <c r="L24" i="7" s="1"/>
  <c r="M24" i="7" s="1"/>
  <c r="E25" i="7" s="1"/>
  <c r="L24" i="8" l="1"/>
  <c r="K25" i="8" s="1"/>
  <c r="M25" i="8" s="1"/>
  <c r="O24" i="7"/>
  <c r="F25" i="7"/>
  <c r="N25" i="7"/>
  <c r="G25" i="7"/>
  <c r="F25" i="8" l="1"/>
  <c r="E26" i="8" s="1"/>
  <c r="H25" i="7"/>
  <c r="I25" i="8" l="1"/>
  <c r="H26" i="8" s="1"/>
  <c r="J26" i="8" s="1"/>
  <c r="L25" i="8"/>
  <c r="K26" i="8" s="1"/>
  <c r="M26" i="8" s="1"/>
  <c r="G26" i="8"/>
  <c r="I25" i="7"/>
  <c r="L25" i="7" s="1"/>
  <c r="M25" i="7" s="1"/>
  <c r="E26" i="7" s="1"/>
  <c r="O25" i="7" l="1"/>
  <c r="N26" i="7"/>
  <c r="F26" i="7"/>
  <c r="G26" i="7"/>
  <c r="F26" i="8" l="1"/>
  <c r="E27" i="8" s="1"/>
  <c r="H26" i="7"/>
  <c r="G27" i="8" l="1"/>
  <c r="I26" i="8"/>
  <c r="H27" i="8" s="1"/>
  <c r="J27" i="8" s="1"/>
  <c r="I26" i="7"/>
  <c r="L26" i="7" s="1"/>
  <c r="M26" i="7" s="1"/>
  <c r="E27" i="7" s="1"/>
  <c r="L26" i="8" l="1"/>
  <c r="K27" i="8" s="1"/>
  <c r="M27" i="8" s="1"/>
  <c r="G27" i="7"/>
  <c r="N27" i="7"/>
  <c r="F27" i="7"/>
  <c r="O26" i="7"/>
  <c r="F27" i="8" l="1"/>
  <c r="E28" i="8" s="1"/>
  <c r="H27" i="7"/>
  <c r="I27" i="7" s="1"/>
  <c r="L27" i="7" s="1"/>
  <c r="M27" i="7" s="1"/>
  <c r="E28" i="7" s="1"/>
  <c r="N28" i="7" s="1"/>
  <c r="I27" i="8" l="1"/>
  <c r="H28" i="8" s="1"/>
  <c r="J28" i="8" s="1"/>
  <c r="O27" i="7"/>
  <c r="F28" i="8" s="1"/>
  <c r="E29" i="8" s="1"/>
  <c r="G28" i="8"/>
  <c r="F28" i="7"/>
  <c r="G28" i="7"/>
  <c r="L27" i="8" l="1"/>
  <c r="K28" i="8" s="1"/>
  <c r="M28" i="8" s="1"/>
  <c r="H28" i="7"/>
  <c r="I28" i="7" s="1"/>
  <c r="L28" i="7" s="1"/>
  <c r="M28" i="7" s="1"/>
  <c r="E29" i="7" s="1"/>
  <c r="G29" i="8"/>
  <c r="I28" i="8"/>
  <c r="H29" i="8" s="1"/>
  <c r="J29" i="8" s="1"/>
  <c r="L28" i="8" l="1"/>
  <c r="K29" i="8" s="1"/>
  <c r="M29" i="8" s="1"/>
  <c r="G29" i="7"/>
  <c r="F29" i="7"/>
  <c r="N29" i="7"/>
  <c r="O28" i="7"/>
  <c r="F29" i="8" l="1"/>
  <c r="E30" i="8" s="1"/>
  <c r="H29" i="7"/>
  <c r="I29" i="7" s="1"/>
  <c r="L29" i="7" s="1"/>
  <c r="M29" i="7" s="1"/>
  <c r="E30" i="7" s="1"/>
  <c r="O29" i="7" l="1"/>
  <c r="I29" i="8"/>
  <c r="H30" i="8" s="1"/>
  <c r="J30" i="8" s="1"/>
  <c r="L29" i="8"/>
  <c r="K30" i="8" s="1"/>
  <c r="M30" i="8" s="1"/>
  <c r="G30" i="8"/>
  <c r="F30" i="8"/>
  <c r="E31" i="8" s="1"/>
  <c r="G30" i="7"/>
  <c r="N30" i="7"/>
  <c r="F30" i="7"/>
  <c r="G31" i="8" l="1"/>
  <c r="H30" i="7"/>
  <c r="I30" i="7" s="1"/>
  <c r="L30" i="7" s="1"/>
  <c r="M30" i="7" s="1"/>
  <c r="E31" i="7" s="1"/>
  <c r="N31" i="7" s="1"/>
  <c r="I30" i="8"/>
  <c r="H31" i="8" s="1"/>
  <c r="J31" i="8" s="1"/>
  <c r="O30" i="7"/>
  <c r="F31" i="8" s="1"/>
  <c r="E32" i="8" s="1"/>
  <c r="G31" i="7" l="1"/>
  <c r="G32" i="8"/>
  <c r="F31" i="7"/>
  <c r="L30" i="8"/>
  <c r="K31" i="8" s="1"/>
  <c r="I31" i="8"/>
  <c r="H32" i="8" s="1"/>
  <c r="J32" i="8" s="1"/>
  <c r="H31" i="7" l="1"/>
  <c r="L31" i="8"/>
  <c r="M31" i="8"/>
  <c r="K32" i="8"/>
  <c r="M32" i="8" s="1"/>
  <c r="I31" i="7"/>
  <c r="L31" i="7" s="1"/>
  <c r="M31" i="7" s="1"/>
  <c r="E32" i="7" s="1"/>
  <c r="N32" i="7" s="1"/>
  <c r="G32" i="7" l="1"/>
  <c r="F32" i="7"/>
  <c r="O31" i="7"/>
  <c r="H32" i="7" l="1"/>
  <c r="I32" i="7" s="1"/>
  <c r="L32" i="7" s="1"/>
  <c r="M32" i="7" s="1"/>
  <c r="E33" i="7" s="1"/>
  <c r="F32" i="8"/>
  <c r="E33" i="8" s="1"/>
  <c r="O32" i="7"/>
  <c r="F33" i="7"/>
  <c r="G33" i="7"/>
  <c r="N33" i="7"/>
  <c r="I32" i="8" l="1"/>
  <c r="H33" i="8" s="1"/>
  <c r="J33" i="8" s="1"/>
  <c r="L32" i="8"/>
  <c r="K33" i="8" s="1"/>
  <c r="M33" i="8" s="1"/>
  <c r="G33" i="8"/>
  <c r="F33" i="8"/>
  <c r="H33" i="7"/>
  <c r="I33" i="8" l="1"/>
  <c r="H34" i="8" s="1"/>
  <c r="J34" i="8" s="1"/>
  <c r="E34" i="8"/>
  <c r="G34" i="8" s="1"/>
  <c r="I33" i="7"/>
  <c r="L33" i="7" s="1"/>
  <c r="M33" i="7" s="1"/>
  <c r="E34" i="7" s="1"/>
  <c r="N34" i="7" s="1"/>
  <c r="L33" i="8" l="1"/>
  <c r="K34" i="8" s="1"/>
  <c r="M34" i="8" s="1"/>
  <c r="G34" i="7"/>
  <c r="F34" i="7"/>
  <c r="O33" i="7"/>
  <c r="H34" i="7" l="1"/>
  <c r="I34" i="7" s="1"/>
  <c r="L34" i="7" s="1"/>
  <c r="M34" i="7" s="1"/>
  <c r="E35" i="7" s="1"/>
  <c r="F34" i="8"/>
  <c r="E35" i="8" s="1"/>
  <c r="G35" i="8" l="1"/>
  <c r="I34" i="8"/>
  <c r="O34" i="7"/>
  <c r="N35" i="7"/>
  <c r="G35" i="7"/>
  <c r="F35" i="7"/>
  <c r="H35" i="8" l="1"/>
  <c r="J35" i="8" s="1"/>
  <c r="L34" i="8"/>
  <c r="K35" i="8" s="1"/>
  <c r="M35" i="8" s="1"/>
  <c r="F35" i="8"/>
  <c r="E36" i="8" s="1"/>
  <c r="H35" i="7"/>
  <c r="I35" i="7" s="1"/>
  <c r="L35" i="7" s="1"/>
  <c r="M35" i="7" s="1"/>
  <c r="E36" i="7" s="1"/>
  <c r="G36" i="8" l="1"/>
  <c r="I35" i="8"/>
  <c r="H36" i="8" s="1"/>
  <c r="J36" i="8" s="1"/>
  <c r="O35" i="7"/>
  <c r="G36" i="7"/>
  <c r="N36" i="7"/>
  <c r="F36" i="7"/>
  <c r="L35" i="8" l="1"/>
  <c r="K36" i="8" s="1"/>
  <c r="M36" i="8" s="1"/>
  <c r="F36" i="8"/>
  <c r="E37" i="8" s="1"/>
  <c r="H36" i="7"/>
  <c r="I36" i="7" s="1"/>
  <c r="L36" i="7" s="1"/>
  <c r="M36" i="7" s="1"/>
  <c r="E37" i="7" s="1"/>
  <c r="I36" i="8" l="1"/>
  <c r="H37" i="8" s="1"/>
  <c r="J37" i="8" s="1"/>
  <c r="G37" i="8"/>
  <c r="O36" i="7"/>
  <c r="F37" i="8" s="1"/>
  <c r="E38" i="8" s="1"/>
  <c r="G37" i="7"/>
  <c r="F37" i="7"/>
  <c r="N37" i="7"/>
  <c r="L36" i="8" l="1"/>
  <c r="K37" i="8" s="1"/>
  <c r="M37" i="8" s="1"/>
  <c r="G38" i="8"/>
  <c r="I37" i="8"/>
  <c r="H38" i="8" s="1"/>
  <c r="J38" i="8" s="1"/>
  <c r="H37" i="7"/>
  <c r="L37" i="8" l="1"/>
  <c r="K38" i="8" s="1"/>
  <c r="M38" i="8" s="1"/>
  <c r="I37" i="7"/>
  <c r="L37" i="7" s="1"/>
  <c r="M37" i="7" s="1"/>
  <c r="E38" i="7" s="1"/>
  <c r="O37" i="7" l="1"/>
  <c r="G38" i="7"/>
  <c r="N38" i="7"/>
  <c r="F38" i="7"/>
  <c r="F38" i="8" l="1"/>
  <c r="E39" i="8" s="1"/>
  <c r="H38" i="7"/>
  <c r="I38" i="8" l="1"/>
  <c r="H39" i="8" s="1"/>
  <c r="J39" i="8" s="1"/>
  <c r="G39" i="8"/>
  <c r="I38" i="7"/>
  <c r="L38" i="7" s="1"/>
  <c r="M38" i="7" s="1"/>
  <c r="E39" i="7" s="1"/>
  <c r="N39" i="7" s="1"/>
  <c r="L38" i="8" l="1"/>
  <c r="K39" i="8" s="1"/>
  <c r="M39" i="8" s="1"/>
  <c r="F39" i="7"/>
  <c r="G39" i="7"/>
  <c r="O38" i="7"/>
  <c r="H39" i="7" l="1"/>
  <c r="F39" i="8"/>
  <c r="E40" i="8" s="1"/>
  <c r="I39" i="7"/>
  <c r="L39" i="7" s="1"/>
  <c r="M39" i="7" s="1"/>
  <c r="E40" i="7" s="1"/>
  <c r="N40" i="7" s="1"/>
  <c r="O39" i="7" l="1"/>
  <c r="F40" i="8" s="1"/>
  <c r="E41" i="8" s="1"/>
  <c r="G40" i="8"/>
  <c r="I39" i="8"/>
  <c r="G40" i="7"/>
  <c r="F40" i="7"/>
  <c r="H40" i="7" l="1"/>
  <c r="I40" i="7" s="1"/>
  <c r="L40" i="7" s="1"/>
  <c r="M40" i="7" s="1"/>
  <c r="E41" i="7" s="1"/>
  <c r="N41" i="7" s="1"/>
  <c r="G41" i="8"/>
  <c r="H40" i="8"/>
  <c r="J40" i="8" s="1"/>
  <c r="L39" i="8"/>
  <c r="K40" i="8" s="1"/>
  <c r="M40" i="8" s="1"/>
  <c r="I40" i="8"/>
  <c r="H41" i="8" s="1"/>
  <c r="J41" i="8" s="1"/>
  <c r="L40" i="8" l="1"/>
  <c r="K41" i="8" s="1"/>
  <c r="M41" i="8" s="1"/>
  <c r="G41" i="7"/>
  <c r="F41" i="7"/>
  <c r="O40" i="7"/>
  <c r="H41" i="7" l="1"/>
  <c r="I41" i="7" s="1"/>
  <c r="L41" i="7" s="1"/>
  <c r="M41" i="7" s="1"/>
  <c r="E42" i="7" s="1"/>
  <c r="F41" i="8"/>
  <c r="E42" i="8" s="1"/>
  <c r="G42" i="8" l="1"/>
  <c r="I41" i="8"/>
  <c r="H42" i="8" s="1"/>
  <c r="J42" i="8" s="1"/>
  <c r="O41" i="7"/>
  <c r="N42" i="7"/>
  <c r="F42" i="7"/>
  <c r="G42" i="7"/>
  <c r="L41" i="8" l="1"/>
  <c r="K42" i="8" s="1"/>
  <c r="M42" i="8" s="1"/>
  <c r="F42" i="8"/>
  <c r="E43" i="8" s="1"/>
  <c r="H42" i="7"/>
  <c r="G43" i="8" l="1"/>
  <c r="I42" i="8"/>
  <c r="H43" i="8" s="1"/>
  <c r="J43" i="8" s="1"/>
  <c r="I42" i="7"/>
  <c r="L42" i="7" s="1"/>
  <c r="M42" i="7" s="1"/>
  <c r="E43" i="7" s="1"/>
  <c r="L42" i="8" l="1"/>
  <c r="K43" i="8" s="1"/>
  <c r="M43" i="8" s="1"/>
  <c r="O42" i="7"/>
  <c r="N43" i="7"/>
  <c r="F43" i="7"/>
  <c r="G43" i="7"/>
  <c r="F43" i="8" l="1"/>
  <c r="E44" i="8" s="1"/>
  <c r="H43" i="7"/>
  <c r="I43" i="8" l="1"/>
  <c r="H44" i="8" s="1"/>
  <c r="J44" i="8" s="1"/>
  <c r="G44" i="8"/>
  <c r="I43" i="7"/>
  <c r="L43" i="7" s="1"/>
  <c r="M43" i="7" s="1"/>
  <c r="E44" i="7" s="1"/>
  <c r="L43" i="8" l="1"/>
  <c r="K44" i="8" s="1"/>
  <c r="M44" i="8" s="1"/>
  <c r="O43" i="7"/>
  <c r="N44" i="7"/>
  <c r="F44" i="7"/>
  <c r="G44" i="7"/>
  <c r="F44" i="8" l="1"/>
  <c r="E45" i="8" s="1"/>
  <c r="H44" i="7"/>
  <c r="G45" i="8" l="1"/>
  <c r="I44" i="8"/>
  <c r="I44" i="7"/>
  <c r="L44" i="7" s="1"/>
  <c r="M44" i="7" s="1"/>
  <c r="E45" i="7" s="1"/>
  <c r="N45" i="7" s="1"/>
  <c r="G45" i="7" l="1"/>
  <c r="H45" i="8"/>
  <c r="J45" i="8" s="1"/>
  <c r="L44" i="8"/>
  <c r="K45" i="8" s="1"/>
  <c r="M45" i="8" s="1"/>
  <c r="F45" i="7"/>
  <c r="O44" i="7"/>
  <c r="H45" i="7" l="1"/>
  <c r="I45" i="7" s="1"/>
  <c r="L45" i="7" s="1"/>
  <c r="M45" i="7" s="1"/>
  <c r="E46" i="7" s="1"/>
  <c r="F46" i="7" s="1"/>
  <c r="F45" i="8"/>
  <c r="E46" i="8" s="1"/>
  <c r="O45" i="7" l="1"/>
  <c r="I45" i="8"/>
  <c r="H46" i="8" s="1"/>
  <c r="J46" i="8" s="1"/>
  <c r="G46" i="8"/>
  <c r="F46" i="8"/>
  <c r="E47" i="8" s="1"/>
  <c r="G46" i="7"/>
  <c r="H46" i="7" s="1"/>
  <c r="I46" i="7" s="1"/>
  <c r="L46" i="7" s="1"/>
  <c r="M46" i="7" s="1"/>
  <c r="E47" i="7" s="1"/>
  <c r="N46" i="7"/>
  <c r="L45" i="8" l="1"/>
  <c r="K46" i="8" s="1"/>
  <c r="M46" i="8" s="1"/>
  <c r="G47" i="8"/>
  <c r="I46" i="8"/>
  <c r="H47" i="8" s="1"/>
  <c r="J47" i="8" s="1"/>
  <c r="O46" i="7"/>
  <c r="F47" i="7"/>
  <c r="G47" i="7"/>
  <c r="N47" i="7"/>
  <c r="L46" i="8" l="1"/>
  <c r="K47" i="8" s="1"/>
  <c r="M47" i="8" s="1"/>
  <c r="I47" i="8"/>
  <c r="H48" i="8" s="1"/>
  <c r="J48" i="8" s="1"/>
  <c r="F47" i="8"/>
  <c r="E48" i="8" s="1"/>
  <c r="H47" i="7"/>
  <c r="G48" i="8" l="1"/>
  <c r="L47" i="8"/>
  <c r="K48" i="8" s="1"/>
  <c r="M48" i="8" s="1"/>
  <c r="I47" i="7"/>
  <c r="L47" i="7" s="1"/>
  <c r="M47" i="7" s="1"/>
  <c r="E48" i="7" s="1"/>
  <c r="O47" i="7" l="1"/>
  <c r="G48" i="7"/>
  <c r="N48" i="7"/>
  <c r="F48" i="7"/>
  <c r="F48" i="8" l="1"/>
  <c r="E49" i="8" s="1"/>
  <c r="H48" i="7"/>
  <c r="I48" i="8" l="1"/>
  <c r="H49" i="8" s="1"/>
  <c r="J49" i="8" s="1"/>
  <c r="G49" i="8"/>
  <c r="I48" i="7"/>
  <c r="L48" i="7" s="1"/>
  <c r="M48" i="7" s="1"/>
  <c r="E49" i="7" s="1"/>
  <c r="O48" i="7" l="1"/>
  <c r="F49" i="8" s="1"/>
  <c r="E50" i="8" s="1"/>
  <c r="G50" i="8" s="1"/>
  <c r="L48" i="8"/>
  <c r="K49" i="8" s="1"/>
  <c r="M49" i="8" s="1"/>
  <c r="I49" i="8"/>
  <c r="H50" i="8" s="1"/>
  <c r="J50" i="8" s="1"/>
  <c r="G49" i="7"/>
  <c r="F49" i="7"/>
  <c r="N49" i="7"/>
  <c r="L49" i="8" l="1"/>
  <c r="K50" i="8" s="1"/>
  <c r="M50" i="8" s="1"/>
  <c r="H49" i="7"/>
  <c r="I49" i="7" s="1"/>
  <c r="L49" i="7" s="1"/>
  <c r="M49" i="7" s="1"/>
  <c r="E50" i="7" s="1"/>
  <c r="O49" i="7" l="1"/>
  <c r="F50" i="7"/>
  <c r="G50" i="7"/>
  <c r="N50" i="7"/>
  <c r="F50" i="8" l="1"/>
  <c r="E51" i="8" s="1"/>
  <c r="H50" i="7"/>
  <c r="I50" i="8" l="1"/>
  <c r="H51" i="8" s="1"/>
  <c r="J51" i="8" s="1"/>
  <c r="G51" i="8"/>
  <c r="I50" i="7"/>
  <c r="L50" i="7" s="1"/>
  <c r="M50" i="7" s="1"/>
  <c r="E51" i="7" s="1"/>
  <c r="L50" i="8" l="1"/>
  <c r="K51" i="8" s="1"/>
  <c r="M51" i="8" s="1"/>
  <c r="O50" i="7"/>
  <c r="N51" i="7"/>
  <c r="G51" i="7"/>
  <c r="F51" i="7"/>
  <c r="H51" i="7" l="1"/>
  <c r="I51" i="7" s="1"/>
  <c r="L51" i="7" s="1"/>
  <c r="M51" i="7" s="1"/>
  <c r="E52" i="7" s="1"/>
  <c r="F51" i="8"/>
  <c r="E52" i="8" s="1"/>
  <c r="O51" i="7" l="1"/>
  <c r="F52" i="8" s="1"/>
  <c r="E53" i="8" s="1"/>
  <c r="G52" i="8"/>
  <c r="I51" i="8"/>
  <c r="N52" i="7"/>
  <c r="G52" i="7"/>
  <c r="F52" i="7"/>
  <c r="G53" i="8" l="1"/>
  <c r="H52" i="8"/>
  <c r="J52" i="8" s="1"/>
  <c r="L51" i="8"/>
  <c r="K52" i="8" s="1"/>
  <c r="M52" i="8" s="1"/>
  <c r="H52" i="7"/>
  <c r="I52" i="8" l="1"/>
  <c r="I52" i="7"/>
  <c r="L52" i="7" s="1"/>
  <c r="M52" i="7" s="1"/>
  <c r="E53" i="7" s="1"/>
  <c r="H53" i="8" l="1"/>
  <c r="J53" i="8" s="1"/>
  <c r="L52" i="8"/>
  <c r="K53" i="8" s="1"/>
  <c r="M53" i="8" s="1"/>
  <c r="O52" i="7"/>
  <c r="G53" i="7"/>
  <c r="N53" i="7"/>
  <c r="F53" i="7"/>
  <c r="H53" i="7" l="1"/>
  <c r="I53" i="7" s="1"/>
  <c r="L53" i="7" s="1"/>
  <c r="M53" i="7" s="1"/>
  <c r="E54" i="7" s="1"/>
  <c r="F53" i="8"/>
  <c r="E54" i="8" s="1"/>
  <c r="O53" i="7" l="1"/>
  <c r="F54" i="8" s="1"/>
  <c r="E55" i="8" s="1"/>
  <c r="G54" i="8"/>
  <c r="I53" i="8"/>
  <c r="G54" i="7"/>
  <c r="N54" i="7"/>
  <c r="F54" i="7"/>
  <c r="H54" i="7" l="1"/>
  <c r="I54" i="7" s="1"/>
  <c r="L54" i="7" s="1"/>
  <c r="M54" i="7" s="1"/>
  <c r="E55" i="7" s="1"/>
  <c r="N55" i="7" s="1"/>
  <c r="H54" i="8"/>
  <c r="L53" i="8"/>
  <c r="K54" i="8" s="1"/>
  <c r="M54" i="8" s="1"/>
  <c r="G55" i="8"/>
  <c r="O54" i="7" l="1"/>
  <c r="F55" i="8" s="1"/>
  <c r="E56" i="8" s="1"/>
  <c r="F55" i="7"/>
  <c r="G55" i="7"/>
  <c r="H55" i="7" s="1"/>
  <c r="I55" i="7" s="1"/>
  <c r="L55" i="7" s="1"/>
  <c r="O55" i="7" s="1"/>
  <c r="J54" i="8"/>
  <c r="I54" i="8"/>
  <c r="G56" i="8"/>
  <c r="F56" i="8" l="1"/>
  <c r="E57" i="8" s="1"/>
  <c r="M55" i="7"/>
  <c r="E56" i="7" s="1"/>
  <c r="N56" i="7" s="1"/>
  <c r="H55" i="8"/>
  <c r="L54" i="8"/>
  <c r="K55" i="8" s="1"/>
  <c r="M55" i="8" s="1"/>
  <c r="G56" i="7"/>
  <c r="J55" i="8" l="1"/>
  <c r="I55" i="8"/>
  <c r="F56" i="7"/>
  <c r="H56" i="7" s="1"/>
  <c r="G57" i="8"/>
  <c r="I56" i="7" l="1"/>
  <c r="L56" i="7" s="1"/>
  <c r="M56" i="7" s="1"/>
  <c r="E57" i="7" s="1"/>
  <c r="G57" i="7" s="1"/>
  <c r="H56" i="8"/>
  <c r="L55" i="8"/>
  <c r="K56" i="8" s="1"/>
  <c r="M56" i="8" s="1"/>
  <c r="N57" i="7" l="1"/>
  <c r="F57" i="7"/>
  <c r="O56" i="7"/>
  <c r="F57" i="8" s="1"/>
  <c r="E58" i="8" s="1"/>
  <c r="J56" i="8"/>
  <c r="I56" i="8"/>
  <c r="H57" i="7"/>
  <c r="I57" i="7" s="1"/>
  <c r="L57" i="7" s="1"/>
  <c r="M57" i="7" s="1"/>
  <c r="E58" i="7" s="1"/>
  <c r="N58" i="7" s="1"/>
  <c r="F58" i="7" l="1"/>
  <c r="H57" i="8"/>
  <c r="J57" i="8" s="1"/>
  <c r="L56" i="8"/>
  <c r="K57" i="8" s="1"/>
  <c r="M57" i="8" s="1"/>
  <c r="G58" i="8"/>
  <c r="G58" i="7"/>
  <c r="O57" i="7"/>
  <c r="I57" i="8"/>
  <c r="H58" i="8" s="1"/>
  <c r="J58" i="8" s="1"/>
  <c r="H58" i="7" l="1"/>
  <c r="L57" i="8"/>
  <c r="K58" i="8" s="1"/>
  <c r="M58" i="8" s="1"/>
  <c r="F58" i="8"/>
  <c r="E59" i="8" s="1"/>
  <c r="I58" i="8" l="1"/>
  <c r="H59" i="8" s="1"/>
  <c r="J59" i="8" s="1"/>
  <c r="I58" i="7"/>
  <c r="L58" i="7" s="1"/>
  <c r="M58" i="7" s="1"/>
  <c r="E59" i="7" s="1"/>
  <c r="G59" i="8"/>
  <c r="L58" i="8" l="1"/>
  <c r="K59" i="8" s="1"/>
  <c r="M59" i="8" s="1"/>
  <c r="O58" i="7"/>
  <c r="F59" i="8" s="1"/>
  <c r="E60" i="8" s="1"/>
  <c r="F59" i="7"/>
  <c r="G59" i="7"/>
  <c r="N59" i="7"/>
  <c r="I59" i="8"/>
  <c r="H60" i="8" s="1"/>
  <c r="J60" i="8" s="1"/>
  <c r="H59" i="7" l="1"/>
  <c r="L59" i="8"/>
  <c r="K60" i="8" s="1"/>
  <c r="M60" i="8" s="1"/>
  <c r="G60" i="8"/>
  <c r="I59" i="7" l="1"/>
  <c r="L59" i="7" s="1"/>
  <c r="M59" i="7" s="1"/>
  <c r="E60" i="7" s="1"/>
  <c r="O59" i="7" l="1"/>
  <c r="F60" i="7"/>
  <c r="N60" i="7"/>
  <c r="G60" i="7"/>
  <c r="H60" i="7" l="1"/>
  <c r="F60" i="8"/>
  <c r="I60" i="8"/>
  <c r="H61" i="8" s="1"/>
  <c r="J61" i="8" s="1"/>
  <c r="I60" i="7"/>
  <c r="L60" i="7" s="1"/>
  <c r="M60" i="7" s="1"/>
  <c r="E61" i="7" s="1"/>
  <c r="E61" i="8" l="1"/>
  <c r="G61" i="8" s="1"/>
  <c r="L60" i="8"/>
  <c r="K61" i="8" s="1"/>
  <c r="M61" i="8" s="1"/>
  <c r="G61" i="7"/>
  <c r="F61" i="7"/>
  <c r="N61" i="7"/>
  <c r="O60" i="7"/>
  <c r="H61" i="7" l="1"/>
  <c r="F61" i="8"/>
  <c r="E62" i="8" s="1"/>
  <c r="I61" i="8"/>
  <c r="H62" i="8" s="1"/>
  <c r="J62" i="8" s="1"/>
  <c r="G62" i="8" l="1"/>
  <c r="I61" i="7"/>
  <c r="L61" i="7" s="1"/>
  <c r="M61" i="7" s="1"/>
  <c r="E62" i="7" s="1"/>
  <c r="L61" i="8"/>
  <c r="K62" i="8" s="1"/>
  <c r="M62" i="8" s="1"/>
  <c r="O61" i="7" l="1"/>
  <c r="F62" i="7"/>
  <c r="G62" i="7"/>
  <c r="N62" i="7"/>
  <c r="F62" i="8"/>
  <c r="E63" i="8" s="1"/>
  <c r="G63" i="8" l="1"/>
  <c r="H62" i="7"/>
  <c r="I62" i="8"/>
  <c r="H63" i="8" l="1"/>
  <c r="J63" i="8" s="1"/>
  <c r="L62" i="8"/>
  <c r="K63" i="8" s="1"/>
  <c r="M63" i="8" s="1"/>
  <c r="I62" i="7"/>
  <c r="L62" i="7" s="1"/>
  <c r="M62" i="7" s="1"/>
  <c r="E63" i="7" s="1"/>
  <c r="N63" i="7" l="1"/>
  <c r="G63" i="7"/>
  <c r="F63" i="7"/>
  <c r="O62" i="7"/>
  <c r="F63" i="8" l="1"/>
  <c r="E64" i="8" s="1"/>
  <c r="H63" i="7"/>
  <c r="I63" i="7" l="1"/>
  <c r="L63" i="7" s="1"/>
  <c r="M63" i="7" s="1"/>
  <c r="E64" i="7" s="1"/>
  <c r="G64" i="8"/>
  <c r="I63" i="8"/>
  <c r="H64" i="8" s="1"/>
  <c r="L63" i="8" l="1"/>
  <c r="K64" i="8" s="1"/>
  <c r="M64" i="8" s="1"/>
  <c r="J64" i="8"/>
  <c r="G64" i="7"/>
  <c r="N64" i="7"/>
  <c r="F64" i="7"/>
  <c r="H64" i="7" s="1"/>
  <c r="I64" i="7" s="1"/>
  <c r="L64" i="7" s="1"/>
  <c r="M64" i="7" s="1"/>
  <c r="E65" i="7" s="1"/>
  <c r="O63" i="7"/>
  <c r="G65" i="7" l="1"/>
  <c r="F65" i="7"/>
  <c r="N65" i="7"/>
  <c r="F64" i="8"/>
  <c r="E65" i="8" s="1"/>
  <c r="O64" i="7"/>
  <c r="H65" i="7" l="1"/>
  <c r="I65" i="7" s="1"/>
  <c r="L65" i="7" s="1"/>
  <c r="M65" i="7" s="1"/>
  <c r="E66" i="7" s="1"/>
  <c r="N66" i="7" s="1"/>
  <c r="G65" i="8"/>
  <c r="F65" i="8"/>
  <c r="E66" i="8" s="1"/>
  <c r="I64" i="8"/>
  <c r="F66" i="7" l="1"/>
  <c r="H66" i="7" s="1"/>
  <c r="O65" i="7"/>
  <c r="F66" i="8" s="1"/>
  <c r="E67" i="8" s="1"/>
  <c r="G67" i="8" s="1"/>
  <c r="G66" i="7"/>
  <c r="G66" i="8"/>
  <c r="H65" i="8"/>
  <c r="J65" i="8" s="1"/>
  <c r="L64" i="8"/>
  <c r="K65" i="8" s="1"/>
  <c r="M65" i="8" s="1"/>
  <c r="I65" i="8" l="1"/>
  <c r="I66" i="7"/>
  <c r="L66" i="7" s="1"/>
  <c r="M66" i="7" s="1"/>
  <c r="E67" i="7" s="1"/>
  <c r="O66" i="7" l="1"/>
  <c r="F67" i="8" s="1"/>
  <c r="E68" i="8" s="1"/>
  <c r="N67" i="7"/>
  <c r="G67" i="7"/>
  <c r="F67" i="7"/>
  <c r="H66" i="8"/>
  <c r="L65" i="8"/>
  <c r="K66" i="8" s="1"/>
  <c r="M66" i="8" s="1"/>
  <c r="G68" i="8" l="1"/>
  <c r="J66" i="8"/>
  <c r="I66" i="8"/>
  <c r="H67" i="7"/>
  <c r="H67" i="8" l="1"/>
  <c r="L66" i="8"/>
  <c r="K67" i="8" s="1"/>
  <c r="M67" i="8" s="1"/>
  <c r="I67" i="7"/>
  <c r="L67" i="7" s="1"/>
  <c r="M67" i="7" s="1"/>
  <c r="E68" i="7" s="1"/>
  <c r="N68" i="7" l="1"/>
  <c r="F68" i="7"/>
  <c r="G68" i="7"/>
  <c r="O67" i="7"/>
  <c r="J67" i="8"/>
  <c r="I67" i="8"/>
  <c r="L67" i="8" s="1"/>
  <c r="K68" i="8" s="1"/>
  <c r="M68" i="8" s="1"/>
  <c r="H68" i="8" l="1"/>
  <c r="H68" i="7"/>
  <c r="F68" i="8"/>
  <c r="E69" i="8" s="1"/>
  <c r="I68" i="8" l="1"/>
  <c r="L68" i="8" s="1"/>
  <c r="K69" i="8" s="1"/>
  <c r="M69" i="8" s="1"/>
  <c r="I68" i="7"/>
  <c r="L68" i="7" s="1"/>
  <c r="M68" i="7" s="1"/>
  <c r="E69" i="7" s="1"/>
  <c r="G69" i="8"/>
  <c r="J68" i="8"/>
  <c r="H69" i="8" l="1"/>
  <c r="J69" i="8" s="1"/>
  <c r="G69" i="7"/>
  <c r="N69" i="7"/>
  <c r="F69" i="7"/>
  <c r="O68" i="7"/>
  <c r="H69" i="7" l="1"/>
  <c r="F69" i="8"/>
  <c r="E70" i="8" s="1"/>
  <c r="I69" i="8" l="1"/>
  <c r="H70" i="8" s="1"/>
  <c r="J70" i="8" s="1"/>
  <c r="I69" i="7"/>
  <c r="L69" i="7" s="1"/>
  <c r="O69" i="7" s="1"/>
  <c r="F70" i="8" s="1"/>
  <c r="E71" i="8" s="1"/>
  <c r="G70" i="8"/>
  <c r="L69" i="8" l="1"/>
  <c r="K70" i="8" s="1"/>
  <c r="M70" i="8" s="1"/>
  <c r="G71" i="8"/>
  <c r="I70" i="8"/>
  <c r="H71" i="8" s="1"/>
  <c r="J71" i="8" s="1"/>
  <c r="M69" i="7"/>
  <c r="E70" i="7" s="1"/>
  <c r="G70" i="7" l="1"/>
  <c r="N70" i="7"/>
  <c r="F70" i="7"/>
  <c r="L70" i="8"/>
  <c r="K71" i="8" s="1"/>
  <c r="M71" i="8" s="1"/>
  <c r="H70" i="7" l="1"/>
  <c r="I70" i="7" s="1"/>
  <c r="L70" i="7" s="1"/>
  <c r="M70" i="7" s="1"/>
  <c r="E71" i="7" s="1"/>
  <c r="F71" i="7" l="1"/>
  <c r="N71" i="7"/>
  <c r="G71" i="7"/>
  <c r="O70" i="7"/>
  <c r="F71" i="8" l="1"/>
  <c r="E72" i="8" s="1"/>
  <c r="H71" i="7"/>
  <c r="I71" i="7" l="1"/>
  <c r="L71" i="7" s="1"/>
  <c r="M71" i="7" s="1"/>
  <c r="E72" i="7" s="1"/>
  <c r="G72" i="8"/>
  <c r="I71" i="8"/>
  <c r="H72" i="8" s="1"/>
  <c r="J72" i="8" s="1"/>
  <c r="L71" i="8" l="1"/>
  <c r="K72" i="8" s="1"/>
  <c r="M72" i="8" s="1"/>
  <c r="O71" i="7"/>
  <c r="F72" i="8" s="1"/>
  <c r="E73" i="8" s="1"/>
  <c r="G73" i="8" s="1"/>
  <c r="F72" i="7"/>
  <c r="G72" i="7"/>
  <c r="N72" i="7"/>
  <c r="I72" i="8" l="1"/>
  <c r="H73" i="8" s="1"/>
  <c r="J73" i="8" s="1"/>
  <c r="H72" i="7"/>
  <c r="L72" i="8" l="1"/>
  <c r="K73" i="8" s="1"/>
  <c r="M73" i="8" s="1"/>
  <c r="I72" i="7"/>
  <c r="L72" i="7" s="1"/>
  <c r="M72" i="7" s="1"/>
  <c r="E73" i="7" s="1"/>
  <c r="G73" i="7" l="1"/>
  <c r="N73" i="7"/>
  <c r="F73" i="7"/>
  <c r="H73" i="7" s="1"/>
  <c r="I73" i="7" s="1"/>
  <c r="L73" i="7" s="1"/>
  <c r="M73" i="7" s="1"/>
  <c r="E74" i="7" s="1"/>
  <c r="O72" i="7"/>
  <c r="O73" i="7" l="1"/>
  <c r="F74" i="7"/>
  <c r="G74" i="7"/>
  <c r="N74" i="7"/>
  <c r="F73" i="8"/>
  <c r="E74" i="8" s="1"/>
  <c r="G74" i="8" l="1"/>
  <c r="F74" i="8"/>
  <c r="E75" i="8" s="1"/>
  <c r="I73" i="8"/>
  <c r="H74" i="8" s="1"/>
  <c r="H74" i="7"/>
  <c r="I74" i="7" l="1"/>
  <c r="L74" i="7" s="1"/>
  <c r="M74" i="7" s="1"/>
  <c r="E75" i="7" s="1"/>
  <c r="J74" i="8"/>
  <c r="L73" i="8"/>
  <c r="K74" i="8" s="1"/>
  <c r="M74" i="8" s="1"/>
  <c r="I74" i="8"/>
  <c r="L74" i="8" s="1"/>
  <c r="K75" i="8" s="1"/>
  <c r="M75" i="8" s="1"/>
  <c r="G75" i="8"/>
  <c r="H75" i="8" l="1"/>
  <c r="G75" i="7"/>
  <c r="F75" i="7"/>
  <c r="N75" i="7"/>
  <c r="O74" i="7"/>
  <c r="H75" i="7" l="1"/>
  <c r="I75" i="7" s="1"/>
  <c r="L75" i="7" s="1"/>
  <c r="M75" i="7" s="1"/>
  <c r="E76" i="7" s="1"/>
  <c r="F75" i="8"/>
  <c r="E76" i="8" s="1"/>
  <c r="J75" i="8"/>
  <c r="G76" i="8" l="1"/>
  <c r="I75" i="8"/>
  <c r="H76" i="8" s="1"/>
  <c r="J76" i="8" s="1"/>
  <c r="F76" i="7"/>
  <c r="N76" i="7"/>
  <c r="G76" i="7"/>
  <c r="O75" i="7"/>
  <c r="F76" i="8" s="1"/>
  <c r="E77" i="8" s="1"/>
  <c r="L75" i="8" l="1"/>
  <c r="K76" i="8" s="1"/>
  <c r="M76" i="8" s="1"/>
  <c r="G77" i="8"/>
  <c r="I76" i="8"/>
  <c r="H77" i="8" s="1"/>
  <c r="J77" i="8" s="1"/>
  <c r="L76" i="8"/>
  <c r="K77" i="8" s="1"/>
  <c r="M77" i="8" s="1"/>
  <c r="H76" i="7"/>
  <c r="I76" i="7" l="1"/>
  <c r="L76" i="7" s="1"/>
  <c r="M76" i="7" s="1"/>
  <c r="E77" i="7" s="1"/>
  <c r="N77" i="7" l="1"/>
  <c r="G77" i="7"/>
  <c r="F77" i="7"/>
  <c r="H77" i="7" s="1"/>
  <c r="I77" i="7" s="1"/>
  <c r="L77" i="7" s="1"/>
  <c r="M77" i="7" s="1"/>
  <c r="E78" i="7" s="1"/>
  <c r="O76" i="7"/>
  <c r="G78" i="7" l="1"/>
  <c r="N78" i="7"/>
  <c r="F78" i="7"/>
  <c r="O77" i="7"/>
  <c r="F77" i="8"/>
  <c r="E78" i="8" s="1"/>
  <c r="H78" i="7" l="1"/>
  <c r="I78" i="7"/>
  <c r="L78" i="7" s="1"/>
  <c r="M78" i="7" s="1"/>
  <c r="E79" i="7" s="1"/>
  <c r="G78" i="8"/>
  <c r="F78" i="8"/>
  <c r="E79" i="8" s="1"/>
  <c r="I77" i="8"/>
  <c r="H78" i="8" s="1"/>
  <c r="J78" i="8" s="1"/>
  <c r="G79" i="8" l="1"/>
  <c r="N79" i="7"/>
  <c r="G79" i="7"/>
  <c r="F79" i="7"/>
  <c r="H79" i="7" s="1"/>
  <c r="L77" i="8"/>
  <c r="K78" i="8" s="1"/>
  <c r="M78" i="8" s="1"/>
  <c r="O78" i="7"/>
  <c r="F79" i="8" s="1"/>
  <c r="E80" i="8" s="1"/>
  <c r="I78" i="8"/>
  <c r="H79" i="8" s="1"/>
  <c r="J79" i="8" s="1"/>
  <c r="I79" i="8" l="1"/>
  <c r="H80" i="8" s="1"/>
  <c r="J80" i="8" s="1"/>
  <c r="L78" i="8"/>
  <c r="K79" i="8" s="1"/>
  <c r="G80" i="8"/>
  <c r="I79" i="7"/>
  <c r="L79" i="7" s="1"/>
  <c r="M79" i="7" s="1"/>
  <c r="E80" i="7" s="1"/>
  <c r="O79" i="7" l="1"/>
  <c r="M79" i="8"/>
  <c r="N80" i="7"/>
  <c r="G80" i="7"/>
  <c r="F80" i="7"/>
  <c r="L79" i="8"/>
  <c r="K80" i="8" s="1"/>
  <c r="M80" i="8" s="1"/>
  <c r="H80" i="7" l="1"/>
  <c r="I80" i="7" s="1"/>
  <c r="L80" i="7" s="1"/>
  <c r="M80" i="7" s="1"/>
  <c r="E81" i="7" s="1"/>
  <c r="N81" i="7" s="1"/>
  <c r="G81" i="7"/>
  <c r="F81" i="7"/>
  <c r="H81" i="7" s="1"/>
  <c r="I81" i="7" s="1"/>
  <c r="L81" i="7" s="1"/>
  <c r="O80" i="7"/>
  <c r="F80" i="8"/>
  <c r="E81" i="8" s="1"/>
  <c r="M81" i="7" l="1"/>
  <c r="E82" i="7" s="1"/>
  <c r="O81" i="7"/>
  <c r="G81" i="8"/>
  <c r="F81" i="8"/>
  <c r="E82" i="8" s="1"/>
  <c r="G82" i="8" s="1"/>
  <c r="I80" i="8"/>
  <c r="H81" i="8" s="1"/>
  <c r="J81" i="8" s="1"/>
  <c r="F82" i="8" l="1"/>
  <c r="E83" i="8" s="1"/>
  <c r="I81" i="8"/>
  <c r="H82" i="8" s="1"/>
  <c r="J82" i="8" s="1"/>
  <c r="L80" i="8"/>
  <c r="K81" i="8" s="1"/>
  <c r="M81" i="8" s="1"/>
  <c r="N82" i="7"/>
  <c r="G82" i="7"/>
  <c r="F82" i="7"/>
  <c r="H82" i="7" s="1"/>
  <c r="G83" i="8"/>
  <c r="I82" i="8" l="1"/>
  <c r="H83" i="8" s="1"/>
  <c r="J83" i="8" s="1"/>
  <c r="L81" i="8"/>
  <c r="K82" i="8" s="1"/>
  <c r="M82" i="8" s="1"/>
  <c r="I82" i="7"/>
  <c r="L82" i="7" s="1"/>
  <c r="M82" i="7" s="1"/>
  <c r="E83" i="7" s="1"/>
  <c r="L82" i="8" l="1"/>
  <c r="K83" i="8" s="1"/>
  <c r="M83" i="8" s="1"/>
  <c r="G83" i="7"/>
  <c r="N83" i="7"/>
  <c r="F83" i="7"/>
  <c r="H83" i="7" s="1"/>
  <c r="I83" i="7" s="1"/>
  <c r="L83" i="7" s="1"/>
  <c r="M83" i="7" s="1"/>
  <c r="E84" i="7" s="1"/>
  <c r="O82" i="7"/>
  <c r="F83" i="8" s="1"/>
  <c r="E84" i="8" s="1"/>
  <c r="G84" i="8" s="1"/>
  <c r="I83" i="8" l="1"/>
  <c r="L83" i="8" s="1"/>
  <c r="K84" i="8" s="1"/>
  <c r="M84" i="8" s="1"/>
  <c r="G84" i="7"/>
  <c r="F84" i="7"/>
  <c r="N84" i="7"/>
  <c r="O83" i="7"/>
  <c r="H84" i="8" l="1"/>
  <c r="J84" i="8" s="1"/>
  <c r="F84" i="8"/>
  <c r="E85" i="8" s="1"/>
  <c r="H84" i="7"/>
  <c r="I84" i="7" l="1"/>
  <c r="L84" i="7" s="1"/>
  <c r="M84" i="7" s="1"/>
  <c r="E85" i="7" s="1"/>
  <c r="G85" i="8"/>
  <c r="I84" i="8"/>
  <c r="H85" i="8" s="1"/>
  <c r="J85" i="8" s="1"/>
  <c r="O84" i="7" l="1"/>
  <c r="F85" i="8" s="1"/>
  <c r="E86" i="8" s="1"/>
  <c r="G86" i="8" s="1"/>
  <c r="L84" i="8"/>
  <c r="K85" i="8" s="1"/>
  <c r="M85" i="8" s="1"/>
  <c r="G85" i="7"/>
  <c r="N85" i="7"/>
  <c r="F85" i="7"/>
  <c r="I85" i="8" l="1"/>
  <c r="H86" i="8" s="1"/>
  <c r="J86" i="8" s="1"/>
  <c r="H85" i="7"/>
  <c r="L85" i="8" l="1"/>
  <c r="K86" i="8" s="1"/>
  <c r="M86" i="8" s="1"/>
  <c r="I85" i="7"/>
  <c r="L85" i="7" s="1"/>
  <c r="M85" i="7" s="1"/>
  <c r="E86" i="7" s="1"/>
  <c r="O85" i="7" l="1"/>
  <c r="F86" i="8"/>
  <c r="E87" i="8" s="1"/>
  <c r="F86" i="7"/>
  <c r="N86" i="7"/>
  <c r="G86" i="7"/>
  <c r="I86" i="8" l="1"/>
  <c r="H87" i="8" s="1"/>
  <c r="J87" i="8" s="1"/>
  <c r="H86" i="7"/>
  <c r="G87" i="8"/>
  <c r="L86" i="8" l="1"/>
  <c r="K87" i="8" s="1"/>
  <c r="M87" i="8" s="1"/>
  <c r="I86" i="7"/>
  <c r="L86" i="7" s="1"/>
  <c r="M86" i="7" s="1"/>
  <c r="E87" i="7" s="1"/>
  <c r="O86" i="7" l="1"/>
  <c r="N87" i="7"/>
  <c r="F87" i="7"/>
  <c r="G87" i="7"/>
  <c r="F87" i="8" l="1"/>
  <c r="E88" i="8" s="1"/>
  <c r="H87" i="7"/>
  <c r="I87" i="8" l="1"/>
  <c r="H88" i="8" s="1"/>
  <c r="J88" i="8" s="1"/>
  <c r="I87" i="7"/>
  <c r="L87" i="7" s="1"/>
  <c r="M87" i="7" s="1"/>
  <c r="E88" i="7" s="1"/>
  <c r="G88" i="8"/>
  <c r="G88" i="7" l="1"/>
  <c r="N88" i="7"/>
  <c r="F88" i="7"/>
  <c r="L87" i="8"/>
  <c r="K88" i="8" s="1"/>
  <c r="M88" i="8" s="1"/>
  <c r="O87" i="7"/>
  <c r="H88" i="7" l="1"/>
  <c r="F88" i="8"/>
  <c r="E89" i="8" s="1"/>
  <c r="G89" i="8" l="1"/>
  <c r="I88" i="8"/>
  <c r="H89" i="8" s="1"/>
  <c r="J89" i="8" s="1"/>
  <c r="I88" i="7"/>
  <c r="L88" i="7" s="1"/>
  <c r="M88" i="7" s="1"/>
  <c r="E89" i="7" s="1"/>
  <c r="O88" i="7" l="1"/>
  <c r="L88" i="8"/>
  <c r="K89" i="8" s="1"/>
  <c r="M89" i="8" s="1"/>
  <c r="F89" i="7"/>
  <c r="H89" i="7" s="1"/>
  <c r="I89" i="7" s="1"/>
  <c r="L89" i="7" s="1"/>
  <c r="M89" i="7" s="1"/>
  <c r="E90" i="7" s="1"/>
  <c r="N89" i="7"/>
  <c r="G89" i="7"/>
  <c r="F89" i="8"/>
  <c r="E90" i="8" s="1"/>
  <c r="G90" i="8" l="1"/>
  <c r="O89" i="7"/>
  <c r="G90" i="7"/>
  <c r="N90" i="7"/>
  <c r="F90" i="7"/>
  <c r="I89" i="8"/>
  <c r="H90" i="8" s="1"/>
  <c r="J90" i="8" s="1"/>
  <c r="L89" i="8"/>
  <c r="K90" i="8" s="1"/>
  <c r="M90" i="8" s="1"/>
  <c r="H90" i="7" l="1"/>
  <c r="F90" i="8"/>
  <c r="E91" i="8" s="1"/>
  <c r="G91" i="8" l="1"/>
  <c r="I90" i="7"/>
  <c r="L90" i="7" s="1"/>
  <c r="M90" i="7" s="1"/>
  <c r="E91" i="7" s="1"/>
  <c r="I90" i="8"/>
  <c r="H91" i="8" s="1"/>
  <c r="J91" i="8" s="1"/>
  <c r="L90" i="8" l="1"/>
  <c r="K91" i="8" s="1"/>
  <c r="M91" i="8" s="1"/>
  <c r="O90" i="7"/>
  <c r="G91" i="7"/>
  <c r="F91" i="7"/>
  <c r="N91" i="7"/>
  <c r="F91" i="8"/>
  <c r="E92" i="8" s="1"/>
  <c r="G92" i="8" l="1"/>
  <c r="I91" i="8"/>
  <c r="H92" i="8" s="1"/>
  <c r="J92" i="8" s="1"/>
  <c r="H91" i="7"/>
  <c r="L91" i="8" l="1"/>
  <c r="K92" i="8" s="1"/>
  <c r="M92" i="8" s="1"/>
  <c r="I91" i="7"/>
  <c r="L91" i="7" s="1"/>
  <c r="O91" i="7" s="1"/>
  <c r="M91" i="7" l="1"/>
  <c r="E92" i="7" s="1"/>
  <c r="F92" i="8"/>
  <c r="E93" i="8" s="1"/>
  <c r="G93" i="8" l="1"/>
  <c r="N92" i="7"/>
  <c r="G92" i="7"/>
  <c r="F92" i="7"/>
  <c r="I92" i="8"/>
  <c r="H93" i="8" s="1"/>
  <c r="J93" i="8" s="1"/>
  <c r="H92" i="7" l="1"/>
  <c r="I92" i="7" s="1"/>
  <c r="L92" i="7" s="1"/>
  <c r="M92" i="7" s="1"/>
  <c r="E93" i="7" s="1"/>
  <c r="N93" i="7" s="1"/>
  <c r="F93" i="7"/>
  <c r="L92" i="8"/>
  <c r="K93" i="8" s="1"/>
  <c r="M93" i="8" s="1"/>
  <c r="O92" i="7"/>
  <c r="H93" i="7" l="1"/>
  <c r="I93" i="7" s="1"/>
  <c r="L93" i="7" s="1"/>
  <c r="M93" i="7" s="1"/>
  <c r="E94" i="7" s="1"/>
  <c r="G93" i="7"/>
  <c r="F93" i="8"/>
  <c r="E94" i="8" s="1"/>
  <c r="O93" i="7" l="1"/>
  <c r="F94" i="8" s="1"/>
  <c r="E95" i="8" s="1"/>
  <c r="G94" i="8"/>
  <c r="I93" i="8"/>
  <c r="H94" i="8" s="1"/>
  <c r="J94" i="8" s="1"/>
  <c r="N94" i="7"/>
  <c r="G94" i="7"/>
  <c r="F94" i="7"/>
  <c r="H94" i="7" l="1"/>
  <c r="I94" i="7" s="1"/>
  <c r="L94" i="7" s="1"/>
  <c r="M94" i="7" s="1"/>
  <c r="E95" i="7" s="1"/>
  <c r="N95" i="7" s="1"/>
  <c r="I94" i="8"/>
  <c r="H95" i="8" s="1"/>
  <c r="J95" i="8" s="1"/>
  <c r="O94" i="7"/>
  <c r="G95" i="7"/>
  <c r="F95" i="7"/>
  <c r="L93" i="8"/>
  <c r="K94" i="8" s="1"/>
  <c r="M94" i="8" s="1"/>
  <c r="G95" i="8"/>
  <c r="F95" i="8"/>
  <c r="E96" i="8" s="1"/>
  <c r="H95" i="7" l="1"/>
  <c r="I95" i="7" s="1"/>
  <c r="L95" i="7" s="1"/>
  <c r="M95" i="7" s="1"/>
  <c r="E96" i="7" s="1"/>
  <c r="L94" i="8"/>
  <c r="K95" i="8" s="1"/>
  <c r="G96" i="8"/>
  <c r="I95" i="8"/>
  <c r="H96" i="8" s="1"/>
  <c r="J96" i="8" s="1"/>
  <c r="L95" i="8" l="1"/>
  <c r="K96" i="8" s="1"/>
  <c r="M96" i="8" s="1"/>
  <c r="O95" i="7"/>
  <c r="F96" i="8" s="1"/>
  <c r="E97" i="8" s="1"/>
  <c r="G97" i="8"/>
  <c r="I96" i="8"/>
  <c r="H97" i="8" s="1"/>
  <c r="J97" i="8" s="1"/>
  <c r="M95" i="8"/>
  <c r="F96" i="7"/>
  <c r="N96" i="7"/>
  <c r="G96" i="7"/>
  <c r="H96" i="7" l="1"/>
  <c r="I96" i="7" s="1"/>
  <c r="L96" i="7" s="1"/>
  <c r="M96" i="7" s="1"/>
  <c r="E97" i="7" s="1"/>
  <c r="L96" i="8"/>
  <c r="K97" i="8" s="1"/>
  <c r="M97" i="8" s="1"/>
  <c r="O96" i="7" l="1"/>
  <c r="F97" i="7"/>
  <c r="G97" i="7"/>
  <c r="N97" i="7"/>
  <c r="H97" i="7" l="1"/>
  <c r="I97" i="7" s="1"/>
  <c r="L97" i="7" s="1"/>
  <c r="M97" i="7" s="1"/>
  <c r="E98" i="7" s="1"/>
  <c r="F98" i="7" s="1"/>
  <c r="F97" i="8"/>
  <c r="E98" i="8" s="1"/>
  <c r="N98" i="7" l="1"/>
  <c r="G98" i="7"/>
  <c r="H98" i="7" s="1"/>
  <c r="O97" i="7"/>
  <c r="I98" i="7"/>
  <c r="L98" i="7" s="1"/>
  <c r="O98" i="7" s="1"/>
  <c r="G98" i="8"/>
  <c r="F98" i="8"/>
  <c r="E99" i="8" s="1"/>
  <c r="I97" i="8"/>
  <c r="H98" i="8" s="1"/>
  <c r="J98" i="8" s="1"/>
  <c r="I98" i="8" l="1"/>
  <c r="H99" i="8" s="1"/>
  <c r="J99" i="8" s="1"/>
  <c r="L97" i="8"/>
  <c r="K98" i="8" s="1"/>
  <c r="M98" i="8" s="1"/>
  <c r="M98" i="7"/>
  <c r="E99" i="7" s="1"/>
  <c r="G99" i="8"/>
  <c r="F99" i="8"/>
  <c r="L98" i="8" l="1"/>
  <c r="K99" i="8" s="1"/>
  <c r="M99" i="8" s="1"/>
  <c r="G99" i="7"/>
  <c r="N99" i="7"/>
  <c r="F99" i="7"/>
  <c r="E100" i="8"/>
  <c r="I99" i="8"/>
  <c r="H100" i="8" s="1"/>
  <c r="J100" i="8" s="1"/>
  <c r="L99" i="8"/>
  <c r="K100" i="8" s="1"/>
  <c r="H99" i="7" l="1"/>
  <c r="I99" i="7"/>
  <c r="L99" i="7" s="1"/>
  <c r="M99" i="7" s="1"/>
  <c r="E100" i="7" s="1"/>
  <c r="M100" i="8"/>
  <c r="G100" i="8"/>
  <c r="O99" i="7" l="1"/>
  <c r="F100" i="8" s="1"/>
  <c r="E101" i="8" s="1"/>
  <c r="F100" i="7"/>
  <c r="N100" i="7"/>
  <c r="G100" i="7"/>
  <c r="I100" i="8" l="1"/>
  <c r="H101" i="8" s="1"/>
  <c r="J101" i="8" s="1"/>
  <c r="H100" i="7"/>
  <c r="G101" i="8"/>
  <c r="L100" i="8" l="1"/>
  <c r="K101" i="8" s="1"/>
  <c r="M101" i="8" s="1"/>
  <c r="I100" i="7"/>
  <c r="L100" i="7" s="1"/>
  <c r="M100" i="7" s="1"/>
  <c r="E101" i="7" s="1"/>
  <c r="O100" i="7"/>
  <c r="F101" i="8" s="1"/>
  <c r="E102" i="8" s="1"/>
  <c r="I101" i="8" l="1"/>
  <c r="H102" i="8" s="1"/>
  <c r="J102" i="8" s="1"/>
  <c r="L101" i="8"/>
  <c r="K102" i="8" s="1"/>
  <c r="M102" i="8" s="1"/>
  <c r="N101" i="7"/>
  <c r="G101" i="7"/>
  <c r="F101" i="7"/>
  <c r="G102" i="8"/>
  <c r="H101" i="7" l="1"/>
  <c r="I101" i="7" l="1"/>
  <c r="L101" i="7" s="1"/>
  <c r="M101" i="7" s="1"/>
  <c r="E102" i="7" s="1"/>
  <c r="G102" i="7" l="1"/>
  <c r="F102" i="7"/>
  <c r="H102" i="7" s="1"/>
  <c r="I102" i="7" s="1"/>
  <c r="L102" i="7" s="1"/>
  <c r="M102" i="7" s="1"/>
  <c r="E103" i="7" s="1"/>
  <c r="N102" i="7"/>
  <c r="O101" i="7"/>
  <c r="N103" i="7" l="1"/>
  <c r="G103" i="7"/>
  <c r="F103" i="7"/>
  <c r="O102" i="7"/>
  <c r="F102" i="8"/>
  <c r="E103" i="8" s="1"/>
  <c r="I102" i="8" l="1"/>
  <c r="H103" i="8" s="1"/>
  <c r="J103" i="8" s="1"/>
  <c r="H103" i="7"/>
  <c r="F103" i="8"/>
  <c r="I103" i="8" s="1"/>
  <c r="G103" i="8"/>
  <c r="L102" i="8"/>
  <c r="K103" i="8" s="1"/>
  <c r="M103" i="8" s="1"/>
  <c r="I103" i="7"/>
  <c r="L103" i="7" s="1"/>
  <c r="M103" i="7" s="1"/>
  <c r="E104" i="7" s="1"/>
  <c r="E104" i="8" l="1"/>
  <c r="H104" i="8"/>
  <c r="J104" i="8" s="1"/>
  <c r="L103" i="8"/>
  <c r="K104" i="8" s="1"/>
  <c r="M104" i="8" s="1"/>
  <c r="G104" i="7"/>
  <c r="F104" i="7"/>
  <c r="N104" i="7"/>
  <c r="G104" i="8"/>
  <c r="O103" i="7"/>
  <c r="H104" i="7" l="1"/>
  <c r="I104" i="7" s="1"/>
  <c r="L104" i="7" s="1"/>
  <c r="M104" i="7" s="1"/>
  <c r="E105" i="7" s="1"/>
  <c r="F104" i="8"/>
  <c r="E105" i="8" s="1"/>
  <c r="O104" i="7" l="1"/>
  <c r="F105" i="8"/>
  <c r="G105" i="8"/>
  <c r="I104" i="8"/>
  <c r="H105" i="8" s="1"/>
  <c r="N105" i="7"/>
  <c r="F105" i="7"/>
  <c r="G105" i="7"/>
  <c r="I105" i="8" l="1"/>
  <c r="H106" i="8" s="1"/>
  <c r="J106" i="8" s="1"/>
  <c r="J105" i="8"/>
  <c r="H105" i="7"/>
  <c r="L104" i="8"/>
  <c r="K105" i="8" s="1"/>
  <c r="M105" i="8" s="1"/>
  <c r="E106" i="8"/>
  <c r="I105" i="7" l="1"/>
  <c r="L105" i="7" s="1"/>
  <c r="M105" i="7" s="1"/>
  <c r="E106" i="7" s="1"/>
  <c r="L105" i="8"/>
  <c r="K106" i="8" s="1"/>
  <c r="M106" i="8" s="1"/>
  <c r="G106" i="8"/>
  <c r="G106" i="7" l="1"/>
  <c r="F106" i="7"/>
  <c r="H106" i="7" s="1"/>
  <c r="N106" i="7"/>
  <c r="O105" i="7"/>
  <c r="I106" i="7" l="1"/>
  <c r="L106" i="7" s="1"/>
  <c r="M106" i="7" s="1"/>
  <c r="E107" i="7" s="1"/>
  <c r="O106" i="7"/>
  <c r="F106" i="8"/>
  <c r="E107" i="8" s="1"/>
  <c r="I106" i="8" l="1"/>
  <c r="H107" i="8" s="1"/>
  <c r="J107" i="8" s="1"/>
  <c r="F107" i="8"/>
  <c r="E108" i="8" s="1"/>
  <c r="G107" i="8"/>
  <c r="F107" i="7"/>
  <c r="N107" i="7"/>
  <c r="G107" i="7"/>
  <c r="L106" i="8" l="1"/>
  <c r="K107" i="8" s="1"/>
  <c r="M107" i="8" s="1"/>
  <c r="G108" i="8"/>
  <c r="H107" i="7"/>
  <c r="I107" i="8"/>
  <c r="H108" i="8" s="1"/>
  <c r="J108" i="8" s="1"/>
  <c r="L107" i="8" l="1"/>
  <c r="K108" i="8" s="1"/>
  <c r="M108" i="8" s="1"/>
  <c r="I107" i="7"/>
  <c r="L107" i="7" s="1"/>
  <c r="M107" i="7" s="1"/>
  <c r="E108" i="7" s="1"/>
  <c r="F108" i="7" l="1"/>
  <c r="G108" i="7"/>
  <c r="N108" i="7"/>
  <c r="O107" i="7"/>
  <c r="F108" i="8" l="1"/>
  <c r="E109" i="8" s="1"/>
  <c r="H108" i="7"/>
  <c r="G109" i="8" l="1"/>
  <c r="I108" i="7"/>
  <c r="L108" i="7" s="1"/>
  <c r="M108" i="7" s="1"/>
  <c r="E109" i="7" s="1"/>
  <c r="I108" i="8"/>
  <c r="H109" i="8" s="1"/>
  <c r="J109" i="8" s="1"/>
  <c r="L108" i="8" l="1"/>
  <c r="K109" i="8" s="1"/>
  <c r="M109" i="8" s="1"/>
  <c r="N109" i="7"/>
  <c r="F109" i="7"/>
  <c r="G109" i="7"/>
  <c r="O108" i="7"/>
  <c r="H109" i="7" l="1"/>
  <c r="F109" i="8"/>
  <c r="E110" i="8" s="1"/>
  <c r="I109" i="8" l="1"/>
  <c r="H110" i="8" s="1"/>
  <c r="G110" i="8"/>
  <c r="L109" i="8"/>
  <c r="K110" i="8" s="1"/>
  <c r="M110" i="8" s="1"/>
  <c r="I109" i="7"/>
  <c r="L109" i="7" s="1"/>
  <c r="M109" i="7" s="1"/>
  <c r="E110" i="7" s="1"/>
  <c r="N110" i="7" l="1"/>
  <c r="F110" i="7"/>
  <c r="G110" i="7"/>
  <c r="O109" i="7"/>
  <c r="J110" i="8"/>
  <c r="H110" i="7" l="1"/>
  <c r="I110" i="7" s="1"/>
  <c r="L110" i="7" s="1"/>
  <c r="M110" i="7" s="1"/>
  <c r="E111" i="7" s="1"/>
  <c r="G111" i="7"/>
  <c r="N111" i="7"/>
  <c r="F111" i="7"/>
  <c r="H111" i="7" s="1"/>
  <c r="I111" i="7" s="1"/>
  <c r="L111" i="7" s="1"/>
  <c r="M111" i="7" s="1"/>
  <c r="E112" i="7" s="1"/>
  <c r="O110" i="7"/>
  <c r="F110" i="8"/>
  <c r="E111" i="8" s="1"/>
  <c r="G111" i="8" s="1"/>
  <c r="G112" i="7" l="1"/>
  <c r="N112" i="7"/>
  <c r="F112" i="7"/>
  <c r="L110" i="8"/>
  <c r="K111" i="8" s="1"/>
  <c r="M111" i="8" s="1"/>
  <c r="O111" i="7"/>
  <c r="I110" i="8"/>
  <c r="H111" i="8" s="1"/>
  <c r="J111" i="8" s="1"/>
  <c r="F111" i="8"/>
  <c r="E112" i="8" s="1"/>
  <c r="H112" i="7" l="1"/>
  <c r="I112" i="7" s="1"/>
  <c r="L112" i="7" s="1"/>
  <c r="M112" i="7" s="1"/>
  <c r="E113" i="7" s="1"/>
  <c r="G113" i="7" s="1"/>
  <c r="F113" i="7"/>
  <c r="N113" i="7"/>
  <c r="G112" i="8"/>
  <c r="F112" i="8"/>
  <c r="E113" i="8" s="1"/>
  <c r="G113" i="8" s="1"/>
  <c r="I111" i="8"/>
  <c r="H112" i="8" s="1"/>
  <c r="J112" i="8" s="1"/>
  <c r="H113" i="7" l="1"/>
  <c r="L111" i="8"/>
  <c r="K112" i="8" s="1"/>
  <c r="M112" i="8" s="1"/>
  <c r="O112" i="7"/>
  <c r="F113" i="8" s="1"/>
  <c r="I112" i="8"/>
  <c r="H113" i="8" s="1"/>
  <c r="J113" i="8" s="1"/>
  <c r="I113" i="7"/>
  <c r="L113" i="7" s="1"/>
  <c r="M113" i="7" s="1"/>
  <c r="E114" i="7" s="1"/>
  <c r="E114" i="8" l="1"/>
  <c r="G114" i="8" s="1"/>
  <c r="I113" i="8"/>
  <c r="L112" i="8"/>
  <c r="K113" i="8" s="1"/>
  <c r="M113" i="8" s="1"/>
  <c r="H114" i="8"/>
  <c r="J114" i="8" s="1"/>
  <c r="O113" i="7"/>
  <c r="F114" i="7"/>
  <c r="N114" i="7"/>
  <c r="G114" i="7"/>
  <c r="L113" i="8" l="1"/>
  <c r="K114" i="8" s="1"/>
  <c r="M114" i="8" s="1"/>
  <c r="F114" i="8"/>
  <c r="E115" i="8" s="1"/>
  <c r="H114" i="7"/>
  <c r="I114" i="8" l="1"/>
  <c r="H115" i="8" s="1"/>
  <c r="J115" i="8" s="1"/>
  <c r="G115" i="8"/>
  <c r="L114" i="8"/>
  <c r="K115" i="8" s="1"/>
  <c r="M115" i="8" s="1"/>
  <c r="I114" i="7"/>
  <c r="L114" i="7" s="1"/>
  <c r="M114" i="7" s="1"/>
  <c r="E115" i="7" s="1"/>
  <c r="O114" i="7" l="1"/>
  <c r="N115" i="7"/>
  <c r="G115" i="7"/>
  <c r="F115" i="7"/>
  <c r="F115" i="8" l="1"/>
  <c r="E116" i="8" s="1"/>
  <c r="H115" i="7"/>
  <c r="G116" i="8" l="1"/>
  <c r="I115" i="8"/>
  <c r="I115" i="7"/>
  <c r="L115" i="7" s="1"/>
  <c r="M115" i="7" s="1"/>
  <c r="E116" i="7" s="1"/>
  <c r="H116" i="8" l="1"/>
  <c r="J116" i="8" s="1"/>
  <c r="L115" i="8"/>
  <c r="K116" i="8" s="1"/>
  <c r="O115" i="7"/>
  <c r="N116" i="7"/>
  <c r="F116" i="7"/>
  <c r="G116" i="7"/>
  <c r="F116" i="8" l="1"/>
  <c r="E117" i="8" s="1"/>
  <c r="M116" i="8"/>
  <c r="H116" i="7"/>
  <c r="G117" i="8" l="1"/>
  <c r="I116" i="8"/>
  <c r="I116" i="7"/>
  <c r="L116" i="7" s="1"/>
  <c r="M116" i="7" s="1"/>
  <c r="E117" i="7" s="1"/>
  <c r="O116" i="7" l="1"/>
  <c r="H117" i="8"/>
  <c r="J117" i="8" s="1"/>
  <c r="L116" i="8"/>
  <c r="K117" i="8" s="1"/>
  <c r="M117" i="8" s="1"/>
  <c r="N117" i="7"/>
  <c r="F117" i="7"/>
  <c r="G117" i="7"/>
  <c r="F117" i="8" l="1"/>
  <c r="E118" i="8" s="1"/>
  <c r="H117" i="7"/>
  <c r="I117" i="7" s="1"/>
  <c r="L117" i="7" s="1"/>
  <c r="M117" i="7" s="1"/>
  <c r="E118" i="7" s="1"/>
  <c r="G118" i="7" s="1"/>
  <c r="F118" i="7" l="1"/>
  <c r="I117" i="8"/>
  <c r="H118" i="8" s="1"/>
  <c r="J118" i="8" s="1"/>
  <c r="N118" i="7"/>
  <c r="G118" i="8"/>
  <c r="O117" i="7"/>
  <c r="F118" i="8" s="1"/>
  <c r="E119" i="8" s="1"/>
  <c r="L117" i="8"/>
  <c r="K118" i="8" s="1"/>
  <c r="M118" i="8" s="1"/>
  <c r="H118" i="7"/>
  <c r="I118" i="7" s="1"/>
  <c r="L118" i="7" s="1"/>
  <c r="M118" i="7" s="1"/>
  <c r="E119" i="7" s="1"/>
  <c r="G119" i="8" l="1"/>
  <c r="I118" i="8"/>
  <c r="H119" i="8" s="1"/>
  <c r="J119" i="8" s="1"/>
  <c r="O118" i="7"/>
  <c r="F119" i="7"/>
  <c r="G119" i="7"/>
  <c r="N119" i="7"/>
  <c r="L118" i="8" l="1"/>
  <c r="K119" i="8" s="1"/>
  <c r="M119" i="8" s="1"/>
  <c r="F119" i="8"/>
  <c r="E120" i="8" s="1"/>
  <c r="H119" i="7"/>
  <c r="G120" i="8" l="1"/>
  <c r="I119" i="8"/>
  <c r="H120" i="8" s="1"/>
  <c r="J120" i="8" s="1"/>
  <c r="I119" i="7"/>
  <c r="L119" i="7" s="1"/>
  <c r="M119" i="7" s="1"/>
  <c r="E120" i="7" s="1"/>
  <c r="L119" i="8" l="1"/>
  <c r="K120" i="8" s="1"/>
  <c r="M120" i="8"/>
  <c r="N120" i="7"/>
  <c r="G120" i="7"/>
  <c r="F120" i="7"/>
  <c r="O119" i="7"/>
  <c r="H120" i="7" l="1"/>
  <c r="I120" i="7" s="1"/>
  <c r="L120" i="7" s="1"/>
  <c r="M120" i="7" s="1"/>
  <c r="E121" i="7" s="1"/>
  <c r="F120" i="8"/>
  <c r="E121" i="8" s="1"/>
  <c r="I120" i="8" l="1"/>
  <c r="H121" i="8" s="1"/>
  <c r="J121" i="8" s="1"/>
  <c r="O120" i="7"/>
  <c r="G121" i="8"/>
  <c r="F121" i="8"/>
  <c r="E122" i="8" s="1"/>
  <c r="N121" i="7"/>
  <c r="F121" i="7"/>
  <c r="G121" i="7"/>
  <c r="L120" i="8" l="1"/>
  <c r="K121" i="8" s="1"/>
  <c r="M121" i="8" s="1"/>
  <c r="G122" i="8"/>
  <c r="I121" i="8"/>
  <c r="H122" i="8" s="1"/>
  <c r="J122" i="8" s="1"/>
  <c r="H121" i="7"/>
  <c r="L121" i="8" l="1"/>
  <c r="K122" i="8" s="1"/>
  <c r="M122" i="8" s="1"/>
  <c r="I121" i="7"/>
  <c r="L121" i="7" s="1"/>
  <c r="M121" i="7" s="1"/>
  <c r="E122" i="7" s="1"/>
  <c r="N122" i="7" l="1"/>
  <c r="F122" i="7"/>
  <c r="G122" i="7"/>
  <c r="O121" i="7"/>
  <c r="F122" i="8" l="1"/>
  <c r="E123" i="8" s="1"/>
  <c r="H122" i="7"/>
  <c r="I122" i="8" l="1"/>
  <c r="H123" i="8" s="1"/>
  <c r="J123" i="8" s="1"/>
  <c r="G123" i="8"/>
  <c r="I122" i="7"/>
  <c r="L122" i="7" s="1"/>
  <c r="M122" i="7" s="1"/>
  <c r="E123" i="7" s="1"/>
  <c r="L122" i="8" l="1"/>
  <c r="K123" i="8" s="1"/>
  <c r="M123" i="8" s="1"/>
  <c r="N123" i="7"/>
  <c r="F123" i="7"/>
  <c r="G123" i="7"/>
  <c r="O122" i="7"/>
  <c r="F123" i="8" l="1"/>
  <c r="E124" i="8" s="1"/>
  <c r="H123" i="7"/>
  <c r="G124" i="8" l="1"/>
  <c r="I123" i="8"/>
  <c r="I123" i="7"/>
  <c r="L123" i="7" s="1"/>
  <c r="M123" i="7" s="1"/>
  <c r="E124" i="7" s="1"/>
  <c r="H124" i="8" l="1"/>
  <c r="J124" i="8" s="1"/>
  <c r="L123" i="8"/>
  <c r="K124" i="8" s="1"/>
  <c r="M124" i="8" s="1"/>
  <c r="O123" i="7"/>
  <c r="N124" i="7"/>
  <c r="G124" i="7"/>
  <c r="F124" i="7"/>
  <c r="F124" i="8" l="1"/>
  <c r="E125" i="8" s="1"/>
  <c r="H124" i="7"/>
  <c r="G125" i="8" l="1"/>
  <c r="I124" i="8"/>
  <c r="I124" i="7"/>
  <c r="L124" i="7" s="1"/>
  <c r="M124" i="7" s="1"/>
  <c r="E125" i="7" s="1"/>
  <c r="H125" i="8" l="1"/>
  <c r="J125" i="8" s="1"/>
  <c r="L124" i="8"/>
  <c r="K125" i="8" s="1"/>
  <c r="M125" i="8" s="1"/>
  <c r="G125" i="7"/>
  <c r="N125" i="7"/>
  <c r="F125" i="7"/>
  <c r="O124" i="7"/>
  <c r="H125" i="7" l="1"/>
  <c r="I125" i="7" s="1"/>
  <c r="L125" i="7" s="1"/>
  <c r="F125" i="8"/>
  <c r="E126" i="8" s="1"/>
  <c r="M125" i="7" l="1"/>
  <c r="E126" i="7" s="1"/>
  <c r="G126" i="7" s="1"/>
  <c r="O125" i="7"/>
  <c r="G126" i="8"/>
  <c r="F126" i="8"/>
  <c r="E127" i="8" s="1"/>
  <c r="I125" i="8"/>
  <c r="H126" i="8" s="1"/>
  <c r="J126" i="8" s="1"/>
  <c r="F126" i="7"/>
  <c r="N126" i="7"/>
  <c r="L125" i="8" l="1"/>
  <c r="K126" i="8" s="1"/>
  <c r="M126" i="8" s="1"/>
  <c r="G127" i="8"/>
  <c r="H126" i="7"/>
  <c r="I126" i="7" s="1"/>
  <c r="L126" i="7" s="1"/>
  <c r="M126" i="7" s="1"/>
  <c r="E127" i="7" s="1"/>
  <c r="N127" i="7" s="1"/>
  <c r="I126" i="8"/>
  <c r="H127" i="8" s="1"/>
  <c r="J127" i="8" s="1"/>
  <c r="F127" i="7" l="1"/>
  <c r="G127" i="7"/>
  <c r="H127" i="7" s="1"/>
  <c r="I127" i="7" s="1"/>
  <c r="L127" i="7" s="1"/>
  <c r="M127" i="7" s="1"/>
  <c r="E128" i="7" s="1"/>
  <c r="F128" i="7" s="1"/>
  <c r="O126" i="7"/>
  <c r="F127" i="8" s="1"/>
  <c r="E128" i="8" s="1"/>
  <c r="G128" i="8" s="1"/>
  <c r="L126" i="8"/>
  <c r="K127" i="8" s="1"/>
  <c r="I127" i="8" l="1"/>
  <c r="G128" i="7"/>
  <c r="N128" i="7"/>
  <c r="M127" i="8"/>
  <c r="O127" i="7"/>
  <c r="H128" i="7"/>
  <c r="I128" i="7" s="1"/>
  <c r="L128" i="7" s="1"/>
  <c r="M128" i="7" s="1"/>
  <c r="E129" i="7" s="1"/>
  <c r="G129" i="7" s="1"/>
  <c r="H128" i="8" l="1"/>
  <c r="J128" i="8" s="1"/>
  <c r="L127" i="8"/>
  <c r="K128" i="8" s="1"/>
  <c r="M128" i="8" s="1"/>
  <c r="F128" i="8"/>
  <c r="E129" i="8" s="1"/>
  <c r="N129" i="7"/>
  <c r="O128" i="7"/>
  <c r="F129" i="7"/>
  <c r="H129" i="7" s="1"/>
  <c r="I129" i="7" s="1"/>
  <c r="L129" i="7" s="1"/>
  <c r="M129" i="7" s="1"/>
  <c r="E130" i="7" s="1"/>
  <c r="G129" i="8" l="1"/>
  <c r="F129" i="8"/>
  <c r="E130" i="8" s="1"/>
  <c r="I128" i="8"/>
  <c r="G130" i="7"/>
  <c r="F130" i="7"/>
  <c r="N130" i="7"/>
  <c r="O129" i="7"/>
  <c r="G130" i="8" l="1"/>
  <c r="F130" i="8"/>
  <c r="E131" i="8" s="1"/>
  <c r="H129" i="8"/>
  <c r="L128" i="8"/>
  <c r="K129" i="8" s="1"/>
  <c r="M129" i="8" s="1"/>
  <c r="H130" i="7"/>
  <c r="I130" i="7" s="1"/>
  <c r="L130" i="7" s="1"/>
  <c r="M130" i="7" s="1"/>
  <c r="E131" i="7" s="1"/>
  <c r="N131" i="7" s="1"/>
  <c r="G131" i="7"/>
  <c r="O130" i="7" l="1"/>
  <c r="F131" i="7"/>
  <c r="G131" i="8"/>
  <c r="F131" i="8"/>
  <c r="E132" i="8" s="1"/>
  <c r="J129" i="8"/>
  <c r="I129" i="8"/>
  <c r="H131" i="7"/>
  <c r="H130" i="8" l="1"/>
  <c r="L129" i="8"/>
  <c r="K130" i="8" s="1"/>
  <c r="M130" i="8" s="1"/>
  <c r="G132" i="8"/>
  <c r="I131" i="7"/>
  <c r="L131" i="7" s="1"/>
  <c r="M131" i="7" s="1"/>
  <c r="E132" i="7" s="1"/>
  <c r="J130" i="8" l="1"/>
  <c r="I130" i="8"/>
  <c r="O131" i="7"/>
  <c r="N132" i="7"/>
  <c r="F132" i="7"/>
  <c r="G132" i="7"/>
  <c r="F132" i="8" l="1"/>
  <c r="E133" i="8" s="1"/>
  <c r="H131" i="8"/>
  <c r="L130" i="8"/>
  <c r="K131" i="8" s="1"/>
  <c r="M131" i="8" s="1"/>
  <c r="H132" i="7"/>
  <c r="J131" i="8" l="1"/>
  <c r="I131" i="8"/>
  <c r="G133" i="8"/>
  <c r="I132" i="7"/>
  <c r="L132" i="7" s="1"/>
  <c r="M132" i="7" s="1"/>
  <c r="E133" i="7" s="1"/>
  <c r="H132" i="8" l="1"/>
  <c r="L131" i="8"/>
  <c r="K132" i="8" s="1"/>
  <c r="M132" i="8" s="1"/>
  <c r="O132" i="7"/>
  <c r="N133" i="7"/>
  <c r="F133" i="7"/>
  <c r="G133" i="7"/>
  <c r="J132" i="8" l="1"/>
  <c r="I132" i="8"/>
  <c r="F133" i="8"/>
  <c r="E134" i="8" s="1"/>
  <c r="H133" i="7"/>
  <c r="G134" i="8" l="1"/>
  <c r="H133" i="8"/>
  <c r="J133" i="8" s="1"/>
  <c r="L132" i="8"/>
  <c r="K133" i="8" s="1"/>
  <c r="M133" i="8" s="1"/>
  <c r="I133" i="7"/>
  <c r="L133" i="7" s="1"/>
  <c r="M133" i="7" s="1"/>
  <c r="E134" i="7" s="1"/>
  <c r="I133" i="8" l="1"/>
  <c r="F134" i="7"/>
  <c r="G134" i="7"/>
  <c r="N134" i="7"/>
  <c r="O133" i="7"/>
  <c r="H134" i="8" l="1"/>
  <c r="J134" i="8" s="1"/>
  <c r="L133" i="8"/>
  <c r="K134" i="8" s="1"/>
  <c r="M134" i="8" s="1"/>
  <c r="F134" i="8"/>
  <c r="E135" i="8" s="1"/>
  <c r="H134" i="7"/>
  <c r="I134" i="8" l="1"/>
  <c r="H135" i="8" s="1"/>
  <c r="J135" i="8" s="1"/>
  <c r="G135" i="8"/>
  <c r="I134" i="7"/>
  <c r="L134" i="7" s="1"/>
  <c r="M134" i="7" s="1"/>
  <c r="E135" i="7" s="1"/>
  <c r="L134" i="8" l="1"/>
  <c r="K135" i="8" s="1"/>
  <c r="M135" i="8" s="1"/>
  <c r="N135" i="7"/>
  <c r="G135" i="7"/>
  <c r="F135" i="7"/>
  <c r="H135" i="7" s="1"/>
  <c r="I135" i="7" s="1"/>
  <c r="L135" i="7" s="1"/>
  <c r="M135" i="7" s="1"/>
  <c r="E136" i="7" s="1"/>
  <c r="O134" i="7"/>
  <c r="F135" i="8" l="1"/>
  <c r="E136" i="8" s="1"/>
  <c r="F136" i="7"/>
  <c r="N136" i="7"/>
  <c r="G136" i="7"/>
  <c r="O135" i="7"/>
  <c r="G136" i="8" l="1"/>
  <c r="F136" i="8"/>
  <c r="E137" i="8" s="1"/>
  <c r="I135" i="8"/>
  <c r="H136" i="7"/>
  <c r="I136" i="7" s="1"/>
  <c r="L136" i="7" s="1"/>
  <c r="M136" i="7" s="1"/>
  <c r="E137" i="7" s="1"/>
  <c r="H136" i="8" l="1"/>
  <c r="L135" i="8"/>
  <c r="K136" i="8" s="1"/>
  <c r="M136" i="8" s="1"/>
  <c r="G137" i="8"/>
  <c r="F137" i="8"/>
  <c r="E138" i="8" s="1"/>
  <c r="N137" i="7"/>
  <c r="F137" i="7"/>
  <c r="G137" i="7"/>
  <c r="O136" i="7"/>
  <c r="G138" i="8" l="1"/>
  <c r="J136" i="8"/>
  <c r="I136" i="8"/>
  <c r="H137" i="7"/>
  <c r="H137" i="8" l="1"/>
  <c r="L136" i="8"/>
  <c r="K137" i="8" s="1"/>
  <c r="M137" i="8" s="1"/>
  <c r="I137" i="7"/>
  <c r="L137" i="7" s="1"/>
  <c r="M137" i="7" s="1"/>
  <c r="E138" i="7" s="1"/>
  <c r="J137" i="8" l="1"/>
  <c r="I137" i="8"/>
  <c r="O137" i="7"/>
  <c r="N138" i="7"/>
  <c r="F138" i="7"/>
  <c r="G138" i="7"/>
  <c r="F138" i="8" l="1"/>
  <c r="E139" i="8" s="1"/>
  <c r="H138" i="8"/>
  <c r="J138" i="8" s="1"/>
  <c r="L137" i="8"/>
  <c r="K138" i="8" s="1"/>
  <c r="M138" i="8" s="1"/>
  <c r="H138" i="7"/>
  <c r="I138" i="8" l="1"/>
  <c r="H139" i="8" s="1"/>
  <c r="J139" i="8" s="1"/>
  <c r="G139" i="8"/>
  <c r="I138" i="7"/>
  <c r="L138" i="7" s="1"/>
  <c r="M138" i="7" s="1"/>
  <c r="E139" i="7" s="1"/>
  <c r="L138" i="8" l="1"/>
  <c r="K139" i="8" s="1"/>
  <c r="M139" i="8" s="1"/>
  <c r="O138" i="7"/>
  <c r="G139" i="7"/>
  <c r="F139" i="7"/>
  <c r="N139" i="7"/>
  <c r="F139" i="8" l="1"/>
  <c r="E140" i="8" s="1"/>
  <c r="H139" i="7"/>
  <c r="I139" i="7"/>
  <c r="L139" i="7" s="1"/>
  <c r="M139" i="7" s="1"/>
  <c r="E140" i="7" s="1"/>
  <c r="O139" i="7"/>
  <c r="G140" i="8" l="1"/>
  <c r="F140" i="8"/>
  <c r="E141" i="8" s="1"/>
  <c r="I139" i="8"/>
  <c r="F140" i="7"/>
  <c r="N140" i="7"/>
  <c r="G140" i="7"/>
  <c r="H140" i="8" l="1"/>
  <c r="L139" i="8"/>
  <c r="K140" i="8" s="1"/>
  <c r="M140" i="8" s="1"/>
  <c r="G141" i="8"/>
  <c r="H140" i="7"/>
  <c r="J140" i="8" l="1"/>
  <c r="I140" i="8"/>
  <c r="I140" i="7"/>
  <c r="L140" i="7" s="1"/>
  <c r="M140" i="7" s="1"/>
  <c r="E141" i="7" s="1"/>
  <c r="H141" i="8" l="1"/>
  <c r="J141" i="8" s="1"/>
  <c r="L140" i="8"/>
  <c r="K141" i="8" s="1"/>
  <c r="M141" i="8" s="1"/>
  <c r="N141" i="7"/>
  <c r="F141" i="7"/>
  <c r="G141" i="7"/>
  <c r="O140" i="7"/>
  <c r="F141" i="8" l="1"/>
  <c r="E142" i="8" s="1"/>
  <c r="H141" i="7"/>
  <c r="I141" i="7" s="1"/>
  <c r="L141" i="7" s="1"/>
  <c r="M141" i="7" s="1"/>
  <c r="E142" i="7" s="1"/>
  <c r="I141" i="8" l="1"/>
  <c r="H142" i="8" s="1"/>
  <c r="J142" i="8" s="1"/>
  <c r="G142" i="8"/>
  <c r="G142" i="7"/>
  <c r="N142" i="7"/>
  <c r="F142" i="7"/>
  <c r="O141" i="7"/>
  <c r="L141" i="8" l="1"/>
  <c r="K142" i="8" s="1"/>
  <c r="M142" i="8" s="1"/>
  <c r="H142" i="7"/>
  <c r="I142" i="7" s="1"/>
  <c r="L142" i="7" s="1"/>
  <c r="M142" i="7" s="1"/>
  <c r="E143" i="7" s="1"/>
  <c r="G143" i="7" s="1"/>
  <c r="F142" i="8"/>
  <c r="E143" i="8" s="1"/>
  <c r="F143" i="7"/>
  <c r="O142" i="7"/>
  <c r="N143" i="7" l="1"/>
  <c r="G143" i="8"/>
  <c r="F143" i="8"/>
  <c r="E144" i="8" s="1"/>
  <c r="I142" i="8"/>
  <c r="H143" i="8" s="1"/>
  <c r="J143" i="8" s="1"/>
  <c r="H143" i="7"/>
  <c r="I143" i="7" s="1"/>
  <c r="L143" i="7" s="1"/>
  <c r="M143" i="7" s="1"/>
  <c r="E144" i="7" s="1"/>
  <c r="N144" i="7" s="1"/>
  <c r="G144" i="7"/>
  <c r="O143" i="7" l="1"/>
  <c r="L142" i="8"/>
  <c r="K143" i="8" s="1"/>
  <c r="M143" i="8" s="1"/>
  <c r="F144" i="7"/>
  <c r="H144" i="7" s="1"/>
  <c r="I144" i="7" s="1"/>
  <c r="L144" i="7" s="1"/>
  <c r="O144" i="7" s="1"/>
  <c r="I143" i="8"/>
  <c r="H144" i="8" s="1"/>
  <c r="J144" i="8" s="1"/>
  <c r="G144" i="8"/>
  <c r="F144" i="8"/>
  <c r="E145" i="8" s="1"/>
  <c r="L143" i="8" l="1"/>
  <c r="K144" i="8" s="1"/>
  <c r="M144" i="8" s="1"/>
  <c r="I144" i="8"/>
  <c r="H145" i="8" s="1"/>
  <c r="J145" i="8" s="1"/>
  <c r="G145" i="8"/>
  <c r="F145" i="8"/>
  <c r="E146" i="8" s="1"/>
  <c r="M144" i="7"/>
  <c r="E145" i="7" s="1"/>
  <c r="N145" i="7" s="1"/>
  <c r="L144" i="8" l="1"/>
  <c r="K145" i="8" s="1"/>
  <c r="M145" i="8" s="1"/>
  <c r="G145" i="7"/>
  <c r="G146" i="8"/>
  <c r="I145" i="8"/>
  <c r="H146" i="8" s="1"/>
  <c r="J146" i="8" s="1"/>
  <c r="F145" i="7"/>
  <c r="H145" i="7" s="1"/>
  <c r="L145" i="8" l="1"/>
  <c r="K146" i="8" s="1"/>
  <c r="M146" i="8" s="1"/>
  <c r="I145" i="7"/>
  <c r="L145" i="7" s="1"/>
  <c r="M145" i="7" s="1"/>
  <c r="E146" i="7" s="1"/>
  <c r="G146" i="7" l="1"/>
  <c r="F146" i="7"/>
  <c r="N146" i="7"/>
  <c r="O145" i="7"/>
  <c r="F146" i="8" l="1"/>
  <c r="E147" i="8" s="1"/>
  <c r="H146" i="7"/>
  <c r="I146" i="8" l="1"/>
  <c r="H147" i="8" s="1"/>
  <c r="J147" i="8" s="1"/>
  <c r="G147" i="8"/>
  <c r="I146" i="7"/>
  <c r="L146" i="7" s="1"/>
  <c r="M146" i="7" s="1"/>
  <c r="E147" i="7" s="1"/>
  <c r="L146" i="8" l="1"/>
  <c r="K147" i="8" s="1"/>
  <c r="M147" i="8" s="1"/>
  <c r="O146" i="7"/>
  <c r="G147" i="7"/>
  <c r="F147" i="7"/>
  <c r="N147" i="7"/>
  <c r="F147" i="8" l="1"/>
  <c r="E148" i="8" s="1"/>
  <c r="H147" i="7"/>
  <c r="I147" i="7"/>
  <c r="L147" i="7" s="1"/>
  <c r="M147" i="7" s="1"/>
  <c r="E148" i="7" s="1"/>
  <c r="O147" i="7" l="1"/>
  <c r="F148" i="8" s="1"/>
  <c r="E149" i="8" s="1"/>
  <c r="I147" i="8"/>
  <c r="H148" i="8" s="1"/>
  <c r="J148" i="8" s="1"/>
  <c r="G148" i="8"/>
  <c r="G148" i="7"/>
  <c r="F148" i="7"/>
  <c r="N148" i="7"/>
  <c r="L147" i="8" l="1"/>
  <c r="K148" i="8" s="1"/>
  <c r="M148" i="8" s="1"/>
  <c r="I148" i="8"/>
  <c r="H149" i="8" s="1"/>
  <c r="J149" i="8" s="1"/>
  <c r="H148" i="7"/>
  <c r="I148" i="7" s="1"/>
  <c r="L148" i="7" s="1"/>
  <c r="M148" i="7" s="1"/>
  <c r="E149" i="7" s="1"/>
  <c r="G149" i="8"/>
  <c r="L148" i="8" l="1"/>
  <c r="K149" i="8" s="1"/>
  <c r="M149" i="8" s="1"/>
  <c r="N149" i="7"/>
  <c r="F149" i="7"/>
  <c r="G149" i="7"/>
  <c r="O148" i="7"/>
  <c r="F149" i="8" l="1"/>
  <c r="E150" i="8" s="1"/>
  <c r="H149" i="7"/>
  <c r="I149" i="7" s="1"/>
  <c r="L149" i="7" s="1"/>
  <c r="M149" i="7" s="1"/>
  <c r="E150" i="7" s="1"/>
  <c r="N150" i="7" s="1"/>
  <c r="G150" i="7" l="1"/>
  <c r="F150" i="7"/>
  <c r="O149" i="7"/>
  <c r="F150" i="8" s="1"/>
  <c r="E151" i="8" s="1"/>
  <c r="G150" i="8"/>
  <c r="I149" i="8"/>
  <c r="H150" i="7"/>
  <c r="G151" i="8" l="1"/>
  <c r="H150" i="8"/>
  <c r="J150" i="8" s="1"/>
  <c r="L149" i="8"/>
  <c r="K150" i="8" s="1"/>
  <c r="M150" i="8" s="1"/>
  <c r="I150" i="7"/>
  <c r="L150" i="7" s="1"/>
  <c r="M150" i="7" s="1"/>
  <c r="E151" i="7" s="1"/>
  <c r="I150" i="8" l="1"/>
  <c r="H151" i="8" s="1"/>
  <c r="J151" i="8" s="1"/>
  <c r="F151" i="7"/>
  <c r="G151" i="7"/>
  <c r="N151" i="7"/>
  <c r="O150" i="7"/>
  <c r="L150" i="8" l="1"/>
  <c r="K151" i="8" s="1"/>
  <c r="M151" i="8" s="1"/>
  <c r="F151" i="8"/>
  <c r="E152" i="8" s="1"/>
  <c r="H151" i="7"/>
  <c r="G152" i="8" l="1"/>
  <c r="I151" i="8"/>
  <c r="I151" i="7"/>
  <c r="L151" i="7" s="1"/>
  <c r="M151" i="7" s="1"/>
  <c r="E152" i="7" s="1"/>
  <c r="O151" i="7" l="1"/>
  <c r="H152" i="8"/>
  <c r="J152" i="8" s="1"/>
  <c r="L151" i="8"/>
  <c r="K152" i="8" s="1"/>
  <c r="M152" i="8" s="1"/>
  <c r="F152" i="8"/>
  <c r="E153" i="8" s="1"/>
  <c r="F152" i="7"/>
  <c r="N152" i="7"/>
  <c r="G152" i="7"/>
  <c r="G153" i="8" l="1"/>
  <c r="I152" i="8"/>
  <c r="H153" i="8" s="1"/>
  <c r="J153" i="8" s="1"/>
  <c r="H152" i="7"/>
  <c r="L152" i="8" l="1"/>
  <c r="K153" i="8" s="1"/>
  <c r="M153" i="8" s="1"/>
  <c r="I152" i="7"/>
  <c r="L152" i="7" s="1"/>
  <c r="M152" i="7" s="1"/>
  <c r="E153" i="7" s="1"/>
  <c r="O152" i="7" l="1"/>
  <c r="N153" i="7"/>
  <c r="G153" i="7"/>
  <c r="F153" i="7"/>
  <c r="H153" i="7" l="1"/>
  <c r="I153" i="7" s="1"/>
  <c r="L153" i="7" s="1"/>
  <c r="M153" i="7" s="1"/>
  <c r="E154" i="7" s="1"/>
  <c r="F154" i="7" s="1"/>
  <c r="F153" i="8"/>
  <c r="E154" i="8" s="1"/>
  <c r="G154" i="7" l="1"/>
  <c r="N154" i="7"/>
  <c r="O153" i="7"/>
  <c r="F154" i="8" s="1"/>
  <c r="E155" i="8" s="1"/>
  <c r="I153" i="8"/>
  <c r="H154" i="8" s="1"/>
  <c r="J154" i="8" s="1"/>
  <c r="G154" i="8"/>
  <c r="H154" i="7"/>
  <c r="L153" i="8" l="1"/>
  <c r="K154" i="8" s="1"/>
  <c r="M154" i="8" s="1"/>
  <c r="I154" i="8"/>
  <c r="H155" i="8" s="1"/>
  <c r="J155" i="8" s="1"/>
  <c r="L154" i="8"/>
  <c r="K155" i="8" s="1"/>
  <c r="M155" i="8" s="1"/>
  <c r="G155" i="8"/>
  <c r="I154" i="7"/>
  <c r="L154" i="7" s="1"/>
  <c r="M154" i="7" s="1"/>
  <c r="E155" i="7" s="1"/>
  <c r="O154" i="7" l="1"/>
  <c r="G155" i="7"/>
  <c r="N155" i="7"/>
  <c r="F155" i="7"/>
  <c r="F155" i="8" l="1"/>
  <c r="E156" i="8" s="1"/>
  <c r="H155" i="7"/>
  <c r="I155" i="7" s="1"/>
  <c r="L155" i="7" s="1"/>
  <c r="O155" i="7" s="1"/>
  <c r="I155" i="8" l="1"/>
  <c r="H156" i="8" s="1"/>
  <c r="J156" i="8" s="1"/>
  <c r="G156" i="8"/>
  <c r="F156" i="8"/>
  <c r="E157" i="8" s="1"/>
  <c r="L155" i="8"/>
  <c r="K156" i="8" s="1"/>
  <c r="M156" i="8" s="1"/>
  <c r="M155" i="7"/>
  <c r="E156" i="7" s="1"/>
  <c r="G157" i="8" l="1"/>
  <c r="I156" i="8"/>
  <c r="H157" i="8" s="1"/>
  <c r="J157" i="8" s="1"/>
  <c r="N156" i="7"/>
  <c r="G156" i="7"/>
  <c r="F156" i="7"/>
  <c r="H156" i="7" l="1"/>
  <c r="I156" i="7" s="1"/>
  <c r="L156" i="7" s="1"/>
  <c r="M156" i="7" s="1"/>
  <c r="E157" i="7" s="1"/>
  <c r="L156" i="8"/>
  <c r="K157" i="8" s="1"/>
  <c r="M157" i="8" s="1"/>
  <c r="G157" i="7" l="1"/>
  <c r="F157" i="7"/>
  <c r="N157" i="7"/>
  <c r="O156" i="7"/>
  <c r="F157" i="8" l="1"/>
  <c r="E158" i="8" s="1"/>
  <c r="H157" i="7"/>
  <c r="G158" i="8" l="1"/>
  <c r="I157" i="8"/>
  <c r="H158" i="8" s="1"/>
  <c r="J158" i="8" s="1"/>
  <c r="I157" i="7"/>
  <c r="L157" i="7" s="1"/>
  <c r="M157" i="7" s="1"/>
  <c r="E158" i="7" s="1"/>
  <c r="O157" i="7" l="1"/>
  <c r="L157" i="8"/>
  <c r="K158" i="8" s="1"/>
  <c r="M158" i="8" s="1"/>
  <c r="F158" i="8"/>
  <c r="E159" i="8" s="1"/>
  <c r="F158" i="7"/>
  <c r="G158" i="7"/>
  <c r="N158" i="7"/>
  <c r="G159" i="8" l="1"/>
  <c r="I158" i="8"/>
  <c r="H159" i="8" s="1"/>
  <c r="J159" i="8" s="1"/>
  <c r="H158" i="7"/>
  <c r="L158" i="8" l="1"/>
  <c r="K159" i="8" s="1"/>
  <c r="M159" i="8" s="1"/>
  <c r="I158" i="7"/>
  <c r="L158" i="7" s="1"/>
  <c r="M158" i="7" s="1"/>
  <c r="E159" i="7" s="1"/>
  <c r="O158" i="7" l="1"/>
  <c r="F159" i="7"/>
  <c r="G159" i="7"/>
  <c r="N159" i="7"/>
  <c r="H159" i="7" l="1"/>
  <c r="F159" i="8"/>
  <c r="E160" i="8" s="1"/>
  <c r="I159" i="7"/>
  <c r="L159" i="7" s="1"/>
  <c r="M159" i="7" s="1"/>
  <c r="E160" i="7" s="1"/>
  <c r="G160" i="8" l="1"/>
  <c r="I159" i="8"/>
  <c r="O159" i="7"/>
  <c r="N160" i="7"/>
  <c r="F160" i="7"/>
  <c r="G160" i="7"/>
  <c r="H160" i="8" l="1"/>
  <c r="J160" i="8" s="1"/>
  <c r="L159" i="8"/>
  <c r="K160" i="8" s="1"/>
  <c r="M160" i="8" s="1"/>
  <c r="F160" i="8"/>
  <c r="E161" i="8" s="1"/>
  <c r="H160" i="7"/>
  <c r="I160" i="8" l="1"/>
  <c r="H161" i="8" s="1"/>
  <c r="J161" i="8" s="1"/>
  <c r="G161" i="8"/>
  <c r="I160" i="7"/>
  <c r="L160" i="7" s="1"/>
  <c r="O160" i="7" s="1"/>
  <c r="F161" i="8" l="1"/>
  <c r="E162" i="8" s="1"/>
  <c r="L160" i="8"/>
  <c r="K161" i="8" s="1"/>
  <c r="M161" i="8" s="1"/>
  <c r="M160" i="7"/>
  <c r="E161" i="7" s="1"/>
  <c r="G161" i="7" s="1"/>
  <c r="I161" i="8" l="1"/>
  <c r="H162" i="8" s="1"/>
  <c r="J162" i="8" s="1"/>
  <c r="G162" i="8"/>
  <c r="N161" i="7"/>
  <c r="F161" i="7"/>
  <c r="H161" i="7" s="1"/>
  <c r="L161" i="8"/>
  <c r="K162" i="8" s="1"/>
  <c r="M162" i="8" s="1"/>
  <c r="I161" i="7" l="1"/>
  <c r="L161" i="7" s="1"/>
  <c r="M161" i="7" s="1"/>
  <c r="E162" i="7" s="1"/>
  <c r="G162" i="7" l="1"/>
  <c r="N162" i="7"/>
  <c r="F162" i="7"/>
  <c r="O161" i="7"/>
  <c r="F162" i="8" l="1"/>
  <c r="E163" i="8" s="1"/>
  <c r="H162" i="7"/>
  <c r="I162" i="7" s="1"/>
  <c r="L162" i="7" s="1"/>
  <c r="M162" i="7" s="1"/>
  <c r="E163" i="7" s="1"/>
  <c r="F163" i="7" s="1"/>
  <c r="I162" i="8" l="1"/>
  <c r="H163" i="8" s="1"/>
  <c r="J163" i="8" s="1"/>
  <c r="O162" i="7"/>
  <c r="F163" i="8" s="1"/>
  <c r="E164" i="8" s="1"/>
  <c r="G163" i="8"/>
  <c r="G163" i="7"/>
  <c r="H163" i="7" s="1"/>
  <c r="I163" i="7" s="1"/>
  <c r="L163" i="7" s="1"/>
  <c r="M163" i="7" s="1"/>
  <c r="E164" i="7" s="1"/>
  <c r="N163" i="7"/>
  <c r="L162" i="8"/>
  <c r="K163" i="8" s="1"/>
  <c r="M163" i="8" s="1"/>
  <c r="N164" i="7" l="1"/>
  <c r="F164" i="7"/>
  <c r="G164" i="8"/>
  <c r="I163" i="8"/>
  <c r="H164" i="8" s="1"/>
  <c r="J164" i="8" s="1"/>
  <c r="G164" i="7"/>
  <c r="H164" i="7"/>
  <c r="I164" i="7" s="1"/>
  <c r="L164" i="7" s="1"/>
  <c r="M164" i="7" s="1"/>
  <c r="E165" i="7" s="1"/>
  <c r="F165" i="7" s="1"/>
  <c r="O163" i="7"/>
  <c r="F164" i="8" s="1"/>
  <c r="E165" i="8" s="1"/>
  <c r="L163" i="8" l="1"/>
  <c r="K164" i="8" s="1"/>
  <c r="M164" i="8" s="1"/>
  <c r="G165" i="8"/>
  <c r="O164" i="7"/>
  <c r="N165" i="7"/>
  <c r="G165" i="7"/>
  <c r="H165" i="7" s="1"/>
  <c r="I165" i="7" s="1"/>
  <c r="L165" i="7" s="1"/>
  <c r="M165" i="7" s="1"/>
  <c r="E166" i="7" s="1"/>
  <c r="I164" i="8"/>
  <c r="H165" i="8" s="1"/>
  <c r="J165" i="8" s="1"/>
  <c r="L164" i="8" l="1"/>
  <c r="K165" i="8" s="1"/>
  <c r="M165" i="8" s="1"/>
  <c r="F165" i="8"/>
  <c r="E166" i="8" s="1"/>
  <c r="O165" i="7"/>
  <c r="N166" i="7"/>
  <c r="G166" i="7"/>
  <c r="F166" i="7"/>
  <c r="G166" i="8" l="1"/>
  <c r="F166" i="8"/>
  <c r="E167" i="8" s="1"/>
  <c r="I165" i="8"/>
  <c r="H166" i="8" s="1"/>
  <c r="J166" i="8" s="1"/>
  <c r="H166" i="7"/>
  <c r="G167" i="8" l="1"/>
  <c r="L165" i="8"/>
  <c r="K166" i="8" s="1"/>
  <c r="M166" i="8" s="1"/>
  <c r="I166" i="8"/>
  <c r="I166" i="7"/>
  <c r="L166" i="7" s="1"/>
  <c r="O166" i="7" s="1"/>
  <c r="H167" i="8" l="1"/>
  <c r="J167" i="8" s="1"/>
  <c r="L166" i="8"/>
  <c r="K167" i="8" s="1"/>
  <c r="M167" i="8" s="1"/>
  <c r="F167" i="8"/>
  <c r="E168" i="8" s="1"/>
  <c r="M166" i="7"/>
  <c r="E167" i="7" s="1"/>
  <c r="I167" i="8" l="1"/>
  <c r="H168" i="8" s="1"/>
  <c r="J168" i="8" s="1"/>
  <c r="G168" i="8"/>
  <c r="F167" i="7"/>
  <c r="N167" i="7"/>
  <c r="G167" i="7"/>
  <c r="L167" i="8" l="1"/>
  <c r="K168" i="8" s="1"/>
  <c r="M168" i="8" s="1"/>
  <c r="H167" i="7"/>
  <c r="I167" i="7" l="1"/>
  <c r="L167" i="7" s="1"/>
  <c r="M167" i="7" s="1"/>
  <c r="E168" i="7" s="1"/>
  <c r="O167" i="7" l="1"/>
  <c r="N168" i="7"/>
  <c r="G168" i="7"/>
  <c r="F168" i="7"/>
  <c r="F168" i="8" l="1"/>
  <c r="E169" i="8" s="1"/>
  <c r="H168" i="7"/>
  <c r="I168" i="7" s="1"/>
  <c r="L168" i="7" s="1"/>
  <c r="M168" i="7" s="1"/>
  <c r="E169" i="7" s="1"/>
  <c r="G169" i="8" l="1"/>
  <c r="I168" i="8"/>
  <c r="H169" i="8" s="1"/>
  <c r="J169" i="8" s="1"/>
  <c r="N169" i="7"/>
  <c r="F169" i="7"/>
  <c r="G169" i="7"/>
  <c r="O168" i="7"/>
  <c r="L168" i="8" l="1"/>
  <c r="K169" i="8" s="1"/>
  <c r="M169" i="8" s="1"/>
  <c r="H169" i="7"/>
  <c r="F169" i="8"/>
  <c r="E170" i="8" s="1"/>
  <c r="I169" i="7"/>
  <c r="L169" i="7" s="1"/>
  <c r="M169" i="7" s="1"/>
  <c r="E170" i="7" s="1"/>
  <c r="G170" i="8" l="1"/>
  <c r="O169" i="7"/>
  <c r="I169" i="8"/>
  <c r="H170" i="8" s="1"/>
  <c r="J170" i="8" s="1"/>
  <c r="G170" i="7"/>
  <c r="N170" i="7"/>
  <c r="F170" i="7"/>
  <c r="H170" i="7" l="1"/>
  <c r="L169" i="8"/>
  <c r="K170" i="8" s="1"/>
  <c r="M170" i="8" s="1"/>
  <c r="F170" i="8"/>
  <c r="E171" i="8" s="1"/>
  <c r="I170" i="7"/>
  <c r="L170" i="7" s="1"/>
  <c r="M170" i="7" s="1"/>
  <c r="E171" i="7" s="1"/>
  <c r="G171" i="8" l="1"/>
  <c r="I170" i="8"/>
  <c r="F171" i="7"/>
  <c r="G171" i="7"/>
  <c r="N171" i="7"/>
  <c r="O170" i="7"/>
  <c r="H171" i="8" l="1"/>
  <c r="J171" i="8" s="1"/>
  <c r="L170" i="8"/>
  <c r="K171" i="8" s="1"/>
  <c r="M171" i="8" s="1"/>
  <c r="F171" i="8"/>
  <c r="E172" i="8" s="1"/>
  <c r="H171" i="7"/>
  <c r="I171" i="7" s="1"/>
  <c r="L171" i="7" s="1"/>
  <c r="M171" i="7" s="1"/>
  <c r="E172" i="7" s="1"/>
  <c r="G172" i="8" l="1"/>
  <c r="I171" i="8"/>
  <c r="H172" i="8" s="1"/>
  <c r="J172" i="8" s="1"/>
  <c r="O171" i="7"/>
  <c r="G172" i="7"/>
  <c r="N172" i="7"/>
  <c r="F172" i="7"/>
  <c r="H172" i="7" l="1"/>
  <c r="L171" i="8"/>
  <c r="K172" i="8" s="1"/>
  <c r="M172" i="8" s="1"/>
  <c r="F172" i="8"/>
  <c r="E173" i="8" s="1"/>
  <c r="I172" i="7"/>
  <c r="L172" i="7" s="1"/>
  <c r="M172" i="7" s="1"/>
  <c r="E173" i="7" s="1"/>
  <c r="G173" i="8" l="1"/>
  <c r="I172" i="8"/>
  <c r="O172" i="7"/>
  <c r="G173" i="7"/>
  <c r="F173" i="7"/>
  <c r="N173" i="7"/>
  <c r="H173" i="8" l="1"/>
  <c r="J173" i="8" s="1"/>
  <c r="L172" i="8"/>
  <c r="K173" i="8" s="1"/>
  <c r="M173" i="8" s="1"/>
  <c r="H173" i="7"/>
  <c r="F173" i="8"/>
  <c r="E174" i="8" s="1"/>
  <c r="I173" i="7" l="1"/>
  <c r="L173" i="7" s="1"/>
  <c r="M173" i="7" s="1"/>
  <c r="E174" i="7" s="1"/>
  <c r="N174" i="7" s="1"/>
  <c r="G174" i="8"/>
  <c r="I173" i="8"/>
  <c r="F174" i="7" l="1"/>
  <c r="G174" i="7"/>
  <c r="H174" i="7" s="1"/>
  <c r="O173" i="7"/>
  <c r="F174" i="8" s="1"/>
  <c r="E175" i="8" s="1"/>
  <c r="G175" i="8"/>
  <c r="H174" i="8"/>
  <c r="J174" i="8" s="1"/>
  <c r="L173" i="8"/>
  <c r="K174" i="8" s="1"/>
  <c r="M174" i="8" s="1"/>
  <c r="I174" i="7" l="1"/>
  <c r="L174" i="7" s="1"/>
  <c r="M174" i="7" s="1"/>
  <c r="E175" i="7" s="1"/>
  <c r="O174" i="7"/>
  <c r="I174" i="8"/>
  <c r="F175" i="8"/>
  <c r="E176" i="8" s="1"/>
  <c r="G175" i="7" l="1"/>
  <c r="F175" i="7"/>
  <c r="H175" i="7" s="1"/>
  <c r="I175" i="7" s="1"/>
  <c r="L175" i="7" s="1"/>
  <c r="M175" i="7" s="1"/>
  <c r="E176" i="7" s="1"/>
  <c r="F176" i="7" s="1"/>
  <c r="N175" i="7"/>
  <c r="G176" i="8"/>
  <c r="H175" i="8"/>
  <c r="J175" i="8" s="1"/>
  <c r="L174" i="8"/>
  <c r="K175" i="8" s="1"/>
  <c r="M175" i="8" s="1"/>
  <c r="I175" i="8" l="1"/>
  <c r="H176" i="8" s="1"/>
  <c r="J176" i="8" s="1"/>
  <c r="N176" i="7"/>
  <c r="G176" i="7"/>
  <c r="H176" i="7" s="1"/>
  <c r="I176" i="7" s="1"/>
  <c r="L176" i="7" s="1"/>
  <c r="M176" i="7" s="1"/>
  <c r="E177" i="7" s="1"/>
  <c r="O175" i="7"/>
  <c r="F176" i="8" s="1"/>
  <c r="E177" i="8" s="1"/>
  <c r="L175" i="8"/>
  <c r="K176" i="8" s="1"/>
  <c r="M176" i="8" s="1"/>
  <c r="G177" i="8" l="1"/>
  <c r="I176" i="8"/>
  <c r="H177" i="8" s="1"/>
  <c r="J177" i="8" s="1"/>
  <c r="O176" i="7"/>
  <c r="F177" i="8" s="1"/>
  <c r="E178" i="8" s="1"/>
  <c r="G177" i="7"/>
  <c r="N177" i="7"/>
  <c r="F177" i="7"/>
  <c r="H177" i="7" l="1"/>
  <c r="G178" i="8"/>
  <c r="I177" i="8"/>
  <c r="H178" i="8" s="1"/>
  <c r="J178" i="8" s="1"/>
  <c r="L176" i="8"/>
  <c r="K177" i="8" s="1"/>
  <c r="I177" i="7"/>
  <c r="L177" i="7" s="1"/>
  <c r="M177" i="7" s="1"/>
  <c r="E178" i="7" s="1"/>
  <c r="O177" i="7"/>
  <c r="M177" i="8" l="1"/>
  <c r="L177" i="8"/>
  <c r="K178" i="8" s="1"/>
  <c r="M178" i="8" s="1"/>
  <c r="F178" i="8"/>
  <c r="E179" i="8" s="1"/>
  <c r="G178" i="7"/>
  <c r="N178" i="7"/>
  <c r="F178" i="7"/>
  <c r="H178" i="7" l="1"/>
  <c r="I178" i="8"/>
  <c r="H179" i="8" s="1"/>
  <c r="J179" i="8" s="1"/>
  <c r="G179" i="8"/>
  <c r="I178" i="7"/>
  <c r="L178" i="7" s="1"/>
  <c r="M178" i="7" s="1"/>
  <c r="E179" i="7" s="1"/>
  <c r="L178" i="8" l="1"/>
  <c r="K179" i="8" s="1"/>
  <c r="M179" i="8" s="1"/>
  <c r="O178" i="7"/>
  <c r="F179" i="7"/>
  <c r="N179" i="7"/>
  <c r="G179" i="7"/>
  <c r="F179" i="8" l="1"/>
  <c r="E180" i="8" s="1"/>
  <c r="H179" i="7"/>
  <c r="I179" i="7" s="1"/>
  <c r="L179" i="7" s="1"/>
  <c r="M179" i="7" s="1"/>
  <c r="E180" i="7" s="1"/>
  <c r="I179" i="8" l="1"/>
  <c r="H180" i="8" s="1"/>
  <c r="J180" i="8" s="1"/>
  <c r="G180" i="8"/>
  <c r="L179" i="8"/>
  <c r="K180" i="8" s="1"/>
  <c r="M180" i="8" s="1"/>
  <c r="O179" i="7"/>
  <c r="G180" i="7"/>
  <c r="N180" i="7"/>
  <c r="F180" i="7"/>
  <c r="H180" i="7" l="1"/>
  <c r="F180" i="8"/>
  <c r="E181" i="8" s="1"/>
  <c r="I180" i="7"/>
  <c r="L180" i="7" s="1"/>
  <c r="M180" i="7" s="1"/>
  <c r="E181" i="7" s="1"/>
  <c r="O180" i="7" l="1"/>
  <c r="G181" i="8"/>
  <c r="F181" i="8"/>
  <c r="E182" i="8" s="1"/>
  <c r="I180" i="8"/>
  <c r="H181" i="8" s="1"/>
  <c r="J181" i="8" s="1"/>
  <c r="F181" i="7"/>
  <c r="N181" i="7"/>
  <c r="G181" i="7"/>
  <c r="L180" i="8" l="1"/>
  <c r="K181" i="8" s="1"/>
  <c r="M181" i="8" s="1"/>
  <c r="G182" i="8"/>
  <c r="H181" i="7"/>
  <c r="I181" i="7" s="1"/>
  <c r="L181" i="7" s="1"/>
  <c r="M181" i="7" s="1"/>
  <c r="E182" i="7" s="1"/>
  <c r="I181" i="8"/>
  <c r="H182" i="8" s="1"/>
  <c r="J182" i="8" s="1"/>
  <c r="L181" i="8" l="1"/>
  <c r="K182" i="8" s="1"/>
  <c r="M182" i="8" s="1"/>
  <c r="G182" i="7"/>
  <c r="F182" i="7"/>
  <c r="N182" i="7"/>
  <c r="O181" i="7"/>
  <c r="F182" i="8" l="1"/>
  <c r="E183" i="8" s="1"/>
  <c r="H182" i="7"/>
  <c r="G183" i="8" l="1"/>
  <c r="I182" i="8"/>
  <c r="I182" i="7"/>
  <c r="L182" i="7" s="1"/>
  <c r="M182" i="7" s="1"/>
  <c r="E183" i="7" s="1"/>
  <c r="H183" i="8" l="1"/>
  <c r="J183" i="8" s="1"/>
  <c r="L182" i="8"/>
  <c r="K183" i="8" s="1"/>
  <c r="M183" i="8" s="1"/>
  <c r="O182" i="7"/>
  <c r="G183" i="7"/>
  <c r="F183" i="7"/>
  <c r="H183" i="7" s="1"/>
  <c r="I183" i="7" s="1"/>
  <c r="L183" i="7" s="1"/>
  <c r="M183" i="7" s="1"/>
  <c r="E184" i="7" s="1"/>
  <c r="N183" i="7"/>
  <c r="F183" i="8" l="1"/>
  <c r="E184" i="8" s="1"/>
  <c r="F184" i="7"/>
  <c r="N184" i="7"/>
  <c r="G184" i="7"/>
  <c r="O183" i="7"/>
  <c r="G184" i="8" l="1"/>
  <c r="F184" i="8"/>
  <c r="E185" i="8" s="1"/>
  <c r="I183" i="8"/>
  <c r="H184" i="7"/>
  <c r="I184" i="7" s="1"/>
  <c r="L184" i="7" s="1"/>
  <c r="M184" i="7" s="1"/>
  <c r="E185" i="7" s="1"/>
  <c r="G185" i="8" l="1"/>
  <c r="H184" i="8"/>
  <c r="L183" i="8"/>
  <c r="K184" i="8" s="1"/>
  <c r="M184" i="8" s="1"/>
  <c r="N185" i="7"/>
  <c r="F185" i="7"/>
  <c r="G185" i="7"/>
  <c r="O184" i="7"/>
  <c r="J184" i="8" l="1"/>
  <c r="I184" i="8"/>
  <c r="F185" i="8"/>
  <c r="E186" i="8" s="1"/>
  <c r="H185" i="7"/>
  <c r="H185" i="8" l="1"/>
  <c r="L184" i="8"/>
  <c r="K185" i="8" s="1"/>
  <c r="M185" i="8" s="1"/>
  <c r="G186" i="8"/>
  <c r="I185" i="7"/>
  <c r="L185" i="7" s="1"/>
  <c r="M185" i="7" s="1"/>
  <c r="E186" i="7" s="1"/>
  <c r="J185" i="8" l="1"/>
  <c r="I185" i="8"/>
  <c r="N186" i="7"/>
  <c r="G186" i="7"/>
  <c r="F186" i="7"/>
  <c r="O185" i="7"/>
  <c r="F186" i="8" l="1"/>
  <c r="E187" i="8" s="1"/>
  <c r="H186" i="8"/>
  <c r="J186" i="8" s="1"/>
  <c r="L185" i="8"/>
  <c r="K186" i="8" s="1"/>
  <c r="M186" i="8" s="1"/>
  <c r="H186" i="7"/>
  <c r="I186" i="8" l="1"/>
  <c r="H187" i="8" s="1"/>
  <c r="J187" i="8" s="1"/>
  <c r="G187" i="8"/>
  <c r="I186" i="7"/>
  <c r="L186" i="7" s="1"/>
  <c r="M186" i="7" s="1"/>
  <c r="E187" i="7" s="1"/>
  <c r="L186" i="8" l="1"/>
  <c r="K187" i="8" s="1"/>
  <c r="M187" i="8" s="1"/>
  <c r="F187" i="7"/>
  <c r="G187" i="7"/>
  <c r="N187" i="7"/>
  <c r="O186" i="7"/>
  <c r="F187" i="8" l="1"/>
  <c r="E188" i="8" s="1"/>
  <c r="H187" i="7"/>
  <c r="I187" i="7"/>
  <c r="L187" i="7" s="1"/>
  <c r="M187" i="7" s="1"/>
  <c r="E188" i="7" s="1"/>
  <c r="O187" i="7" l="1"/>
  <c r="G188" i="8"/>
  <c r="F188" i="8"/>
  <c r="E189" i="8" s="1"/>
  <c r="I187" i="8"/>
  <c r="F188" i="7"/>
  <c r="N188" i="7"/>
  <c r="G188" i="7"/>
  <c r="H188" i="8" l="1"/>
  <c r="J188" i="8" s="1"/>
  <c r="L187" i="8"/>
  <c r="K188" i="8" s="1"/>
  <c r="M188" i="8" s="1"/>
  <c r="G189" i="8"/>
  <c r="H188" i="7"/>
  <c r="I188" i="7" s="1"/>
  <c r="L188" i="7" s="1"/>
  <c r="M188" i="7" s="1"/>
  <c r="E189" i="7" s="1"/>
  <c r="I188" i="8"/>
  <c r="H189" i="8" s="1"/>
  <c r="J189" i="8" s="1"/>
  <c r="L188" i="8" l="1"/>
  <c r="K189" i="8" s="1"/>
  <c r="M189" i="8" s="1"/>
  <c r="N189" i="7"/>
  <c r="F189" i="7"/>
  <c r="G189" i="7"/>
  <c r="O188" i="7"/>
  <c r="F189" i="8" l="1"/>
  <c r="E190" i="8" s="1"/>
  <c r="H189" i="7"/>
  <c r="G190" i="8" l="1"/>
  <c r="I189" i="8"/>
  <c r="H190" i="8" s="1"/>
  <c r="J190" i="8" s="1"/>
  <c r="I189" i="7"/>
  <c r="L189" i="7" s="1"/>
  <c r="M189" i="7" s="1"/>
  <c r="E190" i="7" s="1"/>
  <c r="L189" i="8" l="1"/>
  <c r="K190" i="8" s="1"/>
  <c r="M190" i="8" s="1"/>
  <c r="O189" i="7"/>
  <c r="G190" i="7"/>
  <c r="F190" i="7"/>
  <c r="N190" i="7"/>
  <c r="F190" i="8" l="1"/>
  <c r="E191" i="8" s="1"/>
  <c r="H190" i="7"/>
  <c r="I190" i="7" s="1"/>
  <c r="L190" i="7" s="1"/>
  <c r="M190" i="7" s="1"/>
  <c r="E191" i="7" s="1"/>
  <c r="I190" i="8" l="1"/>
  <c r="H191" i="8" s="1"/>
  <c r="J191" i="8" s="1"/>
  <c r="G191" i="8"/>
  <c r="N191" i="7"/>
  <c r="F191" i="7"/>
  <c r="G191" i="7"/>
  <c r="O190" i="7"/>
  <c r="F191" i="8" s="1"/>
  <c r="E192" i="8" s="1"/>
  <c r="L190" i="8" l="1"/>
  <c r="K191" i="8" s="1"/>
  <c r="M191" i="8" s="1"/>
  <c r="G192" i="8"/>
  <c r="I191" i="8"/>
  <c r="H192" i="8" s="1"/>
  <c r="J192" i="8" s="1"/>
  <c r="L191" i="8"/>
  <c r="K192" i="8" s="1"/>
  <c r="M192" i="8" s="1"/>
  <c r="H191" i="7"/>
  <c r="I191" i="7" s="1"/>
  <c r="L191" i="7" s="1"/>
  <c r="M191" i="7" s="1"/>
  <c r="E192" i="7" s="1"/>
  <c r="G192" i="7" l="1"/>
  <c r="F192" i="7"/>
  <c r="N192" i="7"/>
  <c r="O191" i="7"/>
  <c r="F192" i="8" l="1"/>
  <c r="E193" i="8" s="1"/>
  <c r="H192" i="7"/>
  <c r="G193" i="8" l="1"/>
  <c r="I192" i="8"/>
  <c r="I192" i="7"/>
  <c r="L192" i="7" s="1"/>
  <c r="M192" i="7" s="1"/>
  <c r="E193" i="7" s="1"/>
  <c r="O192" i="7" l="1"/>
  <c r="H193" i="8"/>
  <c r="J193" i="8" s="1"/>
  <c r="L192" i="8"/>
  <c r="K193" i="8" s="1"/>
  <c r="M193" i="8" s="1"/>
  <c r="F193" i="8"/>
  <c r="E194" i="8" s="1"/>
  <c r="G193" i="7"/>
  <c r="F193" i="7"/>
  <c r="N193" i="7"/>
  <c r="G194" i="8" l="1"/>
  <c r="I193" i="8"/>
  <c r="H194" i="8" s="1"/>
  <c r="J194" i="8" s="1"/>
  <c r="H193" i="7"/>
  <c r="L193" i="8" l="1"/>
  <c r="K194" i="8" s="1"/>
  <c r="M194" i="8" s="1"/>
  <c r="I193" i="7"/>
  <c r="L193" i="7" s="1"/>
  <c r="O193" i="7" s="1"/>
  <c r="M193" i="7"/>
  <c r="E194" i="7" s="1"/>
  <c r="F194" i="8" l="1"/>
  <c r="E195" i="8" s="1"/>
  <c r="N194" i="7"/>
  <c r="G194" i="7"/>
  <c r="F194" i="7"/>
  <c r="I194" i="8" l="1"/>
  <c r="H195" i="8" s="1"/>
  <c r="J195" i="8" s="1"/>
  <c r="G195" i="8"/>
  <c r="H194" i="7"/>
  <c r="L194" i="8" l="1"/>
  <c r="K195" i="8" s="1"/>
  <c r="M195" i="8" s="1"/>
  <c r="I194" i="7"/>
  <c r="L194" i="7" s="1"/>
  <c r="O194" i="7" s="1"/>
  <c r="F195" i="8" l="1"/>
  <c r="E196" i="8" s="1"/>
  <c r="M194" i="7"/>
  <c r="E195" i="7" s="1"/>
  <c r="N195" i="7" s="1"/>
  <c r="G195" i="7" l="1"/>
  <c r="I195" i="8"/>
  <c r="H196" i="8" s="1"/>
  <c r="J196" i="8" s="1"/>
  <c r="F195" i="7"/>
  <c r="H195" i="7" s="1"/>
  <c r="I195" i="7" s="1"/>
  <c r="L195" i="7" s="1"/>
  <c r="M195" i="7" s="1"/>
  <c r="E196" i="7" s="1"/>
  <c r="G196" i="8"/>
  <c r="L195" i="8" l="1"/>
  <c r="K196" i="8" s="1"/>
  <c r="M196" i="8" s="1"/>
  <c r="O195" i="7"/>
  <c r="N196" i="7"/>
  <c r="F196" i="7"/>
  <c r="G196" i="7"/>
  <c r="F196" i="8" l="1"/>
  <c r="E197" i="8" s="1"/>
  <c r="H196" i="7"/>
  <c r="G197" i="8" l="1"/>
  <c r="I196" i="8"/>
  <c r="I196" i="7"/>
  <c r="L196" i="7" s="1"/>
  <c r="M196" i="7" s="1"/>
  <c r="E197" i="7" s="1"/>
  <c r="H197" i="8" l="1"/>
  <c r="J197" i="8" s="1"/>
  <c r="L196" i="8"/>
  <c r="K197" i="8" s="1"/>
  <c r="M197" i="8" s="1"/>
  <c r="N197" i="7"/>
  <c r="G197" i="7"/>
  <c r="F197" i="7"/>
  <c r="O196" i="7"/>
  <c r="F197" i="8" l="1"/>
  <c r="E198" i="8" s="1"/>
  <c r="H197" i="7"/>
  <c r="I197" i="8" l="1"/>
  <c r="H198" i="8" s="1"/>
  <c r="J198" i="8" s="1"/>
  <c r="G198" i="8"/>
  <c r="I197" i="7"/>
  <c r="L197" i="7" s="1"/>
  <c r="M197" i="7" s="1"/>
  <c r="E198" i="7" s="1"/>
  <c r="L197" i="8" l="1"/>
  <c r="K198" i="8" s="1"/>
  <c r="M198" i="8" s="1"/>
  <c r="F198" i="7"/>
  <c r="N198" i="7"/>
  <c r="G198" i="7"/>
  <c r="O197" i="7"/>
  <c r="F198" i="8" l="1"/>
  <c r="E199" i="8" s="1"/>
  <c r="H198" i="7"/>
  <c r="I198" i="8" l="1"/>
  <c r="H199" i="8" s="1"/>
  <c r="J199" i="8" s="1"/>
  <c r="G199" i="8"/>
  <c r="I198" i="7"/>
  <c r="L198" i="7" s="1"/>
  <c r="M198" i="7" s="1"/>
  <c r="E199" i="7" s="1"/>
  <c r="L198" i="8" l="1"/>
  <c r="K199" i="8" s="1"/>
  <c r="M199" i="8" s="1"/>
  <c r="G199" i="7"/>
  <c r="F199" i="7"/>
  <c r="N199" i="7"/>
  <c r="O198" i="7"/>
  <c r="F199" i="8" l="1"/>
  <c r="E200" i="8" s="1"/>
  <c r="H199" i="7"/>
  <c r="G200" i="8" l="1"/>
  <c r="I199" i="8"/>
  <c r="I199" i="7"/>
  <c r="L199" i="7" s="1"/>
  <c r="M199" i="7" s="1"/>
  <c r="E200" i="7" s="1"/>
  <c r="H200" i="8" l="1"/>
  <c r="J200" i="8" s="1"/>
  <c r="L199" i="8"/>
  <c r="K200" i="8" s="1"/>
  <c r="M200" i="8" s="1"/>
  <c r="F200" i="7"/>
  <c r="G200" i="7"/>
  <c r="N200" i="7"/>
  <c r="O199" i="7"/>
  <c r="F200" i="8" l="1"/>
  <c r="E201" i="8" s="1"/>
  <c r="H200" i="7"/>
  <c r="G201" i="8" l="1"/>
  <c r="I200" i="8"/>
  <c r="I200" i="7"/>
  <c r="L200" i="7" s="1"/>
  <c r="M200" i="7" s="1"/>
  <c r="E201" i="7" s="1"/>
  <c r="H201" i="8" l="1"/>
  <c r="J201" i="8" s="1"/>
  <c r="L200" i="8"/>
  <c r="K201" i="8" s="1"/>
  <c r="M201" i="8" s="1"/>
  <c r="O200" i="7"/>
  <c r="G201" i="7"/>
  <c r="F201" i="7"/>
  <c r="N201" i="7"/>
  <c r="H201" i="7" l="1"/>
  <c r="F201" i="8"/>
  <c r="E202" i="8" s="1"/>
  <c r="I201" i="7"/>
  <c r="L201" i="7" s="1"/>
  <c r="M201" i="7" s="1"/>
  <c r="E202" i="7" s="1"/>
  <c r="O201" i="7"/>
  <c r="G202" i="8" l="1"/>
  <c r="F202" i="8"/>
  <c r="E203" i="8" s="1"/>
  <c r="I201" i="8"/>
  <c r="F202" i="7"/>
  <c r="G202" i="7"/>
  <c r="N202" i="7"/>
  <c r="G203" i="8" l="1"/>
  <c r="H202" i="8"/>
  <c r="L201" i="8"/>
  <c r="K202" i="8" s="1"/>
  <c r="M202" i="8" s="1"/>
  <c r="H202" i="7"/>
  <c r="J202" i="8" l="1"/>
  <c r="I202" i="8"/>
  <c r="I202" i="7"/>
  <c r="L202" i="7" s="1"/>
  <c r="O202" i="7" s="1"/>
  <c r="F203" i="8" l="1"/>
  <c r="E204" i="8" s="1"/>
  <c r="H203" i="8"/>
  <c r="L202" i="8"/>
  <c r="K203" i="8" s="1"/>
  <c r="M203" i="8" s="1"/>
  <c r="M202" i="7"/>
  <c r="E203" i="7" s="1"/>
  <c r="G204" i="8" l="1"/>
  <c r="J203" i="8"/>
  <c r="I203" i="8"/>
  <c r="L203" i="8" s="1"/>
  <c r="K204" i="8" s="1"/>
  <c r="M204" i="8" s="1"/>
  <c r="N203" i="7"/>
  <c r="F203" i="7"/>
  <c r="G203" i="7"/>
  <c r="H204" i="8" l="1"/>
  <c r="J204" i="8" s="1"/>
  <c r="H203" i="7"/>
  <c r="I203" i="7" s="1"/>
  <c r="L203" i="7" s="1"/>
  <c r="M203" i="7" l="1"/>
  <c r="E204" i="7" s="1"/>
  <c r="N204" i="7" s="1"/>
  <c r="O203" i="7"/>
  <c r="G204" i="7" l="1"/>
  <c r="F204" i="7"/>
  <c r="F204" i="8"/>
  <c r="E205" i="8" s="1"/>
  <c r="H204" i="7" l="1"/>
  <c r="G205" i="8"/>
  <c r="I204" i="8"/>
  <c r="H205" i="8" s="1"/>
  <c r="J205" i="8" s="1"/>
  <c r="I204" i="7"/>
  <c r="L204" i="7" s="1"/>
  <c r="M204" i="7" s="1"/>
  <c r="E205" i="7" s="1"/>
  <c r="O204" i="7" l="1"/>
  <c r="F205" i="8" s="1"/>
  <c r="E206" i="8" s="1"/>
  <c r="I205" i="8"/>
  <c r="H206" i="8" s="1"/>
  <c r="J206" i="8" s="1"/>
  <c r="L204" i="8"/>
  <c r="K205" i="8" s="1"/>
  <c r="M205" i="8" s="1"/>
  <c r="G206" i="8"/>
  <c r="N205" i="7"/>
  <c r="F205" i="7"/>
  <c r="G205" i="7"/>
  <c r="L205" i="8" l="1"/>
  <c r="K206" i="8" s="1"/>
  <c r="M206" i="8" s="1"/>
  <c r="H205" i="7"/>
  <c r="I205" i="7" l="1"/>
  <c r="L205" i="7" s="1"/>
  <c r="M205" i="7" s="1"/>
  <c r="E206" i="7" s="1"/>
  <c r="O205" i="7" l="1"/>
  <c r="F206" i="7"/>
  <c r="G206" i="7"/>
  <c r="N206" i="7"/>
  <c r="F206" i="8" l="1"/>
  <c r="E207" i="8" s="1"/>
  <c r="H206" i="7"/>
  <c r="I206" i="7" s="1"/>
  <c r="L206" i="7" s="1"/>
  <c r="M206" i="7" s="1"/>
  <c r="E207" i="7" s="1"/>
  <c r="F207" i="7" s="1"/>
  <c r="G207" i="7" l="1"/>
  <c r="O206" i="7"/>
  <c r="F207" i="8" s="1"/>
  <c r="E208" i="8" s="1"/>
  <c r="I206" i="8"/>
  <c r="H207" i="8" s="1"/>
  <c r="J207" i="8" s="1"/>
  <c r="G207" i="8"/>
  <c r="N207" i="7"/>
  <c r="L206" i="8"/>
  <c r="K207" i="8" s="1"/>
  <c r="M207" i="8" s="1"/>
  <c r="H207" i="7"/>
  <c r="I207" i="8" l="1"/>
  <c r="H208" i="8" s="1"/>
  <c r="J208" i="8" s="1"/>
  <c r="G208" i="8"/>
  <c r="I207" i="7"/>
  <c r="L207" i="7" s="1"/>
  <c r="M207" i="7" s="1"/>
  <c r="E208" i="7" s="1"/>
  <c r="L207" i="8" l="1"/>
  <c r="K208" i="8" s="1"/>
  <c r="M208" i="8" s="1"/>
  <c r="N208" i="7"/>
  <c r="F208" i="7"/>
  <c r="G208" i="7"/>
  <c r="O207" i="7"/>
  <c r="F208" i="8" l="1"/>
  <c r="E209" i="8" s="1"/>
  <c r="H208" i="7"/>
  <c r="G209" i="8" l="1"/>
  <c r="I208" i="8"/>
  <c r="I208" i="7"/>
  <c r="L208" i="7" s="1"/>
  <c r="M208" i="7" s="1"/>
  <c r="E209" i="7" s="1"/>
  <c r="H209" i="8" l="1"/>
  <c r="J209" i="8" s="1"/>
  <c r="L208" i="8"/>
  <c r="K209" i="8" s="1"/>
  <c r="M209" i="8" s="1"/>
  <c r="G209" i="7"/>
  <c r="F209" i="7"/>
  <c r="N209" i="7"/>
  <c r="O208" i="7"/>
  <c r="F209" i="8" l="1"/>
  <c r="E210" i="8" s="1"/>
  <c r="H209" i="7"/>
  <c r="I209" i="8" l="1"/>
  <c r="H210" i="8" s="1"/>
  <c r="J210" i="8" s="1"/>
  <c r="G210" i="8"/>
  <c r="I209" i="7"/>
  <c r="L209" i="7" s="1"/>
  <c r="M209" i="7" s="1"/>
  <c r="E210" i="7" s="1"/>
  <c r="L209" i="8" l="1"/>
  <c r="K210" i="8" s="1"/>
  <c r="M210" i="8" s="1"/>
  <c r="O209" i="7"/>
  <c r="F210" i="8" s="1"/>
  <c r="E211" i="8" s="1"/>
  <c r="F210" i="7"/>
  <c r="G210" i="7"/>
  <c r="N210" i="7"/>
  <c r="G211" i="8" l="1"/>
  <c r="I210" i="8"/>
  <c r="H210" i="7"/>
  <c r="H211" i="8" l="1"/>
  <c r="J211" i="8" s="1"/>
  <c r="L210" i="8"/>
  <c r="K211" i="8" s="1"/>
  <c r="M211" i="8" s="1"/>
  <c r="I210" i="7"/>
  <c r="L210" i="7" s="1"/>
  <c r="M210" i="7" s="1"/>
  <c r="E211" i="7" s="1"/>
  <c r="O210" i="7" l="1"/>
  <c r="F211" i="8" s="1"/>
  <c r="E212" i="8" s="1"/>
  <c r="N211" i="7"/>
  <c r="F211" i="7"/>
  <c r="G211" i="7"/>
  <c r="H211" i="7" l="1"/>
  <c r="I211" i="8"/>
  <c r="H212" i="8" s="1"/>
  <c r="J212" i="8" s="1"/>
  <c r="G212" i="8"/>
  <c r="I211" i="7"/>
  <c r="L211" i="7" s="1"/>
  <c r="M211" i="7" s="1"/>
  <c r="E212" i="7" s="1"/>
  <c r="L211" i="8" l="1"/>
  <c r="K212" i="8" s="1"/>
  <c r="M212" i="8" s="1"/>
  <c r="G212" i="7"/>
  <c r="N212" i="7"/>
  <c r="F212" i="7"/>
  <c r="O211" i="7"/>
  <c r="F212" i="8" l="1"/>
  <c r="E213" i="8" s="1"/>
  <c r="H212" i="7"/>
  <c r="G213" i="8" l="1"/>
  <c r="I212" i="8"/>
  <c r="I212" i="7"/>
  <c r="L212" i="7" s="1"/>
  <c r="M212" i="7" s="1"/>
  <c r="E213" i="7" s="1"/>
  <c r="H213" i="8" l="1"/>
  <c r="J213" i="8" s="1"/>
  <c r="L212" i="8"/>
  <c r="K213" i="8" s="1"/>
  <c r="M213" i="8" s="1"/>
  <c r="N213" i="7"/>
  <c r="F213" i="7"/>
  <c r="G213" i="7"/>
  <c r="O212" i="7"/>
  <c r="F213" i="8" l="1"/>
  <c r="E214" i="8" s="1"/>
  <c r="H213" i="7"/>
  <c r="G214" i="8" l="1"/>
  <c r="I213" i="8"/>
  <c r="I213" i="7"/>
  <c r="L213" i="7" s="1"/>
  <c r="M213" i="7" s="1"/>
  <c r="E214" i="7" s="1"/>
  <c r="H214" i="8" l="1"/>
  <c r="J214" i="8" s="1"/>
  <c r="L213" i="8"/>
  <c r="K214" i="8" s="1"/>
  <c r="M214" i="8" s="1"/>
  <c r="O213" i="7"/>
  <c r="G214" i="7"/>
  <c r="F214" i="7"/>
  <c r="N214" i="7"/>
  <c r="F214" i="8" l="1"/>
  <c r="E215" i="8" s="1"/>
  <c r="H214" i="7"/>
  <c r="I214" i="7"/>
  <c r="L214" i="7" s="1"/>
  <c r="M214" i="7" s="1"/>
  <c r="E215" i="7" s="1"/>
  <c r="G215" i="8" l="1"/>
  <c r="I214" i="8"/>
  <c r="O214" i="7"/>
  <c r="G215" i="7"/>
  <c r="F215" i="7"/>
  <c r="N215" i="7"/>
  <c r="H215" i="8" l="1"/>
  <c r="J215" i="8" s="1"/>
  <c r="L214" i="8"/>
  <c r="K215" i="8" s="1"/>
  <c r="M215" i="8" s="1"/>
  <c r="F215" i="8"/>
  <c r="E216" i="8" s="1"/>
  <c r="H215" i="7"/>
  <c r="G216" i="8" l="1"/>
  <c r="I215" i="8"/>
  <c r="H216" i="8" s="1"/>
  <c r="J216" i="8" s="1"/>
  <c r="I215" i="7"/>
  <c r="L215" i="7" s="1"/>
  <c r="O215" i="7" s="1"/>
  <c r="L215" i="8" l="1"/>
  <c r="K216" i="8" s="1"/>
  <c r="M216" i="8" s="1"/>
  <c r="F216" i="8"/>
  <c r="E217" i="8" s="1"/>
  <c r="M215" i="7"/>
  <c r="E216" i="7" s="1"/>
  <c r="G217" i="8" l="1"/>
  <c r="I216" i="8"/>
  <c r="F216" i="7"/>
  <c r="G216" i="7"/>
  <c r="N216" i="7"/>
  <c r="H217" i="8" l="1"/>
  <c r="J217" i="8" s="1"/>
  <c r="L216" i="8"/>
  <c r="K217" i="8" s="1"/>
  <c r="M217" i="8" s="1"/>
  <c r="H216" i="7"/>
  <c r="I216" i="7" l="1"/>
  <c r="L216" i="7" s="1"/>
  <c r="M216" i="7" s="1"/>
  <c r="E217" i="7" s="1"/>
  <c r="F217" i="7" l="1"/>
  <c r="N217" i="7"/>
  <c r="G217" i="7"/>
  <c r="O216" i="7"/>
  <c r="F217" i="8" l="1"/>
  <c r="E218" i="8" s="1"/>
  <c r="H217" i="7"/>
  <c r="G218" i="8" l="1"/>
  <c r="I217" i="8"/>
  <c r="H218" i="8" s="1"/>
  <c r="J218" i="8" s="1"/>
  <c r="I217" i="7"/>
  <c r="L217" i="7" s="1"/>
  <c r="M217" i="7" s="1"/>
  <c r="E218" i="7" s="1"/>
  <c r="L217" i="8" l="1"/>
  <c r="K218" i="8" s="1"/>
  <c r="M218" i="8" s="1"/>
  <c r="O217" i="7"/>
  <c r="N218" i="7"/>
  <c r="F218" i="7"/>
  <c r="G218" i="7"/>
  <c r="H218" i="7" l="1"/>
  <c r="I218" i="7" s="1"/>
  <c r="L218" i="7" s="1"/>
  <c r="M218" i="7" s="1"/>
  <c r="E219" i="7" s="1"/>
  <c r="F219" i="7" s="1"/>
  <c r="F218" i="8"/>
  <c r="E219" i="8" s="1"/>
  <c r="G219" i="8" l="1"/>
  <c r="G219" i="7"/>
  <c r="H219" i="7" s="1"/>
  <c r="O218" i="7"/>
  <c r="F219" i="8" s="1"/>
  <c r="E220" i="8" s="1"/>
  <c r="N219" i="7"/>
  <c r="I218" i="8"/>
  <c r="H219" i="8" s="1"/>
  <c r="J219" i="8" s="1"/>
  <c r="L218" i="8" l="1"/>
  <c r="K219" i="8" s="1"/>
  <c r="M219" i="8" s="1"/>
  <c r="G220" i="8"/>
  <c r="I219" i="8"/>
  <c r="H220" i="8" s="1"/>
  <c r="J220" i="8" s="1"/>
  <c r="I219" i="7"/>
  <c r="L219" i="7" s="1"/>
  <c r="M219" i="7" s="1"/>
  <c r="E220" i="7" s="1"/>
  <c r="L219" i="8" l="1"/>
  <c r="K220" i="8" s="1"/>
  <c r="M220" i="8" s="1"/>
  <c r="O219" i="7"/>
  <c r="F220" i="7"/>
  <c r="N220" i="7"/>
  <c r="G220" i="7"/>
  <c r="F220" i="8" l="1"/>
  <c r="E221" i="8" s="1"/>
  <c r="H220" i="7"/>
  <c r="G221" i="8" l="1"/>
  <c r="I220" i="8"/>
  <c r="H221" i="8" s="1"/>
  <c r="J221" i="8" s="1"/>
  <c r="I220" i="7"/>
  <c r="L220" i="7" s="1"/>
  <c r="M220" i="7" s="1"/>
  <c r="E221" i="7" s="1"/>
  <c r="L220" i="8" l="1"/>
  <c r="K221" i="8" s="1"/>
  <c r="M221" i="8" s="1"/>
  <c r="F221" i="7"/>
  <c r="N221" i="7"/>
  <c r="G221" i="7"/>
  <c r="O220" i="7"/>
  <c r="F221" i="8" l="1"/>
  <c r="E222" i="8" s="1"/>
  <c r="H221" i="7"/>
  <c r="G222" i="8" l="1"/>
  <c r="I221" i="8"/>
  <c r="I221" i="7"/>
  <c r="L221" i="7" s="1"/>
  <c r="M221" i="7" s="1"/>
  <c r="E222" i="7" s="1"/>
  <c r="H222" i="8" l="1"/>
  <c r="J222" i="8" s="1"/>
  <c r="L221" i="8"/>
  <c r="K222" i="8" s="1"/>
  <c r="M222" i="8" s="1"/>
  <c r="O221" i="7"/>
  <c r="F222" i="7"/>
  <c r="N222" i="7"/>
  <c r="G222" i="7"/>
  <c r="F222" i="8" l="1"/>
  <c r="E223" i="8" s="1"/>
  <c r="H222" i="7"/>
  <c r="G223" i="8" l="1"/>
  <c r="I222" i="8"/>
  <c r="H223" i="8" s="1"/>
  <c r="J223" i="8" s="1"/>
  <c r="I222" i="7"/>
  <c r="L222" i="7" s="1"/>
  <c r="M222" i="7" s="1"/>
  <c r="E223" i="7" s="1"/>
  <c r="L222" i="8" l="1"/>
  <c r="K223" i="8" s="1"/>
  <c r="N223" i="7"/>
  <c r="F223" i="7"/>
  <c r="G223" i="7"/>
  <c r="O222" i="7"/>
  <c r="M223" i="8" l="1"/>
  <c r="F223" i="8"/>
  <c r="E224" i="8" s="1"/>
  <c r="H223" i="7"/>
  <c r="G224" i="8" l="1"/>
  <c r="I223" i="8"/>
  <c r="H224" i="8" s="1"/>
  <c r="J224" i="8" s="1"/>
  <c r="I223" i="7"/>
  <c r="L223" i="7" s="1"/>
  <c r="M223" i="7" s="1"/>
  <c r="E224" i="7" s="1"/>
  <c r="L223" i="8" l="1"/>
  <c r="K224" i="8" s="1"/>
  <c r="M224" i="8" s="1"/>
  <c r="N224" i="7"/>
  <c r="F224" i="7"/>
  <c r="G224" i="7"/>
  <c r="O223" i="7"/>
  <c r="F224" i="8" l="1"/>
  <c r="E225" i="8" s="1"/>
  <c r="H224" i="7"/>
  <c r="G225" i="8" l="1"/>
  <c r="I224" i="8"/>
  <c r="I224" i="7"/>
  <c r="L224" i="7" s="1"/>
  <c r="M224" i="7" s="1"/>
  <c r="E225" i="7" s="1"/>
  <c r="O224" i="7"/>
  <c r="F225" i="8" s="1"/>
  <c r="E226" i="8" s="1"/>
  <c r="G226" i="8" l="1"/>
  <c r="H225" i="8"/>
  <c r="J225" i="8" s="1"/>
  <c r="L224" i="8"/>
  <c r="K225" i="8" s="1"/>
  <c r="M225" i="8" s="1"/>
  <c r="I225" i="8"/>
  <c r="H226" i="8" s="1"/>
  <c r="J226" i="8" s="1"/>
  <c r="G225" i="7"/>
  <c r="N225" i="7"/>
  <c r="F225" i="7"/>
  <c r="H225" i="7" l="1"/>
  <c r="L225" i="8"/>
  <c r="K226" i="8" s="1"/>
  <c r="M226" i="8" s="1"/>
  <c r="I225" i="7"/>
  <c r="L225" i="7" s="1"/>
  <c r="M225" i="7" s="1"/>
  <c r="E226" i="7" s="1"/>
  <c r="O225" i="7" l="1"/>
  <c r="N226" i="7"/>
  <c r="G226" i="7"/>
  <c r="F226" i="7"/>
  <c r="H226" i="7" s="1"/>
  <c r="F226" i="8" l="1"/>
  <c r="E227" i="8" s="1"/>
  <c r="I226" i="7"/>
  <c r="L226" i="7" s="1"/>
  <c r="M226" i="7" s="1"/>
  <c r="E227" i="7" s="1"/>
  <c r="I226" i="8" l="1"/>
  <c r="H227" i="8" s="1"/>
  <c r="J227" i="8" s="1"/>
  <c r="G227" i="8"/>
  <c r="L226" i="8"/>
  <c r="K227" i="8" s="1"/>
  <c r="M227" i="8" s="1"/>
  <c r="N227" i="7"/>
  <c r="F227" i="7"/>
  <c r="G227" i="7"/>
  <c r="O226" i="7"/>
  <c r="F227" i="8" l="1"/>
  <c r="E228" i="8" s="1"/>
  <c r="H227" i="7"/>
  <c r="G228" i="8" l="1"/>
  <c r="I227" i="8"/>
  <c r="I227" i="7"/>
  <c r="L227" i="7" s="1"/>
  <c r="M227" i="7" s="1"/>
  <c r="E228" i="7" s="1"/>
  <c r="H228" i="8" l="1"/>
  <c r="J228" i="8" s="1"/>
  <c r="L227" i="8"/>
  <c r="K228" i="8" s="1"/>
  <c r="M228" i="8" s="1"/>
  <c r="O227" i="7"/>
  <c r="N228" i="7"/>
  <c r="F228" i="7"/>
  <c r="G228" i="7"/>
  <c r="F228" i="8" l="1"/>
  <c r="E229" i="8" s="1"/>
  <c r="H228" i="7"/>
  <c r="I228" i="7" s="1"/>
  <c r="L228" i="7" s="1"/>
  <c r="O228" i="7" s="1"/>
  <c r="M228" i="7" l="1"/>
  <c r="E229" i="7" s="1"/>
  <c r="G229" i="7" s="1"/>
  <c r="G229" i="8"/>
  <c r="F229" i="8"/>
  <c r="E230" i="8" s="1"/>
  <c r="I228" i="8"/>
  <c r="F229" i="7" l="1"/>
  <c r="H229" i="7" s="1"/>
  <c r="I229" i="7" s="1"/>
  <c r="L229" i="7" s="1"/>
  <c r="M229" i="7" s="1"/>
  <c r="E230" i="7" s="1"/>
  <c r="G230" i="8"/>
  <c r="N229" i="7"/>
  <c r="H229" i="8"/>
  <c r="J229" i="8" s="1"/>
  <c r="L228" i="8"/>
  <c r="K229" i="8" s="1"/>
  <c r="M229" i="8" s="1"/>
  <c r="O229" i="7" l="1"/>
  <c r="I229" i="8"/>
  <c r="F230" i="8"/>
  <c r="E231" i="8" s="1"/>
  <c r="N230" i="7"/>
  <c r="G230" i="7"/>
  <c r="F230" i="7"/>
  <c r="G231" i="8" l="1"/>
  <c r="H230" i="8"/>
  <c r="J230" i="8" s="1"/>
  <c r="L229" i="8"/>
  <c r="K230" i="8" s="1"/>
  <c r="M230" i="8" s="1"/>
  <c r="I230" i="8"/>
  <c r="H231" i="8" s="1"/>
  <c r="J231" i="8" s="1"/>
  <c r="H230" i="7"/>
  <c r="I230" i="7" s="1"/>
  <c r="L230" i="7" s="1"/>
  <c r="M230" i="7" s="1"/>
  <c r="E231" i="7" s="1"/>
  <c r="N231" i="7" s="1"/>
  <c r="L230" i="8" l="1"/>
  <c r="K231" i="8" s="1"/>
  <c r="M231" i="8" s="1"/>
  <c r="G231" i="7"/>
  <c r="F231" i="7"/>
  <c r="O230" i="7"/>
  <c r="H231" i="7" l="1"/>
  <c r="I231" i="7" s="1"/>
  <c r="L231" i="7" s="1"/>
  <c r="M231" i="7" s="1"/>
  <c r="E232" i="7" s="1"/>
  <c r="G232" i="7" s="1"/>
  <c r="F231" i="8"/>
  <c r="E232" i="8" s="1"/>
  <c r="N232" i="7" l="1"/>
  <c r="O231" i="7"/>
  <c r="F232" i="7"/>
  <c r="H232" i="7" s="1"/>
  <c r="I232" i="7" s="1"/>
  <c r="L232" i="7" s="1"/>
  <c r="O232" i="7" s="1"/>
  <c r="G232" i="8"/>
  <c r="F232" i="8"/>
  <c r="E233" i="8" s="1"/>
  <c r="I231" i="8"/>
  <c r="G233" i="8" l="1"/>
  <c r="F233" i="8"/>
  <c r="E234" i="8" s="1"/>
  <c r="H232" i="8"/>
  <c r="J232" i="8" s="1"/>
  <c r="L231" i="8"/>
  <c r="K232" i="8" s="1"/>
  <c r="M232" i="8" s="1"/>
  <c r="M232" i="7"/>
  <c r="E233" i="7" s="1"/>
  <c r="I232" i="8" l="1"/>
  <c r="G234" i="8"/>
  <c r="G233" i="7"/>
  <c r="N233" i="7"/>
  <c r="F233" i="7"/>
  <c r="H233" i="8" l="1"/>
  <c r="L232" i="8"/>
  <c r="K233" i="8" s="1"/>
  <c r="M233" i="8" s="1"/>
  <c r="H233" i="7"/>
  <c r="I233" i="7" s="1"/>
  <c r="L233" i="7" s="1"/>
  <c r="M233" i="7" s="1"/>
  <c r="E234" i="7" s="1"/>
  <c r="J233" i="8" l="1"/>
  <c r="I233" i="8"/>
  <c r="F234" i="7"/>
  <c r="N234" i="7"/>
  <c r="G234" i="7"/>
  <c r="O233" i="7"/>
  <c r="F234" i="8" l="1"/>
  <c r="E235" i="8" s="1"/>
  <c r="H234" i="8"/>
  <c r="J234" i="8" s="1"/>
  <c r="L233" i="8"/>
  <c r="K234" i="8" s="1"/>
  <c r="M234" i="8" s="1"/>
  <c r="H234" i="7"/>
  <c r="I234" i="8" l="1"/>
  <c r="H235" i="8" s="1"/>
  <c r="J235" i="8" s="1"/>
  <c r="G235" i="8"/>
  <c r="I234" i="7"/>
  <c r="L234" i="7" s="1"/>
  <c r="M234" i="7" s="1"/>
  <c r="E235" i="7" s="1"/>
  <c r="L234" i="8" l="1"/>
  <c r="K235" i="8" s="1"/>
  <c r="M235" i="8" s="1"/>
  <c r="O234" i="7"/>
  <c r="N235" i="7"/>
  <c r="G235" i="7"/>
  <c r="F235" i="7"/>
  <c r="H235" i="7" l="1"/>
  <c r="F235" i="8"/>
  <c r="E236" i="8" s="1"/>
  <c r="I235" i="7"/>
  <c r="L235" i="7" s="1"/>
  <c r="M235" i="7" s="1"/>
  <c r="E236" i="7" s="1"/>
  <c r="G236" i="8" l="1"/>
  <c r="I235" i="8"/>
  <c r="H236" i="8" s="1"/>
  <c r="J236" i="8" s="1"/>
  <c r="O235" i="7"/>
  <c r="F236" i="8" s="1"/>
  <c r="E237" i="8" s="1"/>
  <c r="N236" i="7"/>
  <c r="G236" i="7"/>
  <c r="F236" i="7"/>
  <c r="H236" i="7" s="1"/>
  <c r="L235" i="8" l="1"/>
  <c r="K236" i="8" s="1"/>
  <c r="M236" i="8" s="1"/>
  <c r="G237" i="8"/>
  <c r="I236" i="8"/>
  <c r="H237" i="8" s="1"/>
  <c r="J237" i="8" s="1"/>
  <c r="I236" i="7"/>
  <c r="L236" i="7" s="1"/>
  <c r="M236" i="7" s="1"/>
  <c r="E237" i="7" s="1"/>
  <c r="L236" i="8" l="1"/>
  <c r="K237" i="8" s="1"/>
  <c r="M237" i="8" s="1"/>
  <c r="N237" i="7"/>
  <c r="F237" i="7"/>
  <c r="G237" i="7"/>
  <c r="O236" i="7"/>
  <c r="F237" i="8" l="1"/>
  <c r="E238" i="8" s="1"/>
  <c r="H237" i="7"/>
  <c r="G238" i="8" l="1"/>
  <c r="I237" i="8"/>
  <c r="H238" i="8" s="1"/>
  <c r="J238" i="8" s="1"/>
  <c r="I237" i="7"/>
  <c r="L237" i="7" s="1"/>
  <c r="M237" i="7" s="1"/>
  <c r="E238" i="7" s="1"/>
  <c r="L237" i="8" l="1"/>
  <c r="K238" i="8" s="1"/>
  <c r="M238" i="8" s="1"/>
  <c r="O237" i="7"/>
  <c r="N238" i="7"/>
  <c r="G238" i="7"/>
  <c r="F238" i="7"/>
  <c r="F238" i="8" l="1"/>
  <c r="E239" i="8" s="1"/>
  <c r="H238" i="7"/>
  <c r="I238" i="7"/>
  <c r="L238" i="7" s="1"/>
  <c r="M238" i="7" s="1"/>
  <c r="E239" i="7" s="1"/>
  <c r="G239" i="8" l="1"/>
  <c r="F239" i="8"/>
  <c r="E240" i="8" s="1"/>
  <c r="I238" i="8"/>
  <c r="H239" i="8" s="1"/>
  <c r="J239" i="8" s="1"/>
  <c r="L238" i="8"/>
  <c r="K239" i="8" s="1"/>
  <c r="M239" i="8" s="1"/>
  <c r="O238" i="7"/>
  <c r="G239" i="7"/>
  <c r="F239" i="7"/>
  <c r="N239" i="7"/>
  <c r="G240" i="8" l="1"/>
  <c r="I239" i="8"/>
  <c r="H240" i="8" s="1"/>
  <c r="H239" i="7"/>
  <c r="L239" i="8" l="1"/>
  <c r="K240" i="8" s="1"/>
  <c r="M240" i="8" s="1"/>
  <c r="J240" i="8"/>
  <c r="I239" i="7"/>
  <c r="L239" i="7" s="1"/>
  <c r="M239" i="7" s="1"/>
  <c r="E240" i="7" s="1"/>
  <c r="O239" i="7" l="1"/>
  <c r="F240" i="8"/>
  <c r="E241" i="8" s="1"/>
  <c r="F240" i="7"/>
  <c r="N240" i="7"/>
  <c r="G240" i="7"/>
  <c r="G241" i="8" l="1"/>
  <c r="I240" i="8"/>
  <c r="H240" i="7"/>
  <c r="H241" i="8" l="1"/>
  <c r="J241" i="8" s="1"/>
  <c r="L240" i="8"/>
  <c r="K241" i="8" s="1"/>
  <c r="M241" i="8" s="1"/>
  <c r="I240" i="7"/>
  <c r="L240" i="7" s="1"/>
  <c r="M240" i="7" s="1"/>
  <c r="E241" i="7" s="1"/>
  <c r="G241" i="7" l="1"/>
  <c r="N241" i="7"/>
  <c r="F241" i="7"/>
  <c r="O240" i="7"/>
  <c r="F241" i="8" l="1"/>
  <c r="E242" i="8" s="1"/>
  <c r="H241" i="7"/>
  <c r="I241" i="7" s="1"/>
  <c r="L241" i="7" s="1"/>
  <c r="O241" i="7" l="1"/>
  <c r="I241" i="8"/>
  <c r="H242" i="8" s="1"/>
  <c r="J242" i="8" s="1"/>
  <c r="M241" i="7"/>
  <c r="E242" i="7" s="1"/>
  <c r="F242" i="7" s="1"/>
  <c r="G242" i="8"/>
  <c r="F242" i="8"/>
  <c r="E243" i="8" s="1"/>
  <c r="L241" i="8"/>
  <c r="K242" i="8" s="1"/>
  <c r="M242" i="8" s="1"/>
  <c r="G242" i="7"/>
  <c r="N242" i="7" l="1"/>
  <c r="I242" i="8"/>
  <c r="H243" i="8" s="1"/>
  <c r="J243" i="8" s="1"/>
  <c r="G243" i="8"/>
  <c r="H242" i="7"/>
  <c r="L242" i="8" l="1"/>
  <c r="K243" i="8" s="1"/>
  <c r="M243" i="8" s="1"/>
  <c r="I242" i="7"/>
  <c r="L242" i="7" s="1"/>
  <c r="M242" i="7" s="1"/>
  <c r="E243" i="7" s="1"/>
  <c r="G243" i="7" l="1"/>
  <c r="N243" i="7"/>
  <c r="F243" i="7"/>
  <c r="O242" i="7"/>
  <c r="F243" i="8" l="1"/>
  <c r="E244" i="8" s="1"/>
  <c r="H243" i="7"/>
  <c r="I243" i="7" s="1"/>
  <c r="L243" i="7" s="1"/>
  <c r="M243" i="7" s="1"/>
  <c r="E244" i="7" s="1"/>
  <c r="N244" i="7" s="1"/>
  <c r="O243" i="7" l="1"/>
  <c r="G244" i="7"/>
  <c r="F244" i="7"/>
  <c r="G244" i="8"/>
  <c r="F244" i="8"/>
  <c r="E245" i="8" s="1"/>
  <c r="I243" i="8"/>
  <c r="H244" i="7" l="1"/>
  <c r="H244" i="8"/>
  <c r="L243" i="8"/>
  <c r="K244" i="8" s="1"/>
  <c r="M244" i="8" s="1"/>
  <c r="G245" i="8"/>
  <c r="I244" i="7"/>
  <c r="L244" i="7" s="1"/>
  <c r="M244" i="7" s="1"/>
  <c r="E245" i="7" s="1"/>
  <c r="O244" i="7" l="1"/>
  <c r="F245" i="8" s="1"/>
  <c r="E246" i="8" s="1"/>
  <c r="J244" i="8"/>
  <c r="I244" i="8"/>
  <c r="G246" i="8"/>
  <c r="F245" i="7"/>
  <c r="N245" i="7"/>
  <c r="G245" i="7"/>
  <c r="H245" i="8" l="1"/>
  <c r="L244" i="8"/>
  <c r="K245" i="8" s="1"/>
  <c r="M245" i="8" s="1"/>
  <c r="H245" i="7"/>
  <c r="I245" i="7" s="1"/>
  <c r="L245" i="7" s="1"/>
  <c r="M245" i="7" s="1"/>
  <c r="E246" i="7" s="1"/>
  <c r="J245" i="8" l="1"/>
  <c r="I245" i="8"/>
  <c r="N246" i="7"/>
  <c r="F246" i="7"/>
  <c r="G246" i="7"/>
  <c r="O245" i="7"/>
  <c r="F246" i="8" l="1"/>
  <c r="E247" i="8" s="1"/>
  <c r="H246" i="8"/>
  <c r="J246" i="8" s="1"/>
  <c r="L245" i="8"/>
  <c r="K246" i="8" s="1"/>
  <c r="M246" i="8" s="1"/>
  <c r="H246" i="7"/>
  <c r="I246" i="7" s="1"/>
  <c r="L246" i="7" s="1"/>
  <c r="M246" i="7" s="1"/>
  <c r="E247" i="7" s="1"/>
  <c r="I246" i="8" l="1"/>
  <c r="H247" i="8" s="1"/>
  <c r="J247" i="8" s="1"/>
  <c r="G247" i="8"/>
  <c r="F247" i="7"/>
  <c r="G247" i="7"/>
  <c r="N247" i="7"/>
  <c r="O246" i="7"/>
  <c r="H247" i="7" l="1"/>
  <c r="L246" i="8"/>
  <c r="K247" i="8" s="1"/>
  <c r="M247" i="8" s="1"/>
  <c r="F247" i="8"/>
  <c r="E248" i="8" s="1"/>
  <c r="I247" i="7"/>
  <c r="L247" i="7" s="1"/>
  <c r="M247" i="7" s="1"/>
  <c r="E248" i="7" s="1"/>
  <c r="I247" i="8" l="1"/>
  <c r="H248" i="8" s="1"/>
  <c r="J248" i="8" s="1"/>
  <c r="G248" i="8"/>
  <c r="L247" i="8"/>
  <c r="K248" i="8" s="1"/>
  <c r="M248" i="8" s="1"/>
  <c r="F248" i="7"/>
  <c r="G248" i="7"/>
  <c r="N248" i="7"/>
  <c r="O247" i="7"/>
  <c r="F248" i="8" l="1"/>
  <c r="E249" i="8" s="1"/>
  <c r="H248" i="7"/>
  <c r="I248" i="8" l="1"/>
  <c r="H249" i="8" s="1"/>
  <c r="J249" i="8" s="1"/>
  <c r="G249" i="8"/>
  <c r="I248" i="7"/>
  <c r="L248" i="7" s="1"/>
  <c r="M248" i="7" s="1"/>
  <c r="E249" i="7" s="1"/>
  <c r="L248" i="8" l="1"/>
  <c r="K249" i="8" s="1"/>
  <c r="M249" i="8" s="1"/>
  <c r="F249" i="7"/>
  <c r="N249" i="7"/>
  <c r="G249" i="7"/>
  <c r="O248" i="7"/>
  <c r="H249" i="7" l="1"/>
  <c r="I249" i="7" s="1"/>
  <c r="L249" i="7" s="1"/>
  <c r="M249" i="7" s="1"/>
  <c r="E250" i="7" s="1"/>
  <c r="F249" i="8"/>
  <c r="E250" i="8" s="1"/>
  <c r="I249" i="8" l="1"/>
  <c r="H250" i="8" s="1"/>
  <c r="J250" i="8" s="1"/>
  <c r="G250" i="8"/>
  <c r="N250" i="7"/>
  <c r="F250" i="7"/>
  <c r="G250" i="7"/>
  <c r="O249" i="7"/>
  <c r="L249" i="8" l="1"/>
  <c r="K250" i="8" s="1"/>
  <c r="M250" i="8" s="1"/>
  <c r="F250" i="8"/>
  <c r="E251" i="8" s="1"/>
  <c r="H250" i="7"/>
  <c r="I250" i="8" l="1"/>
  <c r="G251" i="8"/>
  <c r="I250" i="7"/>
  <c r="L250" i="7" s="1"/>
  <c r="M250" i="7" s="1"/>
  <c r="E251" i="7" s="1"/>
  <c r="H251" i="8" l="1"/>
  <c r="J251" i="8" s="1"/>
  <c r="L250" i="8"/>
  <c r="K251" i="8" s="1"/>
  <c r="M251" i="8" s="1"/>
  <c r="G251" i="7"/>
  <c r="N251" i="7"/>
  <c r="F251" i="7"/>
  <c r="O250" i="7"/>
  <c r="F251" i="8" l="1"/>
  <c r="E252" i="8" s="1"/>
  <c r="H251" i="7"/>
  <c r="I251" i="7" s="1"/>
  <c r="L251" i="7" s="1"/>
  <c r="M251" i="7" s="1"/>
  <c r="E252" i="7" s="1"/>
  <c r="F252" i="7" s="1"/>
  <c r="I251" i="8" l="1"/>
  <c r="H252" i="8" s="1"/>
  <c r="J252" i="8" s="1"/>
  <c r="G252" i="8"/>
  <c r="G252" i="7"/>
  <c r="H252" i="7" s="1"/>
  <c r="O251" i="7"/>
  <c r="N252" i="7"/>
  <c r="L251" i="8" l="1"/>
  <c r="K252" i="8" s="1"/>
  <c r="M252" i="8" s="1"/>
  <c r="F252" i="8"/>
  <c r="E253" i="8" s="1"/>
  <c r="I252" i="7"/>
  <c r="L252" i="7" s="1"/>
  <c r="M252" i="7" s="1"/>
  <c r="E253" i="7" s="1"/>
  <c r="G253" i="8" l="1"/>
  <c r="I252" i="8"/>
  <c r="H253" i="8" s="1"/>
  <c r="J253" i="8" s="1"/>
  <c r="O252" i="7"/>
  <c r="G253" i="7"/>
  <c r="N253" i="7"/>
  <c r="F253" i="7"/>
  <c r="H253" i="7" l="1"/>
  <c r="I253" i="7" s="1"/>
  <c r="L253" i="7" s="1"/>
  <c r="M253" i="7" s="1"/>
  <c r="E254" i="7" s="1"/>
  <c r="F253" i="8"/>
  <c r="E254" i="8" s="1"/>
  <c r="L252" i="8"/>
  <c r="K253" i="8" s="1"/>
  <c r="M253" i="8" s="1"/>
  <c r="I253" i="8" l="1"/>
  <c r="H254" i="8" s="1"/>
  <c r="J254" i="8" s="1"/>
  <c r="O253" i="7"/>
  <c r="G254" i="8"/>
  <c r="F254" i="8"/>
  <c r="E255" i="8" s="1"/>
  <c r="G254" i="7"/>
  <c r="N254" i="7"/>
  <c r="F254" i="7"/>
  <c r="H254" i="7" l="1"/>
  <c r="L253" i="8"/>
  <c r="K254" i="8" s="1"/>
  <c r="M254" i="8" s="1"/>
  <c r="G255" i="8"/>
  <c r="I254" i="8"/>
  <c r="I254" i="7"/>
  <c r="L254" i="7" s="1"/>
  <c r="M254" i="7" s="1"/>
  <c r="E255" i="7" s="1"/>
  <c r="H255" i="8" l="1"/>
  <c r="J255" i="8" s="1"/>
  <c r="L254" i="8"/>
  <c r="K255" i="8" s="1"/>
  <c r="M255" i="8" s="1"/>
  <c r="G255" i="7"/>
  <c r="N255" i="7"/>
  <c r="F255" i="7"/>
  <c r="O254" i="7"/>
  <c r="F255" i="8" l="1"/>
  <c r="E256" i="8" s="1"/>
  <c r="H255" i="7"/>
  <c r="I255" i="7" s="1"/>
  <c r="L255" i="7" s="1"/>
  <c r="M255" i="7" s="1"/>
  <c r="E256" i="7" s="1"/>
  <c r="G256" i="7" s="1"/>
  <c r="O255" i="7" l="1"/>
  <c r="F256" i="8" s="1"/>
  <c r="E257" i="8" s="1"/>
  <c r="G256" i="8"/>
  <c r="I255" i="8"/>
  <c r="N256" i="7"/>
  <c r="F256" i="7"/>
  <c r="H256" i="7" s="1"/>
  <c r="I256" i="7" s="1"/>
  <c r="L256" i="7" s="1"/>
  <c r="M256" i="7" s="1"/>
  <c r="E257" i="7" s="1"/>
  <c r="G257" i="8" l="1"/>
  <c r="H256" i="8"/>
  <c r="J256" i="8" s="1"/>
  <c r="L255" i="8"/>
  <c r="K256" i="8" s="1"/>
  <c r="I256" i="8"/>
  <c r="H257" i="8" s="1"/>
  <c r="J257" i="8" s="1"/>
  <c r="G257" i="7"/>
  <c r="N257" i="7"/>
  <c r="F257" i="7"/>
  <c r="H257" i="7" s="1"/>
  <c r="I257" i="7" s="1"/>
  <c r="L257" i="7" s="1"/>
  <c r="M257" i="7" s="1"/>
  <c r="E258" i="7" s="1"/>
  <c r="O256" i="7"/>
  <c r="M256" i="8" l="1"/>
  <c r="L256" i="8"/>
  <c r="K257" i="8" s="1"/>
  <c r="M257" i="8" s="1"/>
  <c r="F257" i="8"/>
  <c r="E258" i="8" s="1"/>
  <c r="N258" i="7"/>
  <c r="F258" i="7"/>
  <c r="G258" i="7"/>
  <c r="O257" i="7"/>
  <c r="I257" i="8" l="1"/>
  <c r="H258" i="8" s="1"/>
  <c r="J258" i="8" s="1"/>
  <c r="G258" i="8"/>
  <c r="F258" i="8"/>
  <c r="E259" i="8" s="1"/>
  <c r="H258" i="7"/>
  <c r="I258" i="8" l="1"/>
  <c r="H259" i="8" s="1"/>
  <c r="J259" i="8" s="1"/>
  <c r="G259" i="8"/>
  <c r="L257" i="8"/>
  <c r="K258" i="8" s="1"/>
  <c r="M258" i="8" s="1"/>
  <c r="I258" i="7"/>
  <c r="L258" i="7" s="1"/>
  <c r="M258" i="7" s="1"/>
  <c r="E259" i="7" s="1"/>
  <c r="L258" i="8" l="1"/>
  <c r="K259" i="8" s="1"/>
  <c r="M259" i="8" s="1"/>
  <c r="G259" i="7"/>
  <c r="N259" i="7"/>
  <c r="F259" i="7"/>
  <c r="O258" i="7"/>
  <c r="F259" i="8" l="1"/>
  <c r="E260" i="8" s="1"/>
  <c r="H259" i="7"/>
  <c r="I259" i="7" s="1"/>
  <c r="L259" i="7" s="1"/>
  <c r="M259" i="7" s="1"/>
  <c r="E260" i="7" s="1"/>
  <c r="I259" i="8" l="1"/>
  <c r="H260" i="8" s="1"/>
  <c r="J260" i="8" s="1"/>
  <c r="G260" i="8"/>
  <c r="G260" i="7"/>
  <c r="F260" i="7"/>
  <c r="N260" i="7"/>
  <c r="O259" i="7"/>
  <c r="L259" i="8" l="1"/>
  <c r="K260" i="8" s="1"/>
  <c r="M260" i="8" s="1"/>
  <c r="F260" i="8"/>
  <c r="E261" i="8" s="1"/>
  <c r="H260" i="7"/>
  <c r="I260" i="7" s="1"/>
  <c r="L260" i="7" s="1"/>
  <c r="M260" i="7" s="1"/>
  <c r="E261" i="7" s="1"/>
  <c r="N261" i="7" s="1"/>
  <c r="I260" i="8" l="1"/>
  <c r="H261" i="8" s="1"/>
  <c r="J261" i="8" s="1"/>
  <c r="F261" i="7"/>
  <c r="G261" i="8"/>
  <c r="O260" i="7"/>
  <c r="G261" i="7"/>
  <c r="L260" i="8" l="1"/>
  <c r="K261" i="8" s="1"/>
  <c r="M261" i="8" s="1"/>
  <c r="H261" i="7"/>
  <c r="I261" i="7" s="1"/>
  <c r="L261" i="7" s="1"/>
  <c r="M261" i="7" s="1"/>
  <c r="E262" i="7" s="1"/>
  <c r="F261" i="8"/>
  <c r="E262" i="8" s="1"/>
  <c r="G262" i="8" l="1"/>
  <c r="I261" i="8"/>
  <c r="N262" i="7"/>
  <c r="F262" i="7"/>
  <c r="G262" i="7"/>
  <c r="O261" i="7"/>
  <c r="H262" i="8" l="1"/>
  <c r="J262" i="8" s="1"/>
  <c r="L261" i="8"/>
  <c r="K262" i="8" s="1"/>
  <c r="M262" i="8" s="1"/>
  <c r="F262" i="8"/>
  <c r="E263" i="8" s="1"/>
  <c r="H262" i="7"/>
  <c r="G263" i="8" l="1"/>
  <c r="I262" i="8"/>
  <c r="H263" i="8" s="1"/>
  <c r="J263" i="8" s="1"/>
  <c r="I262" i="7"/>
  <c r="L262" i="7" s="1"/>
  <c r="M262" i="7" s="1"/>
  <c r="E263" i="7" s="1"/>
  <c r="L262" i="8" l="1"/>
  <c r="K263" i="8" s="1"/>
  <c r="M263" i="8" s="1"/>
  <c r="N263" i="7"/>
  <c r="F263" i="7"/>
  <c r="G263" i="7"/>
  <c r="O262" i="7"/>
  <c r="F263" i="8" l="1"/>
  <c r="E264" i="8" s="1"/>
  <c r="H263" i="7"/>
  <c r="G264" i="8" l="1"/>
  <c r="I263" i="8"/>
  <c r="H264" i="8" s="1"/>
  <c r="J264" i="8" s="1"/>
  <c r="I263" i="7"/>
  <c r="L263" i="7" s="1"/>
  <c r="O263" i="7" s="1"/>
  <c r="L263" i="8" l="1"/>
  <c r="K264" i="8" s="1"/>
  <c r="M264" i="8" s="1"/>
  <c r="M263" i="7"/>
  <c r="E264" i="7" s="1"/>
  <c r="N264" i="7" s="1"/>
  <c r="F264" i="8"/>
  <c r="E265" i="8" s="1"/>
  <c r="F264" i="7" l="1"/>
  <c r="G265" i="8"/>
  <c r="G264" i="7"/>
  <c r="I264" i="8"/>
  <c r="H265" i="8" s="1"/>
  <c r="J265" i="8" s="1"/>
  <c r="H264" i="7" l="1"/>
  <c r="I264" i="7" s="1"/>
  <c r="L264" i="7" s="1"/>
  <c r="M264" i="7" s="1"/>
  <c r="E265" i="7" s="1"/>
  <c r="N265" i="7" s="1"/>
  <c r="L264" i="8"/>
  <c r="K265" i="8" s="1"/>
  <c r="M265" i="8" s="1"/>
  <c r="F265" i="7"/>
  <c r="G265" i="7" l="1"/>
  <c r="H265" i="7" s="1"/>
  <c r="I265" i="7" s="1"/>
  <c r="L265" i="7" s="1"/>
  <c r="M265" i="7" s="1"/>
  <c r="E266" i="7" s="1"/>
  <c r="O264" i="7"/>
  <c r="F265" i="8" s="1"/>
  <c r="E266" i="8" s="1"/>
  <c r="I265" i="8" l="1"/>
  <c r="H266" i="8" s="1"/>
  <c r="J266" i="8" s="1"/>
  <c r="G266" i="8"/>
  <c r="O265" i="7"/>
  <c r="G266" i="7"/>
  <c r="F266" i="7"/>
  <c r="H266" i="7" s="1"/>
  <c r="N266" i="7"/>
  <c r="L265" i="8" l="1"/>
  <c r="K266" i="8" s="1"/>
  <c r="M266" i="8" s="1"/>
  <c r="F266" i="8"/>
  <c r="E267" i="8" s="1"/>
  <c r="I266" i="7"/>
  <c r="L266" i="7" s="1"/>
  <c r="M266" i="7" s="1"/>
  <c r="E267" i="7" s="1"/>
  <c r="G267" i="8" l="1"/>
  <c r="I266" i="8"/>
  <c r="H267" i="8" s="1"/>
  <c r="J267" i="8" s="1"/>
  <c r="O266" i="7"/>
  <c r="N267" i="7"/>
  <c r="F267" i="7"/>
  <c r="G267" i="7"/>
  <c r="L266" i="8" l="1"/>
  <c r="K267" i="8" s="1"/>
  <c r="M267" i="8" s="1"/>
  <c r="F267" i="8"/>
  <c r="E268" i="8" s="1"/>
  <c r="H267" i="7"/>
  <c r="I267" i="8" l="1"/>
  <c r="H268" i="8" s="1"/>
  <c r="J268" i="8" s="1"/>
  <c r="G268" i="8"/>
  <c r="I267" i="7"/>
  <c r="L267" i="7" s="1"/>
  <c r="M267" i="7" s="1"/>
  <c r="E268" i="7" s="1"/>
  <c r="L267" i="8" l="1"/>
  <c r="K268" i="8" s="1"/>
  <c r="M268" i="8" s="1"/>
  <c r="N268" i="7"/>
  <c r="G268" i="7"/>
  <c r="F268" i="7"/>
  <c r="O267" i="7"/>
  <c r="H268" i="7" l="1"/>
  <c r="I268" i="7" s="1"/>
  <c r="L268" i="7" s="1"/>
  <c r="M268" i="7" s="1"/>
  <c r="E269" i="7" s="1"/>
  <c r="G269" i="7" s="1"/>
  <c r="F268" i="8"/>
  <c r="E269" i="8" s="1"/>
  <c r="O268" i="7"/>
  <c r="F269" i="7" l="1"/>
  <c r="N269" i="7"/>
  <c r="H269" i="7"/>
  <c r="I269" i="7" s="1"/>
  <c r="L269" i="7" s="1"/>
  <c r="M269" i="7" s="1"/>
  <c r="E270" i="7" s="1"/>
  <c r="G269" i="8"/>
  <c r="F269" i="8"/>
  <c r="E270" i="8" s="1"/>
  <c r="I268" i="8"/>
  <c r="H269" i="8" l="1"/>
  <c r="J269" i="8" s="1"/>
  <c r="L268" i="8"/>
  <c r="K269" i="8" s="1"/>
  <c r="M269" i="8" s="1"/>
  <c r="G270" i="8"/>
  <c r="O269" i="7"/>
  <c r="F270" i="8" s="1"/>
  <c r="E271" i="8" s="1"/>
  <c r="G270" i="7"/>
  <c r="F270" i="7"/>
  <c r="H270" i="7" s="1"/>
  <c r="I270" i="7" s="1"/>
  <c r="L270" i="7" s="1"/>
  <c r="M270" i="7" s="1"/>
  <c r="E271" i="7" s="1"/>
  <c r="N270" i="7"/>
  <c r="I269" i="8" l="1"/>
  <c r="G271" i="8"/>
  <c r="F271" i="7"/>
  <c r="N271" i="7"/>
  <c r="G271" i="7"/>
  <c r="O270" i="7"/>
  <c r="H270" i="8" l="1"/>
  <c r="L269" i="8"/>
  <c r="K270" i="8" s="1"/>
  <c r="M270" i="8" s="1"/>
  <c r="F271" i="8"/>
  <c r="E272" i="8" s="1"/>
  <c r="H271" i="7"/>
  <c r="I271" i="7" s="1"/>
  <c r="L271" i="7" s="1"/>
  <c r="M271" i="7" s="1"/>
  <c r="E272" i="7" s="1"/>
  <c r="N272" i="7" s="1"/>
  <c r="J270" i="8" l="1"/>
  <c r="I270" i="8"/>
  <c r="G272" i="8"/>
  <c r="F272" i="7"/>
  <c r="G272" i="7"/>
  <c r="O271" i="7"/>
  <c r="F272" i="8" s="1"/>
  <c r="E273" i="8" s="1"/>
  <c r="G273" i="8" l="1"/>
  <c r="H272" i="7"/>
  <c r="I272" i="7" s="1"/>
  <c r="L272" i="7" s="1"/>
  <c r="M272" i="7" s="1"/>
  <c r="E273" i="7" s="1"/>
  <c r="N273" i="7" s="1"/>
  <c r="H271" i="8"/>
  <c r="L270" i="8"/>
  <c r="K271" i="8" s="1"/>
  <c r="M271" i="8" s="1"/>
  <c r="F273" i="7" l="1"/>
  <c r="G273" i="7"/>
  <c r="H273" i="7" s="1"/>
  <c r="O272" i="7"/>
  <c r="J271" i="8"/>
  <c r="I271" i="8"/>
  <c r="I273" i="7" l="1"/>
  <c r="L273" i="7" s="1"/>
  <c r="M273" i="7" s="1"/>
  <c r="E274" i="7" s="1"/>
  <c r="H272" i="8"/>
  <c r="L271" i="8"/>
  <c r="K272" i="8" s="1"/>
  <c r="M272" i="8" s="1"/>
  <c r="F273" i="8"/>
  <c r="E274" i="8" s="1"/>
  <c r="O273" i="7" l="1"/>
  <c r="N274" i="7"/>
  <c r="F274" i="7"/>
  <c r="G274" i="7"/>
  <c r="G274" i="8"/>
  <c r="F274" i="8"/>
  <c r="J272" i="8"/>
  <c r="I272" i="8"/>
  <c r="H274" i="7" l="1"/>
  <c r="E275" i="8"/>
  <c r="H273" i="8"/>
  <c r="L272" i="8"/>
  <c r="K273" i="8" s="1"/>
  <c r="M273" i="8" s="1"/>
  <c r="I274" i="7" l="1"/>
  <c r="L274" i="7" s="1"/>
  <c r="M274" i="7" s="1"/>
  <c r="E275" i="7" s="1"/>
  <c r="J273" i="8"/>
  <c r="I273" i="8"/>
  <c r="G275" i="8"/>
  <c r="O274" i="7" l="1"/>
  <c r="F275" i="8" s="1"/>
  <c r="E276" i="8" s="1"/>
  <c r="N275" i="7"/>
  <c r="F275" i="7"/>
  <c r="H275" i="7" s="1"/>
  <c r="G275" i="7"/>
  <c r="H274" i="8"/>
  <c r="L273" i="8"/>
  <c r="K274" i="8" s="1"/>
  <c r="M274" i="8" s="1"/>
  <c r="I275" i="7" l="1"/>
  <c r="L275" i="7" s="1"/>
  <c r="M275" i="7" s="1"/>
  <c r="E276" i="7" s="1"/>
  <c r="O275" i="7"/>
  <c r="J274" i="8"/>
  <c r="I274" i="8"/>
  <c r="G276" i="8"/>
  <c r="F276" i="8"/>
  <c r="G276" i="7" l="1"/>
  <c r="F276" i="7"/>
  <c r="H276" i="7" s="1"/>
  <c r="I276" i="7" s="1"/>
  <c r="L276" i="7" s="1"/>
  <c r="O276" i="7" s="1"/>
  <c r="N276" i="7"/>
  <c r="E277" i="8"/>
  <c r="H275" i="8"/>
  <c r="L274" i="8"/>
  <c r="K275" i="8" s="1"/>
  <c r="M275" i="8" s="1"/>
  <c r="M276" i="7" l="1"/>
  <c r="E277" i="7" s="1"/>
  <c r="G277" i="8"/>
  <c r="F277" i="8"/>
  <c r="J275" i="8"/>
  <c r="I275" i="8"/>
  <c r="N277" i="7" l="1"/>
  <c r="G277" i="7"/>
  <c r="F277" i="7"/>
  <c r="E278" i="8"/>
  <c r="H276" i="8"/>
  <c r="L275" i="8"/>
  <c r="K276" i="8" s="1"/>
  <c r="M276" i="8" s="1"/>
  <c r="H277" i="7" l="1"/>
  <c r="J276" i="8"/>
  <c r="I276" i="8"/>
  <c r="G278" i="8"/>
  <c r="I277" i="7" l="1"/>
  <c r="L277" i="7" s="1"/>
  <c r="M277" i="7" s="1"/>
  <c r="E278" i="7" s="1"/>
  <c r="O277" i="7"/>
  <c r="F278" i="8" s="1"/>
  <c r="E279" i="8" s="1"/>
  <c r="H277" i="8"/>
  <c r="L276" i="8"/>
  <c r="K277" i="8" s="1"/>
  <c r="M277" i="8" s="1"/>
  <c r="G278" i="7" l="1"/>
  <c r="F278" i="7"/>
  <c r="H278" i="7" s="1"/>
  <c r="I278" i="7" s="1"/>
  <c r="L278" i="7" s="1"/>
  <c r="M278" i="7" s="1"/>
  <c r="E279" i="7" s="1"/>
  <c r="N278" i="7"/>
  <c r="J277" i="8"/>
  <c r="I277" i="8"/>
  <c r="G279" i="8"/>
  <c r="N279" i="7" l="1"/>
  <c r="G279" i="7"/>
  <c r="F279" i="7"/>
  <c r="O278" i="7"/>
  <c r="F279" i="8" s="1"/>
  <c r="E280" i="8" s="1"/>
  <c r="H278" i="8"/>
  <c r="L277" i="8"/>
  <c r="K278" i="8" s="1"/>
  <c r="M278" i="8" s="1"/>
  <c r="H279" i="7" l="1"/>
  <c r="J278" i="8"/>
  <c r="I278" i="8"/>
  <c r="G280" i="8"/>
  <c r="I279" i="7" l="1"/>
  <c r="L279" i="7" s="1"/>
  <c r="M279" i="7" s="1"/>
  <c r="E280" i="7" s="1"/>
  <c r="H279" i="8"/>
  <c r="L278" i="8"/>
  <c r="K279" i="8" s="1"/>
  <c r="M279" i="8" s="1"/>
  <c r="O279" i="7" l="1"/>
  <c r="F280" i="8" s="1"/>
  <c r="E281" i="8" s="1"/>
  <c r="G280" i="7"/>
  <c r="F280" i="7"/>
  <c r="H280" i="7" s="1"/>
  <c r="N280" i="7"/>
  <c r="J279" i="8"/>
  <c r="I279" i="8"/>
  <c r="L279" i="8" s="1"/>
  <c r="K280" i="8" s="1"/>
  <c r="M280" i="8" s="1"/>
  <c r="G281" i="8"/>
  <c r="I280" i="7" l="1"/>
  <c r="L280" i="7" s="1"/>
  <c r="M280" i="7" s="1"/>
  <c r="E281" i="7" s="1"/>
  <c r="H280" i="8"/>
  <c r="O280" i="7" l="1"/>
  <c r="F281" i="8" s="1"/>
  <c r="E282" i="8" s="1"/>
  <c r="G282" i="8" s="1"/>
  <c r="N281" i="7"/>
  <c r="F281" i="7"/>
  <c r="G281" i="7"/>
  <c r="J280" i="8"/>
  <c r="I280" i="8"/>
  <c r="H281" i="7" l="1"/>
  <c r="H281" i="8"/>
  <c r="L280" i="8"/>
  <c r="K281" i="8" s="1"/>
  <c r="M281" i="8" s="1"/>
  <c r="I281" i="7" l="1"/>
  <c r="L281" i="7" s="1"/>
  <c r="M281" i="7" s="1"/>
  <c r="E282" i="7" s="1"/>
  <c r="J281" i="8"/>
  <c r="I281" i="8"/>
  <c r="F282" i="7" l="1"/>
  <c r="N282" i="7"/>
  <c r="G282" i="7"/>
  <c r="O281" i="7"/>
  <c r="F282" i="8" s="1"/>
  <c r="E283" i="8" s="1"/>
  <c r="H282" i="8"/>
  <c r="L281" i="8"/>
  <c r="K282" i="8" s="1"/>
  <c r="M282" i="8" s="1"/>
  <c r="G283" i="8" l="1"/>
  <c r="H282" i="7"/>
  <c r="J282" i="8"/>
  <c r="I282" i="8"/>
  <c r="I282" i="7" l="1"/>
  <c r="L282" i="7" s="1"/>
  <c r="M282" i="7" s="1"/>
  <c r="E283" i="7" s="1"/>
  <c r="H283" i="8"/>
  <c r="L282" i="8"/>
  <c r="K283" i="8" s="1"/>
  <c r="M283" i="8" s="1"/>
  <c r="O282" i="7" l="1"/>
  <c r="F283" i="8" s="1"/>
  <c r="E284" i="8" s="1"/>
  <c r="G284" i="8"/>
  <c r="N283" i="7"/>
  <c r="F283" i="7"/>
  <c r="G283" i="7"/>
  <c r="J283" i="8"/>
  <c r="I283" i="8"/>
  <c r="H283" i="7" l="1"/>
  <c r="H284" i="8"/>
  <c r="L283" i="8"/>
  <c r="K284" i="8" s="1"/>
  <c r="M284" i="8" s="1"/>
  <c r="I283" i="7" l="1"/>
  <c r="L283" i="7" s="1"/>
  <c r="M283" i="7" s="1"/>
  <c r="E284" i="7" s="1"/>
  <c r="J284" i="8"/>
  <c r="F284" i="7" l="1"/>
  <c r="G284" i="7"/>
  <c r="N284" i="7"/>
  <c r="O283" i="7"/>
  <c r="F284" i="8" l="1"/>
  <c r="I284" i="8" s="1"/>
  <c r="H285" i="8" s="1"/>
  <c r="J285" i="8" s="1"/>
  <c r="H284" i="7"/>
  <c r="I284" i="7" l="1"/>
  <c r="L284" i="7" s="1"/>
  <c r="M284" i="7" s="1"/>
  <c r="E285" i="7" s="1"/>
  <c r="E285" i="8"/>
  <c r="L284" i="8"/>
  <c r="K285" i="8" s="1"/>
  <c r="M285" i="8" s="1"/>
  <c r="O284" i="7" l="1"/>
  <c r="I285" i="8" s="1"/>
  <c r="H286" i="8" s="1"/>
  <c r="J286" i="8" s="1"/>
  <c r="G285" i="8"/>
  <c r="F285" i="8"/>
  <c r="G285" i="7"/>
  <c r="F285" i="7"/>
  <c r="H285" i="7" s="1"/>
  <c r="I285" i="7" s="1"/>
  <c r="L285" i="7" s="1"/>
  <c r="M285" i="7" s="1"/>
  <c r="E286" i="7" s="1"/>
  <c r="N285" i="7"/>
  <c r="G286" i="7" l="1"/>
  <c r="N286" i="7"/>
  <c r="F286" i="7"/>
  <c r="H286" i="7" s="1"/>
  <c r="L285" i="8"/>
  <c r="K286" i="8" s="1"/>
  <c r="M286" i="8" s="1"/>
  <c r="O285" i="7"/>
  <c r="E286" i="8"/>
  <c r="I286" i="7" l="1"/>
  <c r="L286" i="7" s="1"/>
  <c r="M286" i="7" s="1"/>
  <c r="E287" i="7" s="1"/>
  <c r="F286" i="8"/>
  <c r="G286" i="8"/>
  <c r="I286" i="8" l="1"/>
  <c r="H287" i="8" s="1"/>
  <c r="J287" i="8" s="1"/>
  <c r="N287" i="7"/>
  <c r="G287" i="7"/>
  <c r="F287" i="7"/>
  <c r="H287" i="7" s="1"/>
  <c r="O286" i="7"/>
  <c r="E287" i="8"/>
  <c r="G287" i="8" l="1"/>
  <c r="F287" i="8"/>
  <c r="E288" i="8"/>
  <c r="I287" i="8"/>
  <c r="H288" i="8" s="1"/>
  <c r="I287" i="7"/>
  <c r="L287" i="7" s="1"/>
  <c r="M287" i="7" s="1"/>
  <c r="E288" i="7" s="1"/>
  <c r="O287" i="7"/>
  <c r="L286" i="8"/>
  <c r="K287" i="8" s="1"/>
  <c r="M287" i="8" s="1"/>
  <c r="J288" i="8"/>
  <c r="G288" i="8" l="1"/>
  <c r="F288" i="8"/>
  <c r="I288" i="8" s="1"/>
  <c r="L287" i="8"/>
  <c r="K288" i="8" s="1"/>
  <c r="M288" i="8" s="1"/>
  <c r="F288" i="7"/>
  <c r="G288" i="7"/>
  <c r="N288" i="7"/>
  <c r="H289" i="8"/>
  <c r="E289" i="8" l="1"/>
  <c r="L288" i="8"/>
  <c r="K289" i="8" s="1"/>
  <c r="M289" i="8" s="1"/>
  <c r="G289" i="8"/>
  <c r="H288" i="7"/>
  <c r="J289" i="8"/>
  <c r="I288" i="7" l="1"/>
  <c r="L288" i="7" s="1"/>
  <c r="M288" i="7" s="1"/>
  <c r="E289" i="7" s="1"/>
  <c r="F289" i="7" l="1"/>
  <c r="N289" i="7"/>
  <c r="G289" i="7"/>
  <c r="O288" i="7"/>
  <c r="H289" i="7" l="1"/>
  <c r="F289" i="8"/>
  <c r="E290" i="8" s="1"/>
  <c r="I289" i="8" l="1"/>
  <c r="H290" i="8" s="1"/>
  <c r="G290" i="8"/>
  <c r="I289" i="7"/>
  <c r="L289" i="7" s="1"/>
  <c r="M289" i="7" s="1"/>
  <c r="E290" i="7" s="1"/>
  <c r="O289" i="7" l="1"/>
  <c r="G290" i="7"/>
  <c r="N290" i="7"/>
  <c r="F290" i="7"/>
  <c r="J290" i="8"/>
  <c r="L289" i="8"/>
  <c r="K290" i="8" s="1"/>
  <c r="M290" i="8" s="1"/>
  <c r="H290" i="7" l="1"/>
  <c r="F290" i="8"/>
  <c r="E291" i="8" s="1"/>
  <c r="I290" i="8" l="1"/>
  <c r="H291" i="8" s="1"/>
  <c r="G291" i="8"/>
  <c r="L290" i="8"/>
  <c r="K291" i="8" s="1"/>
  <c r="M291" i="8" s="1"/>
  <c r="I290" i="7"/>
  <c r="L290" i="7" s="1"/>
  <c r="M290" i="7" s="1"/>
  <c r="E291" i="7" s="1"/>
  <c r="O290" i="7" l="1"/>
  <c r="F291" i="8" s="1"/>
  <c r="E292" i="8" s="1"/>
  <c r="G292" i="8" s="1"/>
  <c r="N291" i="7"/>
  <c r="G291" i="7"/>
  <c r="F291" i="7"/>
  <c r="H291" i="7" s="1"/>
  <c r="I291" i="8"/>
  <c r="H292" i="8" s="1"/>
  <c r="J291" i="8"/>
  <c r="L291" i="8" l="1"/>
  <c r="K292" i="8" s="1"/>
  <c r="M292" i="8" s="1"/>
  <c r="J292" i="8"/>
  <c r="I291" i="7"/>
  <c r="L291" i="7" s="1"/>
  <c r="M291" i="7" s="1"/>
  <c r="E292" i="7" s="1"/>
  <c r="O291" i="7" l="1"/>
  <c r="F292" i="7"/>
  <c r="G292" i="7"/>
  <c r="N292" i="7"/>
  <c r="H292" i="7" l="1"/>
  <c r="F292" i="8"/>
  <c r="E293" i="8" s="1"/>
  <c r="G293" i="8" l="1"/>
  <c r="I292" i="8"/>
  <c r="H293" i="8" s="1"/>
  <c r="I292" i="7"/>
  <c r="L292" i="7" s="1"/>
  <c r="M292" i="7" s="1"/>
  <c r="E293" i="7" s="1"/>
  <c r="J293" i="8" l="1"/>
  <c r="L292" i="8"/>
  <c r="K293" i="8" s="1"/>
  <c r="M293" i="8" s="1"/>
  <c r="N293" i="7"/>
  <c r="F293" i="7"/>
  <c r="G293" i="7"/>
  <c r="O292" i="7"/>
  <c r="I293" i="8" l="1"/>
  <c r="H294" i="8" s="1"/>
  <c r="F293" i="8"/>
  <c r="E294" i="8" s="1"/>
  <c r="H293" i="7"/>
  <c r="I293" i="7" l="1"/>
  <c r="L293" i="7" s="1"/>
  <c r="M293" i="7" s="1"/>
  <c r="E294" i="7" s="1"/>
  <c r="G294" i="8"/>
  <c r="L293" i="8"/>
  <c r="K294" i="8" s="1"/>
  <c r="M294" i="8" s="1"/>
  <c r="J294" i="8"/>
  <c r="G294" i="7" l="1"/>
  <c r="N294" i="7"/>
  <c r="F294" i="7"/>
  <c r="O293" i="7"/>
  <c r="H294" i="7" l="1"/>
  <c r="I294" i="7" s="1"/>
  <c r="L294" i="7" s="1"/>
  <c r="M294" i="7" s="1"/>
  <c r="E295" i="7" s="1"/>
  <c r="N295" i="7" s="1"/>
  <c r="F294" i="8"/>
  <c r="E295" i="8" s="1"/>
  <c r="G295" i="7" l="1"/>
  <c r="F295" i="7"/>
  <c r="I294" i="8"/>
  <c r="O294" i="7"/>
  <c r="I295" i="8" s="1"/>
  <c r="L294" i="8"/>
  <c r="K295" i="8" s="1"/>
  <c r="M295" i="8" s="1"/>
  <c r="H295" i="8"/>
  <c r="G295" i="8"/>
  <c r="F295" i="8"/>
  <c r="E296" i="8" s="1"/>
  <c r="L295" i="8" l="1"/>
  <c r="K296" i="8" s="1"/>
  <c r="M296" i="8" s="1"/>
  <c r="H295" i="7"/>
  <c r="J295" i="8"/>
  <c r="H296" i="8"/>
  <c r="G296" i="8"/>
  <c r="I295" i="7" l="1"/>
  <c r="L295" i="7" s="1"/>
  <c r="O295" i="7" s="1"/>
  <c r="F296" i="8" s="1"/>
  <c r="M295" i="7"/>
  <c r="E296" i="7" s="1"/>
  <c r="E297" i="8"/>
  <c r="I296" i="8"/>
  <c r="L296" i="8" s="1"/>
  <c r="K297" i="8" s="1"/>
  <c r="M297" i="8" s="1"/>
  <c r="J296" i="8"/>
  <c r="F296" i="7" l="1"/>
  <c r="H296" i="7" s="1"/>
  <c r="I296" i="7" s="1"/>
  <c r="L296" i="7" s="1"/>
  <c r="M296" i="7" s="1"/>
  <c r="E297" i="7" s="1"/>
  <c r="G296" i="7"/>
  <c r="N296" i="7"/>
  <c r="H297" i="8"/>
  <c r="G297" i="8"/>
  <c r="F297" i="7" l="1"/>
  <c r="N297" i="7"/>
  <c r="G297" i="7"/>
  <c r="O296" i="7"/>
  <c r="F297" i="8" s="1"/>
  <c r="E298" i="8" s="1"/>
  <c r="G298" i="8" s="1"/>
  <c r="J297" i="8"/>
  <c r="I297" i="8" l="1"/>
  <c r="H298" i="8" s="1"/>
  <c r="J298" i="8" s="1"/>
  <c r="H297" i="7"/>
  <c r="I297" i="7" s="1"/>
  <c r="L297" i="7" s="1"/>
  <c r="M297" i="7" s="1"/>
  <c r="E298" i="7" s="1"/>
  <c r="F298" i="7" s="1"/>
  <c r="L297" i="8"/>
  <c r="K298" i="8" s="1"/>
  <c r="M298" i="8" s="1"/>
  <c r="N298" i="7"/>
  <c r="O297" i="7"/>
  <c r="G298" i="7" l="1"/>
  <c r="H298" i="7" s="1"/>
  <c r="F298" i="8"/>
  <c r="E299" i="8" s="1"/>
  <c r="I298" i="7" l="1"/>
  <c r="L298" i="7" s="1"/>
  <c r="M298" i="7" s="1"/>
  <c r="E299" i="7" s="1"/>
  <c r="I298" i="8"/>
  <c r="H299" i="8" s="1"/>
  <c r="G299" i="8"/>
  <c r="O298" i="7" l="1"/>
  <c r="F299" i="8" s="1"/>
  <c r="E300" i="8" s="1"/>
  <c r="G300" i="8" s="1"/>
  <c r="N299" i="7"/>
  <c r="F299" i="7"/>
  <c r="G299" i="7"/>
  <c r="I299" i="8"/>
  <c r="H300" i="8" s="1"/>
  <c r="J299" i="8"/>
  <c r="L298" i="8"/>
  <c r="K299" i="8" s="1"/>
  <c r="M299" i="8" s="1"/>
  <c r="H299" i="7" l="1"/>
  <c r="L299" i="8"/>
  <c r="K300" i="8" s="1"/>
  <c r="M300" i="8" s="1"/>
  <c r="J300" i="8"/>
  <c r="I299" i="7" l="1"/>
  <c r="L299" i="7" s="1"/>
  <c r="M299" i="7" s="1"/>
  <c r="E300" i="7" s="1"/>
  <c r="O299" i="7"/>
  <c r="F300" i="8" s="1"/>
  <c r="E301" i="8" s="1"/>
  <c r="G301" i="8"/>
  <c r="I300" i="8"/>
  <c r="H301" i="8" s="1"/>
  <c r="J301" i="8" s="1"/>
  <c r="F300" i="7" l="1"/>
  <c r="N300" i="7"/>
  <c r="G300" i="7"/>
  <c r="L300" i="8"/>
  <c r="K301" i="8" s="1"/>
  <c r="M301" i="8" s="1"/>
  <c r="H300" i="7" l="1"/>
  <c r="I300" i="7" l="1"/>
  <c r="L300" i="7" s="1"/>
  <c r="M300" i="7" s="1"/>
  <c r="E301" i="7" s="1"/>
  <c r="G301" i="7" l="1"/>
  <c r="N301" i="7"/>
  <c r="F301" i="7"/>
  <c r="H301" i="7" s="1"/>
  <c r="I301" i="7" s="1"/>
  <c r="L301" i="7" s="1"/>
  <c r="M301" i="7" s="1"/>
  <c r="E302" i="7" s="1"/>
  <c r="O300" i="7"/>
  <c r="F302" i="7" l="1"/>
  <c r="H302" i="7" s="1"/>
  <c r="I302" i="7" s="1"/>
  <c r="L302" i="7" s="1"/>
  <c r="M302" i="7" s="1"/>
  <c r="E303" i="7" s="1"/>
  <c r="G302" i="7"/>
  <c r="N302" i="7"/>
  <c r="F301" i="8"/>
  <c r="E302" i="8" s="1"/>
  <c r="O301" i="7"/>
  <c r="G302" i="8" l="1"/>
  <c r="F302" i="8"/>
  <c r="E303" i="8" s="1"/>
  <c r="G303" i="8" s="1"/>
  <c r="I302" i="8"/>
  <c r="H303" i="8" s="1"/>
  <c r="J303" i="8" s="1"/>
  <c r="I301" i="8"/>
  <c r="H302" i="8" s="1"/>
  <c r="J302" i="8" s="1"/>
  <c r="L301" i="8"/>
  <c r="K302" i="8" s="1"/>
  <c r="M302" i="8" s="1"/>
  <c r="F303" i="7"/>
  <c r="G303" i="7"/>
  <c r="N303" i="7"/>
  <c r="O302" i="7"/>
  <c r="H303" i="7" l="1"/>
  <c r="I303" i="7" s="1"/>
  <c r="L303" i="7" s="1"/>
  <c r="M303" i="7" s="1"/>
  <c r="E304" i="7" s="1"/>
  <c r="L302" i="8"/>
  <c r="K303" i="8" s="1"/>
  <c r="M303" i="8" s="1"/>
  <c r="F303" i="8"/>
  <c r="E304" i="8" s="1"/>
  <c r="I303" i="8" l="1"/>
  <c r="H304" i="8" s="1"/>
  <c r="J304" i="8" s="1"/>
  <c r="L303" i="8"/>
  <c r="K304" i="8" s="1"/>
  <c r="M304" i="8" s="1"/>
  <c r="N304" i="7"/>
  <c r="F304" i="7"/>
  <c r="H304" i="7" s="1"/>
  <c r="I304" i="7" s="1"/>
  <c r="L304" i="7" s="1"/>
  <c r="M304" i="7" s="1"/>
  <c r="E305" i="7" s="1"/>
  <c r="G304" i="7"/>
  <c r="G304" i="8"/>
  <c r="O303" i="7"/>
  <c r="F304" i="8" s="1"/>
  <c r="E305" i="8" s="1"/>
  <c r="F305" i="7" l="1"/>
  <c r="G305" i="7"/>
  <c r="N305" i="7"/>
  <c r="G305" i="8"/>
  <c r="F305" i="8"/>
  <c r="E306" i="8" s="1"/>
  <c r="I304" i="8"/>
  <c r="H305" i="8" s="1"/>
  <c r="J305" i="8" s="1"/>
  <c r="O304" i="7"/>
  <c r="L304" i="8" l="1"/>
  <c r="K305" i="8" s="1"/>
  <c r="M305" i="8" s="1"/>
  <c r="G306" i="8"/>
  <c r="I305" i="8"/>
  <c r="H306" i="8" s="1"/>
  <c r="L305" i="8"/>
  <c r="K306" i="8" s="1"/>
  <c r="M306" i="8" s="1"/>
  <c r="H305" i="7"/>
  <c r="J306" i="8" l="1"/>
  <c r="I305" i="7"/>
  <c r="L305" i="7" s="1"/>
  <c r="M305" i="7" s="1"/>
  <c r="E306" i="7" s="1"/>
  <c r="F306" i="7" l="1"/>
  <c r="G306" i="7"/>
  <c r="N306" i="7"/>
  <c r="O305" i="7"/>
  <c r="H306" i="7" l="1"/>
  <c r="I306" i="7"/>
  <c r="L306" i="7" s="1"/>
  <c r="M306" i="7" s="1"/>
  <c r="E307" i="7" s="1"/>
  <c r="O306" i="7"/>
  <c r="I306" i="8"/>
  <c r="H307" i="8" s="1"/>
  <c r="F306" i="8"/>
  <c r="E307" i="8" s="1"/>
  <c r="J307" i="8" l="1"/>
  <c r="L306" i="8"/>
  <c r="K307" i="8" s="1"/>
  <c r="M307" i="8" s="1"/>
  <c r="F307" i="8"/>
  <c r="E308" i="8" s="1"/>
  <c r="G307" i="8"/>
  <c r="F307" i="7"/>
  <c r="G307" i="7"/>
  <c r="N307" i="7"/>
  <c r="H307" i="7" l="1"/>
  <c r="I307" i="7"/>
  <c r="L307" i="7" s="1"/>
  <c r="M307" i="7" s="1"/>
  <c r="E308" i="7" s="1"/>
  <c r="I307" i="8"/>
  <c r="H308" i="8" s="1"/>
  <c r="J308" i="8" s="1"/>
  <c r="G308" i="8"/>
  <c r="N308" i="7" l="1"/>
  <c r="G308" i="7"/>
  <c r="F308" i="7"/>
  <c r="L307" i="8"/>
  <c r="K308" i="8" s="1"/>
  <c r="M308" i="8" s="1"/>
  <c r="O307" i="7"/>
  <c r="H308" i="7" l="1"/>
  <c r="O308" i="7" s="1"/>
  <c r="I308" i="7"/>
  <c r="L308" i="7" s="1"/>
  <c r="M308" i="7" s="1"/>
  <c r="E309" i="7" s="1"/>
  <c r="F308" i="8"/>
  <c r="E309" i="8" s="1"/>
  <c r="I308" i="8" l="1"/>
  <c r="H309" i="8" s="1"/>
  <c r="J309" i="8"/>
  <c r="G309" i="8"/>
  <c r="F309" i="8"/>
  <c r="E310" i="8" s="1"/>
  <c r="F309" i="7"/>
  <c r="N309" i="7"/>
  <c r="G309" i="7"/>
  <c r="L308" i="8" l="1"/>
  <c r="K309" i="8" s="1"/>
  <c r="M309" i="8" s="1"/>
  <c r="H309" i="7"/>
  <c r="G310" i="8"/>
  <c r="I309" i="8"/>
  <c r="H310" i="8" s="1"/>
  <c r="J310" i="8" s="1"/>
  <c r="L309" i="8" l="1"/>
  <c r="K310" i="8" s="1"/>
  <c r="M310" i="8" s="1"/>
  <c r="I309" i="7"/>
  <c r="L309" i="7" s="1"/>
  <c r="M309" i="7" s="1"/>
  <c r="E310" i="7" s="1"/>
  <c r="N310" i="7" l="1"/>
  <c r="G310" i="7"/>
  <c r="F310" i="7"/>
  <c r="O309" i="7"/>
  <c r="F310" i="8" l="1"/>
  <c r="E311" i="8" s="1"/>
  <c r="H310" i="7"/>
  <c r="I310" i="8" l="1"/>
  <c r="H311" i="8" s="1"/>
  <c r="I310" i="7"/>
  <c r="L310" i="7" s="1"/>
  <c r="M310" i="7" s="1"/>
  <c r="E311" i="7" s="1"/>
  <c r="G311" i="8"/>
  <c r="L310" i="8"/>
  <c r="K311" i="8" s="1"/>
  <c r="M311" i="8" s="1"/>
  <c r="J311" i="8"/>
  <c r="O310" i="7" l="1"/>
  <c r="F311" i="8" s="1"/>
  <c r="E312" i="8" s="1"/>
  <c r="G312" i="8"/>
  <c r="G311" i="7"/>
  <c r="N311" i="7"/>
  <c r="F311" i="7"/>
  <c r="I311" i="8" l="1"/>
  <c r="H311" i="7"/>
  <c r="H312" i="8" l="1"/>
  <c r="J312" i="8" s="1"/>
  <c r="L311" i="8"/>
  <c r="K312" i="8" s="1"/>
  <c r="M312" i="8" s="1"/>
  <c r="I311" i="7"/>
  <c r="L311" i="7" s="1"/>
  <c r="O311" i="7" s="1"/>
  <c r="M311" i="7" l="1"/>
  <c r="E312" i="7" s="1"/>
  <c r="G312" i="7" s="1"/>
  <c r="F312" i="7"/>
  <c r="N312" i="7"/>
  <c r="F312" i="8"/>
  <c r="E313" i="8" s="1"/>
  <c r="H312" i="7" l="1"/>
  <c r="G313" i="8"/>
  <c r="I312" i="8"/>
  <c r="H313" i="8" s="1"/>
  <c r="J313" i="8" s="1"/>
  <c r="I312" i="7" l="1"/>
  <c r="L312" i="7" s="1"/>
  <c r="M312" i="7" s="1"/>
  <c r="E313" i="7" s="1"/>
  <c r="F313" i="7" s="1"/>
  <c r="L312" i="8"/>
  <c r="K313" i="8" s="1"/>
  <c r="M313" i="8" s="1"/>
  <c r="N313" i="7" l="1"/>
  <c r="G313" i="7"/>
  <c r="H313" i="7" s="1"/>
  <c r="O312" i="7"/>
  <c r="I313" i="7" l="1"/>
  <c r="L313" i="7" s="1"/>
  <c r="M313" i="7" s="1"/>
  <c r="E314" i="7" s="1"/>
  <c r="F313" i="8"/>
  <c r="E314" i="8" s="1"/>
  <c r="G314" i="8" s="1"/>
  <c r="N314" i="7" l="1"/>
  <c r="G314" i="7"/>
  <c r="F314" i="7"/>
  <c r="F314" i="8"/>
  <c r="E315" i="8" s="1"/>
  <c r="G315" i="8" s="1"/>
  <c r="I313" i="8"/>
  <c r="O313" i="7"/>
  <c r="H314" i="7" l="1"/>
  <c r="H314" i="8"/>
  <c r="J314" i="8" s="1"/>
  <c r="L313" i="8"/>
  <c r="K314" i="8" s="1"/>
  <c r="M314" i="8" s="1"/>
  <c r="I314" i="8" l="1"/>
  <c r="I314" i="7"/>
  <c r="L314" i="7" s="1"/>
  <c r="M314" i="7" s="1"/>
  <c r="E315" i="7" s="1"/>
  <c r="H315" i="8" l="1"/>
  <c r="J315" i="8" s="1"/>
  <c r="L314" i="8"/>
  <c r="K315" i="8" s="1"/>
  <c r="M315" i="8" s="1"/>
  <c r="G315" i="7"/>
  <c r="F315" i="7"/>
  <c r="H315" i="7" s="1"/>
  <c r="N315" i="7"/>
  <c r="O314" i="7"/>
  <c r="I315" i="7" l="1"/>
  <c r="L315" i="7" s="1"/>
  <c r="M315" i="7" s="1"/>
  <c r="E316" i="7" s="1"/>
  <c r="O315" i="7"/>
  <c r="F315" i="8"/>
  <c r="E316" i="8" s="1"/>
  <c r="F316" i="8" l="1"/>
  <c r="G316" i="8"/>
  <c r="I315" i="8"/>
  <c r="N316" i="7"/>
  <c r="F316" i="7"/>
  <c r="H316" i="7" s="1"/>
  <c r="G316" i="7"/>
  <c r="O316" i="7" l="1"/>
  <c r="I316" i="7"/>
  <c r="L316" i="7" s="1"/>
  <c r="M316" i="7" s="1"/>
  <c r="E317" i="7" s="1"/>
  <c r="H316" i="8"/>
  <c r="J316" i="8" s="1"/>
  <c r="L315" i="8"/>
  <c r="K316" i="8" s="1"/>
  <c r="M316" i="8" s="1"/>
  <c r="E317" i="8"/>
  <c r="G317" i="8" l="1"/>
  <c r="F317" i="8"/>
  <c r="E318" i="8" s="1"/>
  <c r="G317" i="7"/>
  <c r="F317" i="7"/>
  <c r="H317" i="7" s="1"/>
  <c r="N317" i="7"/>
  <c r="I317" i="7"/>
  <c r="L317" i="7" s="1"/>
  <c r="M317" i="7" s="1"/>
  <c r="E318" i="7" s="1"/>
  <c r="I316" i="8"/>
  <c r="H317" i="8" l="1"/>
  <c r="L316" i="8"/>
  <c r="K317" i="8" s="1"/>
  <c r="M317" i="8" s="1"/>
  <c r="O317" i="7"/>
  <c r="F318" i="7"/>
  <c r="G318" i="7"/>
  <c r="N318" i="7"/>
  <c r="G318" i="8"/>
  <c r="F318" i="8"/>
  <c r="E319" i="8" s="1"/>
  <c r="J317" i="8" l="1"/>
  <c r="H318" i="8"/>
  <c r="I318" i="8" s="1"/>
  <c r="L318" i="8" s="1"/>
  <c r="K319" i="8" s="1"/>
  <c r="M319" i="8" s="1"/>
  <c r="I317" i="8"/>
  <c r="L317" i="8" s="1"/>
  <c r="K318" i="8" s="1"/>
  <c r="M318" i="8" s="1"/>
  <c r="G319" i="8"/>
  <c r="H318" i="7"/>
  <c r="I318" i="7" l="1"/>
  <c r="L318" i="7" s="1"/>
  <c r="M318" i="7" s="1"/>
  <c r="E319" i="7" s="1"/>
  <c r="J318" i="8"/>
  <c r="H319" i="8"/>
  <c r="J319" i="8" l="1"/>
  <c r="G319" i="7"/>
  <c r="F319" i="7"/>
  <c r="H319" i="7" s="1"/>
  <c r="N319" i="7"/>
  <c r="O318" i="7"/>
  <c r="I319" i="8" l="1"/>
  <c r="H320" i="8" s="1"/>
  <c r="J320" i="8" s="1"/>
  <c r="F319" i="8"/>
  <c r="E320" i="8" s="1"/>
  <c r="I319" i="7"/>
  <c r="L319" i="7" s="1"/>
  <c r="M319" i="7" s="1"/>
  <c r="E320" i="7" s="1"/>
  <c r="L319" i="8" l="1"/>
  <c r="K320" i="8" s="1"/>
  <c r="M320" i="8" s="1"/>
  <c r="G320" i="8"/>
  <c r="F320" i="8"/>
  <c r="E321" i="8" s="1"/>
  <c r="N320" i="7"/>
  <c r="F320" i="7"/>
  <c r="H320" i="7" s="1"/>
  <c r="G320" i="7"/>
  <c r="O319" i="7"/>
  <c r="I320" i="8" l="1"/>
  <c r="H321" i="8" s="1"/>
  <c r="J321" i="8" s="1"/>
  <c r="G321" i="8"/>
  <c r="I320" i="7"/>
  <c r="L320" i="7" s="1"/>
  <c r="M320" i="7" s="1"/>
  <c r="E321" i="7" s="1"/>
  <c r="N321" i="7" l="1"/>
  <c r="G321" i="7"/>
  <c r="F321" i="7"/>
  <c r="L320" i="8"/>
  <c r="K321" i="8" s="1"/>
  <c r="M321" i="8" s="1"/>
  <c r="O320" i="7"/>
  <c r="H321" i="7" l="1"/>
  <c r="F321" i="8"/>
  <c r="E322" i="8" s="1"/>
  <c r="L321" i="8" l="1"/>
  <c r="K322" i="8" s="1"/>
  <c r="M322" i="8" s="1"/>
  <c r="G322" i="8"/>
  <c r="I321" i="8"/>
  <c r="H322" i="8" s="1"/>
  <c r="J322" i="8" s="1"/>
  <c r="I321" i="7"/>
  <c r="L321" i="7" s="1"/>
  <c r="M321" i="7" s="1"/>
  <c r="E322" i="7" s="1"/>
  <c r="G322" i="7" l="1"/>
  <c r="N322" i="7"/>
  <c r="F322" i="7"/>
  <c r="H322" i="7" s="1"/>
  <c r="I322" i="7" s="1"/>
  <c r="L322" i="7" s="1"/>
  <c r="M322" i="7" s="1"/>
  <c r="E323" i="7" s="1"/>
  <c r="O321" i="7"/>
  <c r="F323" i="7" l="1"/>
  <c r="N323" i="7"/>
  <c r="G323" i="7"/>
  <c r="F322" i="8"/>
  <c r="E323" i="8" s="1"/>
  <c r="G323" i="8" s="1"/>
  <c r="O322" i="7"/>
  <c r="F323" i="8" l="1"/>
  <c r="E324" i="8" s="1"/>
  <c r="I322" i="8"/>
  <c r="H323" i="8" s="1"/>
  <c r="J323" i="8" s="1"/>
  <c r="H323" i="7"/>
  <c r="L322" i="8" l="1"/>
  <c r="K323" i="8" s="1"/>
  <c r="M323" i="8" s="1"/>
  <c r="L323" i="8"/>
  <c r="K324" i="8" s="1"/>
  <c r="M324" i="8" s="1"/>
  <c r="I323" i="7"/>
  <c r="L323" i="7" s="1"/>
  <c r="M323" i="7" s="1"/>
  <c r="E324" i="7" s="1"/>
  <c r="I323" i="8"/>
  <c r="H324" i="8" s="1"/>
  <c r="J324" i="8" s="1"/>
  <c r="G324" i="8"/>
  <c r="O323" i="7" l="1"/>
  <c r="G324" i="7"/>
  <c r="F324" i="7"/>
  <c r="H324" i="7" s="1"/>
  <c r="N324" i="7"/>
  <c r="I324" i="7" l="1"/>
  <c r="L324" i="7" s="1"/>
  <c r="M324" i="7" s="1"/>
  <c r="E325" i="7" s="1"/>
  <c r="F324" i="8"/>
  <c r="E325" i="8" s="1"/>
  <c r="I324" i="8" l="1"/>
  <c r="H325" i="8" s="1"/>
  <c r="J325" i="8" s="1"/>
  <c r="G325" i="8"/>
  <c r="O324" i="7"/>
  <c r="F325" i="8" s="1"/>
  <c r="E326" i="8" s="1"/>
  <c r="N325" i="7"/>
  <c r="G325" i="7"/>
  <c r="F325" i="7"/>
  <c r="H325" i="7" s="1"/>
  <c r="G326" i="8" l="1"/>
  <c r="I325" i="7"/>
  <c r="L325" i="7" s="1"/>
  <c r="M325" i="7" s="1"/>
  <c r="E326" i="7" s="1"/>
  <c r="I325" i="8"/>
  <c r="H326" i="8" s="1"/>
  <c r="J326" i="8" s="1"/>
  <c r="L324" i="8"/>
  <c r="K325" i="8" s="1"/>
  <c r="M325" i="8" s="1"/>
  <c r="N326" i="7" l="1"/>
  <c r="F326" i="7"/>
  <c r="H326" i="7" s="1"/>
  <c r="I326" i="7" s="1"/>
  <c r="L326" i="7" s="1"/>
  <c r="M326" i="7" s="1"/>
  <c r="E327" i="7" s="1"/>
  <c r="G326" i="7"/>
  <c r="O325" i="7"/>
  <c r="L325" i="8"/>
  <c r="K326" i="8" s="1"/>
  <c r="M326" i="8" s="1"/>
  <c r="F327" i="7" l="1"/>
  <c r="H327" i="7" s="1"/>
  <c r="G327" i="7"/>
  <c r="N327" i="7"/>
  <c r="O326" i="7"/>
  <c r="F326" i="8"/>
  <c r="E327" i="8" s="1"/>
  <c r="G327" i="8" l="1"/>
  <c r="F327" i="8"/>
  <c r="E328" i="8" s="1"/>
  <c r="I326" i="8"/>
  <c r="H327" i="8" s="1"/>
  <c r="J327" i="8" s="1"/>
  <c r="I327" i="7"/>
  <c r="L327" i="7" s="1"/>
  <c r="M327" i="7" s="1"/>
  <c r="E328" i="7" s="1"/>
  <c r="O327" i="7" l="1"/>
  <c r="L326" i="8"/>
  <c r="K327" i="8" s="1"/>
  <c r="M327" i="8" s="1"/>
  <c r="G328" i="8"/>
  <c r="G328" i="7"/>
  <c r="F328" i="7"/>
  <c r="H328" i="7" s="1"/>
  <c r="I328" i="7" s="1"/>
  <c r="L328" i="7" s="1"/>
  <c r="M328" i="7" s="1"/>
  <c r="E329" i="7" s="1"/>
  <c r="N328" i="7"/>
  <c r="I327" i="8"/>
  <c r="H328" i="8" s="1"/>
  <c r="J328" i="8" s="1"/>
  <c r="N329" i="7" l="1"/>
  <c r="G329" i="7"/>
  <c r="F329" i="7"/>
  <c r="H329" i="7" s="1"/>
  <c r="O328" i="7"/>
  <c r="L327" i="8"/>
  <c r="K328" i="8" s="1"/>
  <c r="M328" i="8" s="1"/>
  <c r="F328" i="8"/>
  <c r="E329" i="8" s="1"/>
  <c r="G329" i="8" s="1"/>
  <c r="I328" i="8" l="1"/>
  <c r="H329" i="8" s="1"/>
  <c r="J329" i="8" s="1"/>
  <c r="F329" i="8"/>
  <c r="E330" i="8" s="1"/>
  <c r="G330" i="8"/>
  <c r="I329" i="7"/>
  <c r="L329" i="7" s="1"/>
  <c r="M329" i="7" s="1"/>
  <c r="E330" i="7" s="1"/>
  <c r="I329" i="8" l="1"/>
  <c r="H330" i="8" s="1"/>
  <c r="J330" i="8" s="1"/>
  <c r="L328" i="8"/>
  <c r="K329" i="8" s="1"/>
  <c r="M329" i="8" s="1"/>
  <c r="L329" i="8"/>
  <c r="K330" i="8" s="1"/>
  <c r="M330" i="8" s="1"/>
  <c r="F330" i="7"/>
  <c r="N330" i="7"/>
  <c r="G330" i="7"/>
  <c r="O329" i="7"/>
  <c r="F330" i="8" l="1"/>
  <c r="E331" i="8" s="1"/>
  <c r="H330" i="7"/>
  <c r="G331" i="8" l="1"/>
  <c r="I330" i="8"/>
  <c r="I330" i="7"/>
  <c r="L330" i="7" s="1"/>
  <c r="M330" i="7" s="1"/>
  <c r="E331" i="7" s="1"/>
  <c r="H331" i="8" l="1"/>
  <c r="J331" i="8" s="1"/>
  <c r="L330" i="8"/>
  <c r="K331" i="8" s="1"/>
  <c r="M331" i="8" s="1"/>
  <c r="F331" i="7"/>
  <c r="G331" i="7"/>
  <c r="N331" i="7"/>
  <c r="O330" i="7"/>
  <c r="F331" i="8" l="1"/>
  <c r="E332" i="8" s="1"/>
  <c r="H331" i="7"/>
  <c r="G332" i="8" l="1"/>
  <c r="I331" i="8"/>
  <c r="I331" i="7"/>
  <c r="L331" i="7" s="1"/>
  <c r="O331" i="7" s="1"/>
  <c r="F332" i="8" s="1"/>
  <c r="E333" i="8" s="1"/>
  <c r="H332" i="8" l="1"/>
  <c r="J332" i="8" s="1"/>
  <c r="L331" i="8"/>
  <c r="K332" i="8" s="1"/>
  <c r="M332" i="8" s="1"/>
  <c r="G333" i="8"/>
  <c r="M331" i="7"/>
  <c r="E332" i="7" s="1"/>
  <c r="I332" i="8" l="1"/>
  <c r="H333" i="8" s="1"/>
  <c r="J333" i="8" s="1"/>
  <c r="F332" i="7"/>
  <c r="N332" i="7"/>
  <c r="G332" i="7"/>
  <c r="L332" i="8" l="1"/>
  <c r="K333" i="8" s="1"/>
  <c r="M333" i="8" s="1"/>
  <c r="H332" i="7"/>
  <c r="I332" i="7" l="1"/>
  <c r="L332" i="7" s="1"/>
  <c r="M332" i="7" s="1"/>
  <c r="E333" i="7" s="1"/>
  <c r="G333" i="7" l="1"/>
  <c r="N333" i="7"/>
  <c r="F333" i="7"/>
  <c r="H333" i="7" s="1"/>
  <c r="O332" i="7"/>
  <c r="F333" i="8" l="1"/>
  <c r="E334" i="8" s="1"/>
  <c r="I333" i="7"/>
  <c r="L333" i="7" s="1"/>
  <c r="M333" i="7" s="1"/>
  <c r="E334" i="7" s="1"/>
  <c r="G334" i="8" l="1"/>
  <c r="I333" i="8"/>
  <c r="O333" i="7"/>
  <c r="G334" i="7"/>
  <c r="N334" i="7"/>
  <c r="F334" i="7"/>
  <c r="H334" i="7" l="1"/>
  <c r="I334" i="7" s="1"/>
  <c r="L334" i="7" s="1"/>
  <c r="M334" i="7" s="1"/>
  <c r="E335" i="7" s="1"/>
  <c r="G335" i="7" s="1"/>
  <c r="H334" i="8"/>
  <c r="J334" i="8" s="1"/>
  <c r="L333" i="8"/>
  <c r="K334" i="8" s="1"/>
  <c r="M334" i="8" s="1"/>
  <c r="F334" i="8"/>
  <c r="E335" i="8" s="1"/>
  <c r="N335" i="7"/>
  <c r="F335" i="7"/>
  <c r="O334" i="7" l="1"/>
  <c r="G335" i="8"/>
  <c r="F335" i="8"/>
  <c r="E336" i="8" s="1"/>
  <c r="I334" i="8"/>
  <c r="H335" i="8" s="1"/>
  <c r="J335" i="8" s="1"/>
  <c r="H335" i="7"/>
  <c r="I335" i="7"/>
  <c r="L335" i="7" s="1"/>
  <c r="M335" i="7" s="1"/>
  <c r="E336" i="7" s="1"/>
  <c r="G336" i="8" l="1"/>
  <c r="L334" i="8"/>
  <c r="K335" i="8" s="1"/>
  <c r="M335" i="8" s="1"/>
  <c r="I335" i="8"/>
  <c r="H336" i="8" s="1"/>
  <c r="J336" i="8" s="1"/>
  <c r="G336" i="7"/>
  <c r="F336" i="7"/>
  <c r="N336" i="7"/>
  <c r="O335" i="7"/>
  <c r="H336" i="7" l="1"/>
  <c r="I336" i="7" s="1"/>
  <c r="L336" i="7" s="1"/>
  <c r="L335" i="8"/>
  <c r="K336" i="8" s="1"/>
  <c r="M336" i="8" s="1"/>
  <c r="F336" i="8"/>
  <c r="E337" i="8" s="1"/>
  <c r="O336" i="7"/>
  <c r="M336" i="7"/>
  <c r="E337" i="7" s="1"/>
  <c r="G337" i="8" l="1"/>
  <c r="F337" i="8"/>
  <c r="E338" i="8" s="1"/>
  <c r="I336" i="8"/>
  <c r="H337" i="8" s="1"/>
  <c r="J337" i="8" s="1"/>
  <c r="F337" i="7"/>
  <c r="G337" i="7"/>
  <c r="N337" i="7"/>
  <c r="I337" i="8" l="1"/>
  <c r="L336" i="8"/>
  <c r="K337" i="8" s="1"/>
  <c r="M337" i="8" s="1"/>
  <c r="G338" i="8"/>
  <c r="H337" i="7"/>
  <c r="H338" i="8" l="1"/>
  <c r="J338" i="8" s="1"/>
  <c r="L337" i="8"/>
  <c r="K338" i="8" s="1"/>
  <c r="M338" i="8" s="1"/>
  <c r="I337" i="7"/>
  <c r="L337" i="7" s="1"/>
  <c r="O337" i="7" s="1"/>
  <c r="M337" i="7" l="1"/>
  <c r="E338" i="7" s="1"/>
  <c r="G338" i="7" s="1"/>
  <c r="F338" i="8"/>
  <c r="E339" i="8" s="1"/>
  <c r="N338" i="7"/>
  <c r="F338" i="7"/>
  <c r="H338" i="7" l="1"/>
  <c r="I338" i="8"/>
  <c r="H339" i="8" s="1"/>
  <c r="J339" i="8" s="1"/>
  <c r="G339" i="8"/>
  <c r="I338" i="7"/>
  <c r="L338" i="7" s="1"/>
  <c r="M338" i="7" s="1"/>
  <c r="E339" i="7" s="1"/>
  <c r="L338" i="8" l="1"/>
  <c r="K339" i="8" s="1"/>
  <c r="M339" i="8" s="1"/>
  <c r="O338" i="7"/>
  <c r="G339" i="7"/>
  <c r="N339" i="7"/>
  <c r="F339" i="7"/>
  <c r="H339" i="7" l="1"/>
  <c r="I339" i="7" s="1"/>
  <c r="L339" i="7" s="1"/>
  <c r="M339" i="7" s="1"/>
  <c r="E340" i="7" s="1"/>
  <c r="N340" i="7" s="1"/>
  <c r="F339" i="8"/>
  <c r="E340" i="8" s="1"/>
  <c r="F340" i="7"/>
  <c r="O339" i="7"/>
  <c r="G340" i="7" l="1"/>
  <c r="H340" i="7" s="1"/>
  <c r="I340" i="7" s="1"/>
  <c r="L340" i="7" s="1"/>
  <c r="M340" i="7" s="1"/>
  <c r="E341" i="7" s="1"/>
  <c r="G341" i="7" s="1"/>
  <c r="I339" i="8"/>
  <c r="H340" i="8" s="1"/>
  <c r="J340" i="8" s="1"/>
  <c r="G340" i="8"/>
  <c r="F340" i="8"/>
  <c r="E341" i="8" s="1"/>
  <c r="I340" i="8" l="1"/>
  <c r="H341" i="8" s="1"/>
  <c r="J341" i="8" s="1"/>
  <c r="L339" i="8"/>
  <c r="K340" i="8" s="1"/>
  <c r="M340" i="8" s="1"/>
  <c r="G341" i="8"/>
  <c r="F341" i="7"/>
  <c r="H341" i="7" s="1"/>
  <c r="N341" i="7"/>
  <c r="O340" i="7"/>
  <c r="F341" i="8" s="1"/>
  <c r="E342" i="8" s="1"/>
  <c r="I341" i="8" l="1"/>
  <c r="H342" i="8" s="1"/>
  <c r="J342" i="8" s="1"/>
  <c r="G342" i="8"/>
  <c r="L340" i="8"/>
  <c r="K341" i="8" s="1"/>
  <c r="M341" i="8" s="1"/>
  <c r="I341" i="7"/>
  <c r="L341" i="7" s="1"/>
  <c r="M341" i="7" s="1"/>
  <c r="E342" i="7" s="1"/>
  <c r="N342" i="7" s="1"/>
  <c r="L341" i="8" l="1"/>
  <c r="K342" i="8" s="1"/>
  <c r="M342" i="8" s="1"/>
  <c r="F342" i="7"/>
  <c r="O341" i="7"/>
  <c r="G342" i="7"/>
  <c r="H342" i="7" l="1"/>
  <c r="F342" i="8"/>
  <c r="E343" i="8" s="1"/>
  <c r="I342" i="7"/>
  <c r="L342" i="7" s="1"/>
  <c r="M342" i="7" s="1"/>
  <c r="E343" i="7" s="1"/>
  <c r="N343" i="7" s="1"/>
  <c r="F343" i="7" l="1"/>
  <c r="I342" i="8"/>
  <c r="H343" i="8" s="1"/>
  <c r="J343" i="8" s="1"/>
  <c r="O342" i="7"/>
  <c r="G343" i="7"/>
  <c r="G343" i="8"/>
  <c r="F343" i="8"/>
  <c r="E344" i="8" s="1"/>
  <c r="H343" i="7" l="1"/>
  <c r="L342" i="8"/>
  <c r="K343" i="8" s="1"/>
  <c r="M343" i="8" s="1"/>
  <c r="G344" i="8"/>
  <c r="I343" i="8"/>
  <c r="H344" i="8" s="1"/>
  <c r="J344" i="8" s="1"/>
  <c r="I343" i="7"/>
  <c r="L343" i="7" s="1"/>
  <c r="M343" i="7" s="1"/>
  <c r="E344" i="7" s="1"/>
  <c r="G344" i="7" s="1"/>
  <c r="O343" i="7" l="1"/>
  <c r="L343" i="8"/>
  <c r="K344" i="8" s="1"/>
  <c r="M344" i="8" s="1"/>
  <c r="F344" i="8"/>
  <c r="E345" i="8" s="1"/>
  <c r="N344" i="7"/>
  <c r="F344" i="7"/>
  <c r="H344" i="7" s="1"/>
  <c r="G345" i="8" l="1"/>
  <c r="I344" i="8"/>
  <c r="I344" i="7"/>
  <c r="L344" i="7" s="1"/>
  <c r="M344" i="7" s="1"/>
  <c r="E345" i="7" s="1"/>
  <c r="H345" i="8" l="1"/>
  <c r="J345" i="8" s="1"/>
  <c r="L344" i="8"/>
  <c r="K345" i="8" s="1"/>
  <c r="M345" i="8" s="1"/>
  <c r="O344" i="7"/>
  <c r="F345" i="7"/>
  <c r="G345" i="7"/>
  <c r="N345" i="7"/>
  <c r="F345" i="8" l="1"/>
  <c r="E346" i="8" s="1"/>
  <c r="H345" i="7"/>
  <c r="I345" i="8" l="1"/>
  <c r="H346" i="8" s="1"/>
  <c r="J346" i="8" s="1"/>
  <c r="G346" i="8"/>
  <c r="I345" i="7"/>
  <c r="L345" i="7" s="1"/>
  <c r="M345" i="7" s="1"/>
  <c r="E346" i="7" s="1"/>
  <c r="L345" i="8" l="1"/>
  <c r="K346" i="8" s="1"/>
  <c r="M346" i="8" s="1"/>
  <c r="O345" i="7"/>
  <c r="F346" i="7"/>
  <c r="G346" i="7"/>
  <c r="N346" i="7"/>
  <c r="F346" i="8" l="1"/>
  <c r="E347" i="8" s="1"/>
  <c r="H346" i="7"/>
  <c r="G347" i="8" l="1"/>
  <c r="I346" i="8"/>
  <c r="H347" i="8" s="1"/>
  <c r="J347" i="8" s="1"/>
  <c r="I346" i="7"/>
  <c r="L346" i="7" s="1"/>
  <c r="M346" i="7" s="1"/>
  <c r="E347" i="7" s="1"/>
  <c r="L346" i="8" l="1"/>
  <c r="K347" i="8" s="1"/>
  <c r="M347" i="8" s="1"/>
  <c r="O346" i="7"/>
  <c r="N347" i="7"/>
  <c r="F347" i="7"/>
  <c r="G347" i="7"/>
  <c r="F347" i="8" l="1"/>
  <c r="E348" i="8" s="1"/>
  <c r="H347" i="7"/>
  <c r="I347" i="8" l="1"/>
  <c r="H348" i="8" s="1"/>
  <c r="J348" i="8" s="1"/>
  <c r="G348" i="8"/>
  <c r="I347" i="7"/>
  <c r="L347" i="7" s="1"/>
  <c r="M347" i="7" s="1"/>
  <c r="E348" i="7" s="1"/>
  <c r="N348" i="7" s="1"/>
  <c r="L347" i="8" l="1"/>
  <c r="K348" i="8" s="1"/>
  <c r="M348" i="8" s="1"/>
  <c r="F348" i="7"/>
  <c r="G348" i="7"/>
  <c r="O347" i="7"/>
  <c r="H348" i="7" l="1"/>
  <c r="I348" i="7" s="1"/>
  <c r="L348" i="7" s="1"/>
  <c r="M348" i="7" s="1"/>
  <c r="E349" i="7" s="1"/>
  <c r="G349" i="7" s="1"/>
  <c r="F348" i="8"/>
  <c r="E349" i="8" s="1"/>
  <c r="I348" i="8" l="1"/>
  <c r="H349" i="8" s="1"/>
  <c r="J349" i="8" s="1"/>
  <c r="G349" i="8"/>
  <c r="N349" i="7"/>
  <c r="F349" i="7"/>
  <c r="H349" i="7" s="1"/>
  <c r="O348" i="7"/>
  <c r="L348" i="8" l="1"/>
  <c r="K349" i="8" s="1"/>
  <c r="M349" i="8" s="1"/>
  <c r="F349" i="8"/>
  <c r="E350" i="8" s="1"/>
  <c r="I349" i="7"/>
  <c r="L349" i="7" s="1"/>
  <c r="M349" i="7" s="1"/>
  <c r="E350" i="7" s="1"/>
  <c r="F350" i="7" s="1"/>
  <c r="G350" i="8" l="1"/>
  <c r="I349" i="8"/>
  <c r="O349" i="7"/>
  <c r="G350" i="7"/>
  <c r="H350" i="7" s="1"/>
  <c r="N350" i="7"/>
  <c r="H350" i="8" l="1"/>
  <c r="J350" i="8" s="1"/>
  <c r="L349" i="8"/>
  <c r="K350" i="8" s="1"/>
  <c r="F350" i="8"/>
  <c r="E351" i="8" s="1"/>
  <c r="I350" i="7"/>
  <c r="L350" i="7" s="1"/>
  <c r="O350" i="7" s="1"/>
  <c r="M350" i="7" l="1"/>
  <c r="E351" i="7" s="1"/>
  <c r="M350" i="8"/>
  <c r="G351" i="8"/>
  <c r="F351" i="8"/>
  <c r="E352" i="8" s="1"/>
  <c r="I350" i="8"/>
  <c r="H351" i="8" s="1"/>
  <c r="J351" i="8" s="1"/>
  <c r="G351" i="7"/>
  <c r="N351" i="7" l="1"/>
  <c r="F351" i="7"/>
  <c r="H351" i="7" s="1"/>
  <c r="I351" i="7" s="1"/>
  <c r="L351" i="7" s="1"/>
  <c r="M351" i="7" s="1"/>
  <c r="E352" i="7" s="1"/>
  <c r="L351" i="8"/>
  <c r="K352" i="8" s="1"/>
  <c r="M352" i="8" s="1"/>
  <c r="G352" i="8"/>
  <c r="I351" i="8"/>
  <c r="H352" i="8" s="1"/>
  <c r="J352" i="8" s="1"/>
  <c r="L350" i="8"/>
  <c r="K351" i="8" s="1"/>
  <c r="M351" i="8" s="1"/>
  <c r="O351" i="7" l="1"/>
  <c r="G352" i="7"/>
  <c r="F352" i="7"/>
  <c r="N352" i="7"/>
  <c r="F352" i="8" l="1"/>
  <c r="E353" i="8" s="1"/>
  <c r="H352" i="7"/>
  <c r="G353" i="8" l="1"/>
  <c r="I352" i="8"/>
  <c r="H353" i="8" s="1"/>
  <c r="J353" i="8" s="1"/>
  <c r="I352" i="7"/>
  <c r="L352" i="7" s="1"/>
  <c r="O352" i="7" s="1"/>
  <c r="F353" i="8" l="1"/>
  <c r="E354" i="8" s="1"/>
  <c r="L352" i="8"/>
  <c r="K353" i="8" s="1"/>
  <c r="M353" i="8" s="1"/>
  <c r="M352" i="7"/>
  <c r="E353" i="7" s="1"/>
  <c r="G353" i="7" s="1"/>
  <c r="I353" i="8" l="1"/>
  <c r="H354" i="8" s="1"/>
  <c r="J354" i="8" s="1"/>
  <c r="F353" i="7"/>
  <c r="H353" i="7" s="1"/>
  <c r="I353" i="7" s="1"/>
  <c r="L353" i="7" s="1"/>
  <c r="M353" i="7" s="1"/>
  <c r="E354" i="7" s="1"/>
  <c r="G354" i="8"/>
  <c r="N353" i="7"/>
  <c r="L353" i="8"/>
  <c r="K354" i="8" s="1"/>
  <c r="M354" i="8" l="1"/>
  <c r="O353" i="7"/>
  <c r="N354" i="7"/>
  <c r="G354" i="7"/>
  <c r="F354" i="7"/>
  <c r="F354" i="8" l="1"/>
  <c r="E355" i="8" s="1"/>
  <c r="H354" i="7"/>
  <c r="I354" i="7"/>
  <c r="L354" i="7" s="1"/>
  <c r="M354" i="7" s="1"/>
  <c r="E355" i="7" s="1"/>
  <c r="G355" i="8" l="1"/>
  <c r="I354" i="8"/>
  <c r="O354" i="7"/>
  <c r="G355" i="7"/>
  <c r="N355" i="7"/>
  <c r="F355" i="7"/>
  <c r="H355" i="7" l="1"/>
  <c r="I355" i="7" s="1"/>
  <c r="L355" i="7" s="1"/>
  <c r="O355" i="7" s="1"/>
  <c r="H355" i="8"/>
  <c r="J355" i="8" s="1"/>
  <c r="L354" i="8"/>
  <c r="K355" i="8" s="1"/>
  <c r="M355" i="8" s="1"/>
  <c r="F355" i="8"/>
  <c r="E356" i="8" s="1"/>
  <c r="I355" i="8" l="1"/>
  <c r="H356" i="8" s="1"/>
  <c r="J356" i="8" s="1"/>
  <c r="G356" i="8"/>
  <c r="F356" i="8"/>
  <c r="E357" i="8" s="1"/>
  <c r="L355" i="8"/>
  <c r="K356" i="8" s="1"/>
  <c r="M356" i="8" s="1"/>
  <c r="M355" i="7"/>
  <c r="E356" i="7" s="1"/>
  <c r="N356" i="7" s="1"/>
  <c r="G356" i="7" l="1"/>
  <c r="I356" i="8"/>
  <c r="H357" i="8" s="1"/>
  <c r="J357" i="8" s="1"/>
  <c r="G357" i="8"/>
  <c r="L356" i="8"/>
  <c r="K357" i="8" s="1"/>
  <c r="M357" i="8" s="1"/>
  <c r="F356" i="7"/>
  <c r="H356" i="7" s="1"/>
  <c r="I356" i="7" l="1"/>
  <c r="L356" i="7" s="1"/>
  <c r="O356" i="7" s="1"/>
  <c r="F357" i="8" l="1"/>
  <c r="E358" i="8" s="1"/>
  <c r="M356" i="7"/>
  <c r="E357" i="7" s="1"/>
  <c r="I357" i="8" l="1"/>
  <c r="H358" i="8" s="1"/>
  <c r="J358" i="8" s="1"/>
  <c r="G358" i="8"/>
  <c r="F357" i="7"/>
  <c r="G357" i="7"/>
  <c r="N357" i="7"/>
  <c r="L357" i="8" l="1"/>
  <c r="K358" i="8" s="1"/>
  <c r="H357" i="7"/>
  <c r="I357" i="7" s="1"/>
  <c r="L357" i="7" s="1"/>
  <c r="M357" i="7" s="1"/>
  <c r="E358" i="7" s="1"/>
  <c r="F358" i="7" s="1"/>
  <c r="M358" i="8"/>
  <c r="G358" i="7" l="1"/>
  <c r="H358" i="7" s="1"/>
  <c r="I358" i="7" s="1"/>
  <c r="L358" i="7" s="1"/>
  <c r="O358" i="7" s="1"/>
  <c r="N358" i="7"/>
  <c r="O357" i="7"/>
  <c r="F358" i="8"/>
  <c r="E359" i="8" s="1"/>
  <c r="G359" i="8" l="1"/>
  <c r="F359" i="8"/>
  <c r="E360" i="8" s="1"/>
  <c r="I358" i="8"/>
  <c r="H359" i="8" s="1"/>
  <c r="J359" i="8" s="1"/>
  <c r="M358" i="7"/>
  <c r="E359" i="7" s="1"/>
  <c r="G359" i="7" s="1"/>
  <c r="N359" i="7" l="1"/>
  <c r="F359" i="7"/>
  <c r="H359" i="7" s="1"/>
  <c r="I359" i="7" s="1"/>
  <c r="L359" i="7" s="1"/>
  <c r="M359" i="7" s="1"/>
  <c r="E360" i="7" s="1"/>
  <c r="N360" i="7" s="1"/>
  <c r="I359" i="8"/>
  <c r="H360" i="8" s="1"/>
  <c r="J360" i="8" s="1"/>
  <c r="L358" i="8"/>
  <c r="K359" i="8" s="1"/>
  <c r="M359" i="8" s="1"/>
  <c r="G360" i="8"/>
  <c r="L359" i="8" l="1"/>
  <c r="K360" i="8" s="1"/>
  <c r="M360" i="8" s="1"/>
  <c r="F360" i="7"/>
  <c r="G360" i="7"/>
  <c r="H360" i="7" s="1"/>
  <c r="I360" i="7" s="1"/>
  <c r="L360" i="7" s="1"/>
  <c r="M360" i="7" s="1"/>
  <c r="E361" i="7" s="1"/>
  <c r="O359" i="7"/>
  <c r="F360" i="8" l="1"/>
  <c r="E361" i="8" s="1"/>
  <c r="O360" i="7"/>
  <c r="G361" i="7"/>
  <c r="F361" i="7"/>
  <c r="N361" i="7"/>
  <c r="G361" i="8" l="1"/>
  <c r="F361" i="8"/>
  <c r="E362" i="8" s="1"/>
  <c r="I360" i="8"/>
  <c r="H361" i="7"/>
  <c r="I361" i="7" s="1"/>
  <c r="L361" i="7" s="1"/>
  <c r="M361" i="7" s="1"/>
  <c r="H361" i="8" l="1"/>
  <c r="L360" i="8"/>
  <c r="K361" i="8" s="1"/>
  <c r="M361" i="8" s="1"/>
  <c r="G362" i="8"/>
  <c r="O361" i="7"/>
  <c r="F362" i="8" s="1"/>
  <c r="J361" i="8" l="1"/>
  <c r="I361" i="8"/>
  <c r="H362" i="8" l="1"/>
  <c r="L361" i="8"/>
  <c r="K362" i="8" s="1"/>
  <c r="I362" i="8" l="1"/>
  <c r="L362" i="8" s="1"/>
  <c r="J362" i="8"/>
  <c r="M362" i="8"/>
</calcChain>
</file>

<file path=xl/sharedStrings.xml><?xml version="1.0" encoding="utf-8"?>
<sst xmlns="http://schemas.openxmlformats.org/spreadsheetml/2006/main" count="139" uniqueCount="111">
  <si>
    <t>Settlement</t>
  </si>
  <si>
    <t>Tenor</t>
  </si>
  <si>
    <t>Swap Rate</t>
  </si>
  <si>
    <t>Time to Cash Flow</t>
  </si>
  <si>
    <t>Cash Flow</t>
  </si>
  <si>
    <t>2-yr Shift</t>
  </si>
  <si>
    <t>5-yr Shift</t>
  </si>
  <si>
    <t>10-yr Shift</t>
  </si>
  <si>
    <t>30-yr Shift</t>
  </si>
  <si>
    <t>Payment Dates</t>
  </si>
  <si>
    <t>Discounts</t>
  </si>
  <si>
    <t>Delta</t>
  </si>
  <si>
    <t>Standardized Coupon (bps)</t>
  </si>
  <si>
    <t>Spreads to Fair Coupon (bps)</t>
  </si>
  <si>
    <t>Delivery</t>
  </si>
  <si>
    <t>F</t>
  </si>
  <si>
    <t>TCF</t>
  </si>
  <si>
    <t>CTD Maturity</t>
  </si>
  <si>
    <t>CTD Coupon</t>
  </si>
  <si>
    <t>MATURITY</t>
  </si>
  <si>
    <t>COUPON</t>
  </si>
  <si>
    <t>BID</t>
  </si>
  <si>
    <t>ASKED</t>
  </si>
  <si>
    <t>Quoted</t>
  </si>
  <si>
    <t>Last</t>
  </si>
  <si>
    <t>Next</t>
  </si>
  <si>
    <t>Tau</t>
  </si>
  <si>
    <t>Full</t>
  </si>
  <si>
    <t>Quoted Fwd</t>
  </si>
  <si>
    <t>Yield</t>
  </si>
  <si>
    <t xml:space="preserve">Duration </t>
  </si>
  <si>
    <t>Fwd DV01</t>
  </si>
  <si>
    <t>Cash DV01</t>
  </si>
  <si>
    <t>Fut DV01</t>
  </si>
  <si>
    <t>Balance</t>
  </si>
  <si>
    <t>WAC</t>
  </si>
  <si>
    <t>Servicing</t>
  </si>
  <si>
    <t>Guarantor</t>
  </si>
  <si>
    <t>Net Coupon</t>
  </si>
  <si>
    <t>PSA</t>
  </si>
  <si>
    <t>WAL</t>
  </si>
  <si>
    <t>Loan Age</t>
  </si>
  <si>
    <t>Remaining Term</t>
  </si>
  <si>
    <t>Scheduled Payment</t>
  </si>
  <si>
    <t>Gross Interest</t>
  </si>
  <si>
    <t>BOM Balance</t>
  </si>
  <si>
    <t>Scheduled Principal</t>
  </si>
  <si>
    <t>EOM Balance</t>
  </si>
  <si>
    <t>Net Interest</t>
  </si>
  <si>
    <t>Scheduled Balance</t>
  </si>
  <si>
    <t>SMM</t>
  </si>
  <si>
    <t>Prepayment</t>
  </si>
  <si>
    <t>CPR</t>
  </si>
  <si>
    <t>Total Principal</t>
  </si>
  <si>
    <t>Bond</t>
  </si>
  <si>
    <t>A</t>
  </si>
  <si>
    <t xml:space="preserve">B </t>
  </si>
  <si>
    <t>C</t>
  </si>
  <si>
    <t>D</t>
  </si>
  <si>
    <t>Starting alance</t>
  </si>
  <si>
    <t>Month</t>
  </si>
  <si>
    <t xml:space="preserve">Principal </t>
  </si>
  <si>
    <t>Interest</t>
  </si>
  <si>
    <t>Bond A</t>
  </si>
  <si>
    <t>Bond B</t>
  </si>
  <si>
    <t>Bond C</t>
  </si>
  <si>
    <t>Bond D</t>
  </si>
  <si>
    <t>Spreads to Fair bps</t>
  </si>
  <si>
    <t>Hazard Rate</t>
  </si>
  <si>
    <t>CS(T)</t>
  </si>
  <si>
    <t>CS - CS</t>
  </si>
  <si>
    <t>Vfee</t>
  </si>
  <si>
    <t>Vacc</t>
  </si>
  <si>
    <t>Vcont</t>
  </si>
  <si>
    <t>CDS at Fair</t>
  </si>
  <si>
    <t>UF(T)</t>
  </si>
  <si>
    <t>T (Years)</t>
  </si>
  <si>
    <t>N</t>
  </si>
  <si>
    <t>B</t>
  </si>
  <si>
    <t>d0(N)</t>
  </si>
  <si>
    <t>y</t>
  </si>
  <si>
    <t>a</t>
  </si>
  <si>
    <t>b</t>
  </si>
  <si>
    <t>sigma^2</t>
  </si>
  <si>
    <t>Kappa</t>
  </si>
  <si>
    <t>mu</t>
  </si>
  <si>
    <t>Annualized Volatility</t>
  </si>
  <si>
    <t>r0</t>
  </si>
  <si>
    <t>sigma</t>
  </si>
  <si>
    <t>Fixed PMT Date</t>
  </si>
  <si>
    <t>Day</t>
  </si>
  <si>
    <t>Original</t>
  </si>
  <si>
    <t>value</t>
  </si>
  <si>
    <t>Original Swap Rates</t>
  </si>
  <si>
    <t>2 yr shifted rates</t>
  </si>
  <si>
    <t>5 yr shifted rates</t>
  </si>
  <si>
    <t>10 yr shifted rates</t>
  </si>
  <si>
    <t>30 yr shifted rates</t>
  </si>
  <si>
    <t>Original Discounts</t>
  </si>
  <si>
    <t>2 yr shifted discounts</t>
  </si>
  <si>
    <t>5 yr shifted discounts</t>
  </si>
  <si>
    <t>10 yr shifted discounts</t>
  </si>
  <si>
    <t>30 yr shifted discounts</t>
  </si>
  <si>
    <t>2 yr shifted</t>
  </si>
  <si>
    <t>5 yr shifted</t>
  </si>
  <si>
    <t>10 yr shifted</t>
  </si>
  <si>
    <t>Value</t>
  </si>
  <si>
    <t>DV01</t>
  </si>
  <si>
    <t xml:space="preserve">Face </t>
  </si>
  <si>
    <t>Maurity</t>
  </si>
  <si>
    <t>Full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</si>
</sst>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0" formatCode="0.0000000"/>
    <numFmt numFmtId="172" formatCode="0.000000000"/>
    <numFmt numFmtId="184" formatCode="0.000000%"/>
    <numFmt numFmtId="18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3" fontId="0" fillId="0" borderId="0" xfId="0" applyNumberFormat="1"/>
    <xf numFmtId="0" fontId="0" fillId="0" borderId="0" xfId="0" applyAlignment="1">
      <alignment wrapText="1"/>
    </xf>
    <xf numFmtId="43" fontId="0" fillId="0" borderId="0" xfId="2" applyFont="1"/>
    <xf numFmtId="43" fontId="0" fillId="0" borderId="0" xfId="0" applyNumberFormat="1"/>
    <xf numFmtId="43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170" fontId="0" fillId="0" borderId="0" xfId="0" applyNumberFormat="1"/>
    <xf numFmtId="172" fontId="0" fillId="0" borderId="0" xfId="0" applyNumberFormat="1"/>
    <xf numFmtId="184" fontId="0" fillId="0" borderId="0" xfId="0" applyNumberFormat="1"/>
    <xf numFmtId="186" fontId="0" fillId="0" borderId="0" xfId="0" applyNumberFormat="1"/>
    <xf numFmtId="0" fontId="0" fillId="2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6417-147A-4BCF-8574-6C8CC94FE797}">
  <dimension ref="A1:H22"/>
  <sheetViews>
    <sheetView zoomScale="130" zoomScaleNormal="130" workbookViewId="0">
      <selection activeCell="H15" sqref="H15"/>
    </sheetView>
  </sheetViews>
  <sheetFormatPr baseColWidth="10" defaultColWidth="8.83203125" defaultRowHeight="15" x14ac:dyDescent="0.2"/>
  <cols>
    <col min="1" max="2" width="10.5" bestFit="1" customWidth="1"/>
    <col min="7" max="7" width="13.1640625" bestFit="1" customWidth="1"/>
  </cols>
  <sheetData>
    <row r="1" spans="1:8" x14ac:dyDescent="0.2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27</v>
      </c>
      <c r="H1" t="s">
        <v>10</v>
      </c>
    </row>
    <row r="2" spans="1:8" x14ac:dyDescent="0.2">
      <c r="A2" s="1">
        <v>44550</v>
      </c>
      <c r="B2" s="1">
        <v>44712</v>
      </c>
      <c r="C2">
        <v>0.125</v>
      </c>
      <c r="D2">
        <v>99.316000000000003</v>
      </c>
      <c r="E2">
        <v>100.002</v>
      </c>
      <c r="F2">
        <f>0.5*D2+0.5*E2</f>
        <v>99.658999999999992</v>
      </c>
      <c r="G2">
        <f>F2+0.5*C2*$A$8</f>
        <v>99.665868131868123</v>
      </c>
      <c r="H2">
        <f>G2/(100+0.5*C2)</f>
        <v>0.99603615871948159</v>
      </c>
    </row>
    <row r="3" spans="1:8" x14ac:dyDescent="0.2">
      <c r="A3" t="s">
        <v>24</v>
      </c>
      <c r="B3" s="1">
        <v>44895</v>
      </c>
      <c r="C3">
        <v>0.125</v>
      </c>
      <c r="D3">
        <v>99.26</v>
      </c>
      <c r="E3">
        <v>99.263999999999996</v>
      </c>
      <c r="F3">
        <f t="shared" ref="F3:F15" si="0">0.5*D3+0.5*E3</f>
        <v>99.262</v>
      </c>
      <c r="G3">
        <f t="shared" ref="G3:G15" si="1">F3+0.5*C3*$A$8</f>
        <v>99.268868131868132</v>
      </c>
      <c r="H3">
        <f>(G3-0.5*C3*H2)/(100+0.5*C3)</f>
        <v>0.9914465046540728</v>
      </c>
    </row>
    <row r="4" spans="1:8" x14ac:dyDescent="0.2">
      <c r="A4" s="1">
        <v>44530</v>
      </c>
      <c r="B4" s="1">
        <v>45077</v>
      </c>
      <c r="C4">
        <v>0.125</v>
      </c>
      <c r="D4">
        <v>99.144000000000005</v>
      </c>
      <c r="E4">
        <v>99.15</v>
      </c>
      <c r="F4">
        <f t="shared" si="0"/>
        <v>99.147000000000006</v>
      </c>
      <c r="G4">
        <f t="shared" si="1"/>
        <v>99.153868131868137</v>
      </c>
      <c r="H4">
        <f>(G4-0.5*C4*SUM($H$2:H3))/(100+0.5*C4)</f>
        <v>0.98967795593161556</v>
      </c>
    </row>
    <row r="5" spans="1:8" x14ac:dyDescent="0.2">
      <c r="A5" t="s">
        <v>25</v>
      </c>
      <c r="B5" s="1">
        <v>45260</v>
      </c>
      <c r="C5">
        <v>0.5</v>
      </c>
      <c r="D5">
        <v>99.231999999999999</v>
      </c>
      <c r="E5">
        <v>99.236000000000004</v>
      </c>
      <c r="F5">
        <f t="shared" si="0"/>
        <v>99.234000000000009</v>
      </c>
      <c r="G5">
        <f t="shared" si="1"/>
        <v>99.261472527472534</v>
      </c>
      <c r="H5">
        <f>(G5-0.5*C5*SUM($H$2:H4))/(100+0.5*C5)</f>
        <v>0.98271503613612221</v>
      </c>
    </row>
    <row r="6" spans="1:8" x14ac:dyDescent="0.2">
      <c r="A6" s="1">
        <v>44712</v>
      </c>
      <c r="B6" s="1">
        <v>45443</v>
      </c>
      <c r="C6">
        <v>2</v>
      </c>
      <c r="D6">
        <v>102.292</v>
      </c>
      <c r="E6">
        <v>102.29600000000001</v>
      </c>
      <c r="F6">
        <f t="shared" si="0"/>
        <v>102.29400000000001</v>
      </c>
      <c r="G6">
        <f t="shared" si="1"/>
        <v>102.40389010989013</v>
      </c>
      <c r="H6">
        <f>(G6-0.5*C6*SUM($H$2:H5))/(100+0.5*C6)</f>
        <v>0.9746932124202855</v>
      </c>
    </row>
    <row r="7" spans="1:8" x14ac:dyDescent="0.2">
      <c r="A7" t="s">
        <v>26</v>
      </c>
      <c r="B7" s="1">
        <v>45626</v>
      </c>
      <c r="C7">
        <v>1.5</v>
      </c>
      <c r="D7">
        <v>101.22</v>
      </c>
      <c r="E7">
        <v>101.224</v>
      </c>
      <c r="F7">
        <f t="shared" si="0"/>
        <v>101.22200000000001</v>
      </c>
      <c r="G7">
        <f t="shared" si="1"/>
        <v>101.30441758241759</v>
      </c>
      <c r="H7">
        <f>(G7-0.5*C7*SUM($H$2:H6))/(100+0.5*C7)</f>
        <v>0.9687691407595177</v>
      </c>
    </row>
    <row r="8" spans="1:8" x14ac:dyDescent="0.2">
      <c r="A8">
        <f>(A2-A4)/(A6-A4)</f>
        <v>0.10989010989010989</v>
      </c>
      <c r="B8" s="1">
        <v>45808</v>
      </c>
      <c r="C8">
        <v>0.25</v>
      </c>
      <c r="D8">
        <v>97.116</v>
      </c>
      <c r="E8">
        <v>97.122</v>
      </c>
      <c r="F8">
        <f t="shared" si="0"/>
        <v>97.119</v>
      </c>
      <c r="G8">
        <f t="shared" si="1"/>
        <v>97.132736263736263</v>
      </c>
      <c r="H8">
        <f>(G8-0.5*C8*SUM($H$2:H7))/(100+0.5*C8)</f>
        <v>0.96274475917761426</v>
      </c>
    </row>
    <row r="9" spans="1:8" x14ac:dyDescent="0.2">
      <c r="B9" s="1">
        <v>45991</v>
      </c>
      <c r="C9">
        <v>0.375</v>
      </c>
      <c r="D9">
        <v>97.052000000000007</v>
      </c>
      <c r="E9">
        <v>97.055999999999997</v>
      </c>
      <c r="F9">
        <f t="shared" si="0"/>
        <v>97.054000000000002</v>
      </c>
      <c r="G9">
        <f t="shared" si="1"/>
        <v>97.074604395604396</v>
      </c>
      <c r="H9">
        <f>(G9-0.5*C9*SUM($H$2:H8))/(100+0.5*C9)</f>
        <v>0.95607948972319046</v>
      </c>
    </row>
    <row r="10" spans="1:8" x14ac:dyDescent="0.2">
      <c r="B10" s="1">
        <v>46173</v>
      </c>
      <c r="C10">
        <v>0.75</v>
      </c>
      <c r="D10">
        <v>98.084000000000003</v>
      </c>
      <c r="E10">
        <v>98.09</v>
      </c>
      <c r="F10">
        <f t="shared" si="0"/>
        <v>98.087000000000003</v>
      </c>
      <c r="G10">
        <f t="shared" si="1"/>
        <v>98.128208791208792</v>
      </c>
      <c r="H10">
        <f>(G10-0.5*C10*SUM($H$2:H9))/(100+0.5*C10)</f>
        <v>0.94839250754309423</v>
      </c>
    </row>
    <row r="11" spans="1:8" x14ac:dyDescent="0.2">
      <c r="B11" s="1">
        <v>46356</v>
      </c>
      <c r="C11">
        <v>1.25</v>
      </c>
      <c r="D11">
        <v>100.114</v>
      </c>
      <c r="E11">
        <v>100.12</v>
      </c>
      <c r="F11">
        <f t="shared" si="0"/>
        <v>100.117</v>
      </c>
      <c r="G11">
        <f t="shared" si="1"/>
        <v>100.18568131868132</v>
      </c>
      <c r="H11">
        <f>(G11-0.5*C11*SUM($H$2:H10))/(100+0.5*C11)</f>
        <v>0.9411586046262429</v>
      </c>
    </row>
    <row r="12" spans="1:8" x14ac:dyDescent="0.2">
      <c r="B12" s="1">
        <v>46538</v>
      </c>
      <c r="C12">
        <v>0.5</v>
      </c>
      <c r="D12">
        <v>96.043999999999997</v>
      </c>
      <c r="E12">
        <v>96.05</v>
      </c>
      <c r="F12">
        <f t="shared" si="0"/>
        <v>96.046999999999997</v>
      </c>
      <c r="G12">
        <f t="shared" si="1"/>
        <v>96.074472527472523</v>
      </c>
      <c r="H12">
        <f>(G12-0.5*C12*SUM($H$2:H11))/(100+0.5*C12)</f>
        <v>0.9341301165590995</v>
      </c>
    </row>
    <row r="13" spans="1:8" x14ac:dyDescent="0.2">
      <c r="B13" s="1">
        <v>46721</v>
      </c>
      <c r="C13">
        <v>0.625</v>
      </c>
      <c r="D13">
        <v>96.081999999999994</v>
      </c>
      <c r="E13">
        <v>96.085999999999999</v>
      </c>
      <c r="F13">
        <f t="shared" si="0"/>
        <v>96.084000000000003</v>
      </c>
      <c r="G13">
        <f t="shared" si="1"/>
        <v>96.11834065934066</v>
      </c>
      <c r="H13">
        <f>(G13-0.5*C13*SUM($H$2:H12))/(100+0.5*C13)</f>
        <v>0.9250244443104042</v>
      </c>
    </row>
    <row r="14" spans="1:8" x14ac:dyDescent="0.2">
      <c r="B14" s="1">
        <v>46904</v>
      </c>
      <c r="C14">
        <v>1.25</v>
      </c>
      <c r="D14">
        <v>99.19</v>
      </c>
      <c r="E14">
        <v>99.194000000000003</v>
      </c>
      <c r="F14">
        <f t="shared" si="0"/>
        <v>99.192000000000007</v>
      </c>
      <c r="G14">
        <f t="shared" si="1"/>
        <v>99.260681318681321</v>
      </c>
      <c r="H14">
        <f>(G14-0.5*C14*SUM($H$2:H13))/(100+0.5*C14)</f>
        <v>0.9145728085672632</v>
      </c>
    </row>
    <row r="15" spans="1:8" x14ac:dyDescent="0.2">
      <c r="B15" s="1">
        <v>47087</v>
      </c>
      <c r="C15">
        <v>1.5</v>
      </c>
      <c r="D15">
        <v>101.02200000000001</v>
      </c>
      <c r="E15">
        <v>101.026</v>
      </c>
      <c r="F15">
        <f t="shared" si="0"/>
        <v>101.024</v>
      </c>
      <c r="G15">
        <f t="shared" si="1"/>
        <v>101.10641758241758</v>
      </c>
      <c r="H15">
        <f>(G15-0.5*C15*SUM($H$2:H14))/(100+0.5*C15)</f>
        <v>0.91059391591138039</v>
      </c>
    </row>
    <row r="16" spans="1:8" x14ac:dyDescent="0.2">
      <c r="B16" s="1"/>
    </row>
    <row r="17" spans="1:7" x14ac:dyDescent="0.2">
      <c r="A17" t="s">
        <v>108</v>
      </c>
      <c r="B17" s="1" t="s">
        <v>109</v>
      </c>
      <c r="C17" t="s">
        <v>29</v>
      </c>
      <c r="D17" t="s">
        <v>30</v>
      </c>
      <c r="E17" t="s">
        <v>110</v>
      </c>
      <c r="F17" t="s">
        <v>107</v>
      </c>
      <c r="G17" t="s">
        <v>107</v>
      </c>
    </row>
    <row r="18" spans="1:7" x14ac:dyDescent="0.2">
      <c r="A18" s="3">
        <v>5000000</v>
      </c>
      <c r="B18" s="1">
        <v>47087</v>
      </c>
      <c r="C18">
        <f>YIELD($A$2,B18,C15/100,F15,100,2,1)</f>
        <v>1.3450311597103212E-2</v>
      </c>
      <c r="D18">
        <f>MDURATION($A$2,B18,C15/100,C18,2,1)</f>
        <v>6.5741374003569772</v>
      </c>
      <c r="E18">
        <f>F15+0.5*C15*(A2-A4)/(A6-A4)</f>
        <v>101.10641758241758</v>
      </c>
      <c r="F18">
        <f>E18*D18/10000</f>
        <v>6.6468748124468166E-2</v>
      </c>
      <c r="G18" s="5">
        <f>-A18*F18/F19</f>
        <v>-6942213.5689752335</v>
      </c>
    </row>
    <row r="19" spans="1:7" x14ac:dyDescent="0.2">
      <c r="B19" s="1">
        <v>46356</v>
      </c>
      <c r="C19">
        <f>YIELD($A$2,B19,C11/100,F11,100,2,1)</f>
        <v>1.2255044456216181E-2</v>
      </c>
      <c r="D19">
        <f>MDURATION($A$2,B19,C11/100,C19,2,1)</f>
        <v>4.7784151380891933</v>
      </c>
      <c r="E19">
        <f>F11+0.5*C11*(A2-A4)/(A6-A4)</f>
        <v>100.18568131868132</v>
      </c>
      <c r="F19">
        <f>E19*D19/10000</f>
        <v>4.7872877623296652E-2</v>
      </c>
      <c r="G19" s="5">
        <f>-A18*F18/F19</f>
        <v>-6942213.5689752335</v>
      </c>
    </row>
    <row r="20" spans="1:7" x14ac:dyDescent="0.2">
      <c r="B20" s="1"/>
    </row>
    <row r="21" spans="1:7" x14ac:dyDescent="0.2">
      <c r="B21" s="1"/>
    </row>
    <row r="22" spans="1:7" x14ac:dyDescent="0.2">
      <c r="B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4C87-B97B-C746-8150-99787C2D1429}">
  <dimension ref="A1:U361"/>
  <sheetViews>
    <sheetView zoomScale="150" zoomScaleNormal="150" workbookViewId="0">
      <selection activeCell="B15" sqref="B15"/>
    </sheetView>
  </sheetViews>
  <sheetFormatPr baseColWidth="10" defaultRowHeight="15" x14ac:dyDescent="0.2"/>
  <cols>
    <col min="1" max="2" width="11.1640625" bestFit="1" customWidth="1"/>
    <col min="4" max="4" width="12" customWidth="1"/>
    <col min="5" max="5" width="14.6640625" bestFit="1" customWidth="1"/>
    <col min="6" max="6" width="12.6640625" bestFit="1" customWidth="1"/>
    <col min="7" max="7" width="11.1640625" bestFit="1" customWidth="1"/>
    <col min="8" max="8" width="11.1640625" customWidth="1"/>
    <col min="9" max="9" width="14.6640625" bestFit="1" customWidth="1"/>
    <col min="10" max="12" width="14.6640625" customWidth="1"/>
    <col min="13" max="13" width="14.6640625" bestFit="1" customWidth="1"/>
    <col min="14" max="14" width="11.1640625" bestFit="1" customWidth="1"/>
    <col min="15" max="15" width="12.6640625" bestFit="1" customWidth="1"/>
  </cols>
  <sheetData>
    <row r="1" spans="1:21" ht="32" x14ac:dyDescent="0.2">
      <c r="C1" t="s">
        <v>41</v>
      </c>
      <c r="D1" t="s">
        <v>42</v>
      </c>
      <c r="E1" t="s">
        <v>45</v>
      </c>
      <c r="F1" s="4" t="s">
        <v>43</v>
      </c>
      <c r="G1" s="4" t="s">
        <v>44</v>
      </c>
      <c r="H1" s="4" t="s">
        <v>46</v>
      </c>
      <c r="I1" s="4" t="s">
        <v>49</v>
      </c>
      <c r="J1" s="4" t="s">
        <v>52</v>
      </c>
      <c r="K1" s="4" t="s">
        <v>50</v>
      </c>
      <c r="L1" s="4" t="s">
        <v>51</v>
      </c>
      <c r="M1" s="4" t="s">
        <v>47</v>
      </c>
      <c r="N1" s="4" t="s">
        <v>48</v>
      </c>
      <c r="O1" s="4" t="s">
        <v>53</v>
      </c>
      <c r="P1" s="4"/>
      <c r="Q1" s="4"/>
      <c r="R1" s="4"/>
      <c r="S1" s="4"/>
      <c r="T1" s="4"/>
      <c r="U1" s="4"/>
    </row>
    <row r="2" spans="1:21" x14ac:dyDescent="0.2">
      <c r="C2">
        <v>1</v>
      </c>
      <c r="D2">
        <v>360</v>
      </c>
      <c r="E2" s="3">
        <f>B4</f>
        <v>175000000</v>
      </c>
      <c r="F2" s="5">
        <f>(E2*$B$5/1200)/(1-(1+$B$5/1200)^(-D2))</f>
        <v>886699.29219529987</v>
      </c>
      <c r="G2" s="5">
        <f>($B$5/1200)*E2</f>
        <v>656250</v>
      </c>
      <c r="H2" s="6">
        <f>F2-G2</f>
        <v>230449.29219529987</v>
      </c>
      <c r="I2" s="6">
        <f>E2-H2</f>
        <v>174769550.70780471</v>
      </c>
      <c r="J2" s="6">
        <f>($B$9/100)*MIN(30,C2)*0.2</f>
        <v>0.4</v>
      </c>
      <c r="K2" s="6">
        <f>100*(1-(1-J2/100)^(1/12))</f>
        <v>3.3394601074221431E-2</v>
      </c>
      <c r="L2" s="6">
        <f>I2*(K2/100)</f>
        <v>58363.59425808052</v>
      </c>
      <c r="M2" s="6">
        <f>E2-H2-L2</f>
        <v>174711187.11354664</v>
      </c>
      <c r="N2" s="5">
        <f>(E2*$B$8/1200)</f>
        <v>583333.33333333337</v>
      </c>
      <c r="O2" s="6">
        <f>H2+L2</f>
        <v>288812.8864533804</v>
      </c>
    </row>
    <row r="3" spans="1:21" x14ac:dyDescent="0.2">
      <c r="C3">
        <v>2</v>
      </c>
      <c r="D3">
        <v>359</v>
      </c>
      <c r="E3" s="6">
        <f>M2</f>
        <v>174711187.11354664</v>
      </c>
      <c r="F3" s="5">
        <f>(E3*$B$5/1200)/(1-(1+$B$5/1200)^(-D3))</f>
        <v>886403.18250394333</v>
      </c>
      <c r="G3" s="5">
        <f>($B$5/1200)*E3</f>
        <v>655166.95167579991</v>
      </c>
      <c r="H3" s="6">
        <f>F3-G3</f>
        <v>231236.23082814342</v>
      </c>
      <c r="I3" s="6">
        <f t="shared" ref="I3:I66" si="0">E3-H3</f>
        <v>174479950.8827185</v>
      </c>
      <c r="J3" s="6">
        <f t="shared" ref="J3:J66" si="1">($B$9/100)*MIN(30,C3)*0.2</f>
        <v>0.8</v>
      </c>
      <c r="K3" s="6">
        <f t="shared" ref="K3:K66" si="2">100*(1-(1-J3/100)^(1/12))</f>
        <v>6.6912367827864916E-2</v>
      </c>
      <c r="L3" s="6">
        <f t="shared" ref="L3:L66" si="3">I3*(K3/100)</f>
        <v>116748.66652052265</v>
      </c>
      <c r="M3" s="6">
        <f t="shared" ref="M3:M66" si="4">E3-H3-L3</f>
        <v>174363202.21619797</v>
      </c>
      <c r="N3" s="5">
        <f t="shared" ref="N3:N66" si="5">(E3*$B$8/1200)</f>
        <v>582370.62371182209</v>
      </c>
      <c r="O3" s="6">
        <f t="shared" ref="O3:O66" si="6">H3+L3</f>
        <v>347984.8973486661</v>
      </c>
    </row>
    <row r="4" spans="1:21" x14ac:dyDescent="0.2">
      <c r="A4" t="s">
        <v>34</v>
      </c>
      <c r="B4" s="3">
        <v>175000000</v>
      </c>
      <c r="C4">
        <v>3</v>
      </c>
      <c r="D4">
        <v>358</v>
      </c>
      <c r="E4" s="6">
        <f t="shared" ref="E4:E67" si="7">M3</f>
        <v>174363202.21619797</v>
      </c>
      <c r="F4" s="5">
        <f t="shared" ref="F4:F67" si="8">(E4*$B$5/1200)/(1-(1+$B$5/1200)^(-D4))</f>
        <v>885810.06914602825</v>
      </c>
      <c r="G4" s="5">
        <f t="shared" ref="G4:G67" si="9">($B$5/1200)*E4</f>
        <v>653862.00831074233</v>
      </c>
      <c r="H4" s="6">
        <f t="shared" ref="H4:H67" si="10">F4-G4</f>
        <v>231948.06083528593</v>
      </c>
      <c r="I4" s="6">
        <f t="shared" si="0"/>
        <v>174131254.1553627</v>
      </c>
      <c r="J4" s="6">
        <f t="shared" si="1"/>
        <v>1.2000000000000002</v>
      </c>
      <c r="K4" s="6">
        <f t="shared" si="2"/>
        <v>0.10055425391276573</v>
      </c>
      <c r="L4" s="6">
        <f t="shared" si="3"/>
        <v>175096.38344486683</v>
      </c>
      <c r="M4" s="6">
        <f t="shared" si="4"/>
        <v>173956157.77191782</v>
      </c>
      <c r="N4" s="5">
        <f t="shared" si="5"/>
        <v>581210.67405399319</v>
      </c>
      <c r="O4" s="6">
        <f t="shared" si="6"/>
        <v>407044.44428015279</v>
      </c>
    </row>
    <row r="5" spans="1:21" x14ac:dyDescent="0.2">
      <c r="A5" t="s">
        <v>35</v>
      </c>
      <c r="B5">
        <v>4.5</v>
      </c>
      <c r="C5">
        <v>4</v>
      </c>
      <c r="D5">
        <v>357</v>
      </c>
      <c r="E5" s="6">
        <f t="shared" si="7"/>
        <v>173956157.77191782</v>
      </c>
      <c r="F5" s="5">
        <f t="shared" si="8"/>
        <v>884919.34943991422</v>
      </c>
      <c r="G5" s="5">
        <f t="shared" si="9"/>
        <v>652335.59164469177</v>
      </c>
      <c r="H5" s="6">
        <f t="shared" si="10"/>
        <v>232583.75779522245</v>
      </c>
      <c r="I5" s="6">
        <f t="shared" si="0"/>
        <v>173723574.01412261</v>
      </c>
      <c r="J5" s="6">
        <f t="shared" si="1"/>
        <v>1.6</v>
      </c>
      <c r="K5" s="6">
        <f t="shared" si="2"/>
        <v>0.13432122426282334</v>
      </c>
      <c r="L5" s="6">
        <f t="shared" si="3"/>
        <v>233347.63144890152</v>
      </c>
      <c r="M5" s="6">
        <f t="shared" si="4"/>
        <v>173490226.38267371</v>
      </c>
      <c r="N5" s="5">
        <f t="shared" si="5"/>
        <v>579853.85923972609</v>
      </c>
      <c r="O5" s="6">
        <f t="shared" si="6"/>
        <v>465931.38924412394</v>
      </c>
    </row>
    <row r="6" spans="1:21" x14ac:dyDescent="0.2">
      <c r="A6" t="s">
        <v>36</v>
      </c>
      <c r="B6">
        <v>0.25</v>
      </c>
      <c r="C6">
        <v>5</v>
      </c>
      <c r="D6">
        <v>356</v>
      </c>
      <c r="E6" s="6">
        <f t="shared" si="7"/>
        <v>173490226.38267371</v>
      </c>
      <c r="F6" s="5">
        <f t="shared" si="8"/>
        <v>883730.71493600821</v>
      </c>
      <c r="G6" s="5">
        <f t="shared" si="9"/>
        <v>650588.34893502644</v>
      </c>
      <c r="H6" s="6">
        <f t="shared" si="10"/>
        <v>233142.36600098177</v>
      </c>
      <c r="I6" s="6">
        <f t="shared" si="0"/>
        <v>173257084.01667273</v>
      </c>
      <c r="J6" s="6">
        <f t="shared" si="1"/>
        <v>2</v>
      </c>
      <c r="K6" s="6">
        <f t="shared" si="2"/>
        <v>0.16821425527395739</v>
      </c>
      <c r="L6" s="6">
        <f t="shared" si="3"/>
        <v>291443.11358802067</v>
      </c>
      <c r="M6" s="6">
        <f t="shared" si="4"/>
        <v>172965640.9030847</v>
      </c>
      <c r="N6" s="5">
        <f t="shared" si="5"/>
        <v>578300.75460891239</v>
      </c>
      <c r="O6" s="6">
        <f t="shared" si="6"/>
        <v>524585.47958900244</v>
      </c>
    </row>
    <row r="7" spans="1:21" x14ac:dyDescent="0.2">
      <c r="A7" t="s">
        <v>37</v>
      </c>
      <c r="B7">
        <v>0.25</v>
      </c>
      <c r="C7">
        <v>6</v>
      </c>
      <c r="D7">
        <v>355</v>
      </c>
      <c r="E7" s="6">
        <f t="shared" si="7"/>
        <v>172965640.9030847</v>
      </c>
      <c r="F7" s="5">
        <f t="shared" si="8"/>
        <v>882244.15389525134</v>
      </c>
      <c r="G7" s="5">
        <f t="shared" si="9"/>
        <v>648621.1533865676</v>
      </c>
      <c r="H7" s="6">
        <f t="shared" si="10"/>
        <v>233623.00050868373</v>
      </c>
      <c r="I7" s="6">
        <f t="shared" si="0"/>
        <v>172732017.902576</v>
      </c>
      <c r="J7" s="6">
        <f t="shared" si="1"/>
        <v>2.4000000000000004</v>
      </c>
      <c r="K7" s="6">
        <f t="shared" si="2"/>
        <v>0.20223433498771648</v>
      </c>
      <c r="L7" s="6">
        <f t="shared" si="3"/>
        <v>349323.44771613798</v>
      </c>
      <c r="M7" s="6">
        <f t="shared" si="4"/>
        <v>172382694.45485985</v>
      </c>
      <c r="N7" s="5">
        <f t="shared" si="5"/>
        <v>576552.1363436156</v>
      </c>
      <c r="O7" s="6">
        <f t="shared" si="6"/>
        <v>582946.44822482171</v>
      </c>
    </row>
    <row r="8" spans="1:21" x14ac:dyDescent="0.2">
      <c r="A8" t="s">
        <v>38</v>
      </c>
      <c r="B8">
        <f>B5-B6-B7</f>
        <v>4</v>
      </c>
      <c r="C8">
        <v>7</v>
      </c>
      <c r="D8">
        <v>354</v>
      </c>
      <c r="E8" s="6">
        <f t="shared" si="7"/>
        <v>172382694.45485985</v>
      </c>
      <c r="F8" s="5">
        <f t="shared" si="8"/>
        <v>880459.953297653</v>
      </c>
      <c r="G8" s="5">
        <f t="shared" si="9"/>
        <v>646435.10420572443</v>
      </c>
      <c r="H8" s="6">
        <f t="shared" si="10"/>
        <v>234024.84909192857</v>
      </c>
      <c r="I8" s="6">
        <f t="shared" si="0"/>
        <v>172148669.60576794</v>
      </c>
      <c r="J8" s="6">
        <f t="shared" si="1"/>
        <v>2.8000000000000003</v>
      </c>
      <c r="K8" s="6">
        <f t="shared" si="2"/>
        <v>0.23638246327857271</v>
      </c>
      <c r="L8" s="6">
        <f t="shared" si="3"/>
        <v>406929.26571540587</v>
      </c>
      <c r="M8" s="6">
        <f t="shared" si="4"/>
        <v>171741740.34005252</v>
      </c>
      <c r="N8" s="5">
        <f t="shared" si="5"/>
        <v>574608.98151619954</v>
      </c>
      <c r="O8" s="6">
        <f t="shared" si="6"/>
        <v>640954.1148073345</v>
      </c>
    </row>
    <row r="9" spans="1:21" x14ac:dyDescent="0.2">
      <c r="A9" t="s">
        <v>39</v>
      </c>
      <c r="B9">
        <v>200</v>
      </c>
      <c r="C9">
        <v>8</v>
      </c>
      <c r="D9">
        <v>353</v>
      </c>
      <c r="E9" s="6">
        <f t="shared" si="7"/>
        <v>171741740.34005252</v>
      </c>
      <c r="F9" s="5">
        <f t="shared" si="8"/>
        <v>878378.7003718667</v>
      </c>
      <c r="G9" s="5">
        <f t="shared" si="9"/>
        <v>644031.52627519693</v>
      </c>
      <c r="H9" s="6">
        <f t="shared" si="10"/>
        <v>234347.17409666977</v>
      </c>
      <c r="I9" s="6">
        <f t="shared" si="0"/>
        <v>171507393.16595584</v>
      </c>
      <c r="J9" s="6">
        <f t="shared" si="1"/>
        <v>3.2</v>
      </c>
      <c r="K9" s="6">
        <f t="shared" si="2"/>
        <v>0.27065965204493558</v>
      </c>
      <c r="L9" s="6">
        <f t="shared" si="3"/>
        <v>464201.31357431569</v>
      </c>
      <c r="M9" s="6">
        <f t="shared" si="4"/>
        <v>171043191.85238153</v>
      </c>
      <c r="N9" s="5">
        <f t="shared" si="5"/>
        <v>572472.46780017507</v>
      </c>
      <c r="O9" s="6">
        <f t="shared" si="6"/>
        <v>698548.48767098552</v>
      </c>
    </row>
    <row r="10" spans="1:21" x14ac:dyDescent="0.2">
      <c r="A10" t="s">
        <v>40</v>
      </c>
      <c r="C10">
        <v>9</v>
      </c>
      <c r="D10">
        <v>352</v>
      </c>
      <c r="E10" s="6">
        <f t="shared" si="7"/>
        <v>171043191.85238153</v>
      </c>
      <c r="F10" s="5">
        <f t="shared" si="8"/>
        <v>876001.28363780328</v>
      </c>
      <c r="G10" s="5">
        <f t="shared" si="9"/>
        <v>641411.96944643068</v>
      </c>
      <c r="H10" s="6">
        <f t="shared" si="10"/>
        <v>234589.3141913726</v>
      </c>
      <c r="I10" s="6">
        <f t="shared" si="0"/>
        <v>170808602.53819016</v>
      </c>
      <c r="J10" s="6">
        <f t="shared" si="1"/>
        <v>3.6</v>
      </c>
      <c r="K10" s="6">
        <f t="shared" si="2"/>
        <v>0.30506692540422931</v>
      </c>
      <c r="L10" s="6">
        <f t="shared" si="3"/>
        <v>521080.55208918708</v>
      </c>
      <c r="M10" s="6">
        <f t="shared" si="4"/>
        <v>170287521.98610097</v>
      </c>
      <c r="N10" s="5">
        <f t="shared" si="5"/>
        <v>570143.97284127178</v>
      </c>
      <c r="O10" s="6">
        <f t="shared" si="6"/>
        <v>755669.86628055968</v>
      </c>
    </row>
    <row r="11" spans="1:21" x14ac:dyDescent="0.2">
      <c r="C11">
        <v>10</v>
      </c>
      <c r="D11">
        <v>351</v>
      </c>
      <c r="E11" s="6">
        <f t="shared" si="7"/>
        <v>170287521.98610097</v>
      </c>
      <c r="F11" s="5">
        <f t="shared" si="8"/>
        <v>873328.89345530793</v>
      </c>
      <c r="G11" s="5">
        <f t="shared" si="9"/>
        <v>638578.20744787867</v>
      </c>
      <c r="H11" s="6">
        <f t="shared" si="10"/>
        <v>234750.68600742926</v>
      </c>
      <c r="I11" s="6">
        <f t="shared" si="0"/>
        <v>170052771.30009353</v>
      </c>
      <c r="J11" s="6">
        <f t="shared" si="1"/>
        <v>4</v>
      </c>
      <c r="K11" s="6">
        <f t="shared" si="2"/>
        <v>0.33960531989175591</v>
      </c>
      <c r="L11" s="6">
        <f t="shared" si="3"/>
        <v>577508.25795847876</v>
      </c>
      <c r="M11" s="6">
        <f t="shared" si="4"/>
        <v>169475263.04213506</v>
      </c>
      <c r="N11" s="5">
        <f t="shared" si="5"/>
        <v>567625.07328700321</v>
      </c>
      <c r="O11" s="6">
        <f t="shared" si="6"/>
        <v>812258.94396590802</v>
      </c>
    </row>
    <row r="12" spans="1:21" x14ac:dyDescent="0.2">
      <c r="C12">
        <v>11</v>
      </c>
      <c r="D12">
        <v>350</v>
      </c>
      <c r="E12" s="6">
        <f t="shared" si="7"/>
        <v>169475263.04213506</v>
      </c>
      <c r="F12" s="5">
        <f t="shared" si="8"/>
        <v>870363.02207298169</v>
      </c>
      <c r="G12" s="5">
        <f t="shared" si="9"/>
        <v>635532.2364080064</v>
      </c>
      <c r="H12" s="6">
        <f t="shared" si="10"/>
        <v>234830.78566497529</v>
      </c>
      <c r="I12" s="6">
        <f t="shared" si="0"/>
        <v>169240432.25647008</v>
      </c>
      <c r="J12" s="6">
        <f t="shared" si="1"/>
        <v>4.4000000000000004</v>
      </c>
      <c r="K12" s="6">
        <f t="shared" si="2"/>
        <v>0.37427588466381057</v>
      </c>
      <c r="L12" s="6">
        <f t="shared" si="3"/>
        <v>633426.12503676047</v>
      </c>
      <c r="M12" s="6">
        <f t="shared" si="4"/>
        <v>168607006.13143334</v>
      </c>
      <c r="N12" s="5">
        <f t="shared" si="5"/>
        <v>564917.54347378353</v>
      </c>
      <c r="O12" s="6">
        <f t="shared" si="6"/>
        <v>868256.91070173576</v>
      </c>
    </row>
    <row r="13" spans="1:21" x14ac:dyDescent="0.2">
      <c r="C13">
        <v>12</v>
      </c>
      <c r="D13">
        <v>349</v>
      </c>
      <c r="E13" s="6">
        <f t="shared" si="7"/>
        <v>168607006.13143334</v>
      </c>
      <c r="F13" s="5">
        <f t="shared" si="8"/>
        <v>867105.46317233134</v>
      </c>
      <c r="G13" s="5">
        <f t="shared" si="9"/>
        <v>632276.27299287496</v>
      </c>
      <c r="H13" s="6">
        <f t="shared" si="10"/>
        <v>234829.19017945637</v>
      </c>
      <c r="I13" s="6">
        <f t="shared" si="0"/>
        <v>168372176.94125387</v>
      </c>
      <c r="J13" s="6">
        <f t="shared" si="1"/>
        <v>4.8000000000000007</v>
      </c>
      <c r="K13" s="6">
        <f t="shared" si="2"/>
        <v>0.40907968170484921</v>
      </c>
      <c r="L13" s="6">
        <f t="shared" si="3"/>
        <v>688776.36551080679</v>
      </c>
      <c r="M13" s="6">
        <f t="shared" si="4"/>
        <v>167683400.57574305</v>
      </c>
      <c r="N13" s="5">
        <f t="shared" si="5"/>
        <v>562023.35377144441</v>
      </c>
      <c r="O13" s="6">
        <f t="shared" si="6"/>
        <v>923605.55569026317</v>
      </c>
    </row>
    <row r="14" spans="1:21" x14ac:dyDescent="0.2">
      <c r="A14" s="5">
        <f>30000000*B8/1200</f>
        <v>100000</v>
      </c>
      <c r="C14">
        <v>13</v>
      </c>
      <c r="D14">
        <v>348</v>
      </c>
      <c r="E14" s="6">
        <f t="shared" si="7"/>
        <v>167683400.57574305</v>
      </c>
      <c r="F14" s="5">
        <f t="shared" si="8"/>
        <v>863558.31090354046</v>
      </c>
      <c r="G14" s="5">
        <f t="shared" si="9"/>
        <v>628812.75215903646</v>
      </c>
      <c r="H14" s="6">
        <f t="shared" si="10"/>
        <v>234745.558744504</v>
      </c>
      <c r="I14" s="6">
        <f t="shared" si="0"/>
        <v>167448655.01699856</v>
      </c>
      <c r="J14" s="6">
        <f t="shared" si="1"/>
        <v>5.2</v>
      </c>
      <c r="K14" s="6">
        <f t="shared" si="2"/>
        <v>0.44401778603907482</v>
      </c>
      <c r="L14" s="6">
        <f t="shared" si="3"/>
        <v>743501.81075868523</v>
      </c>
      <c r="M14" s="6">
        <f t="shared" si="4"/>
        <v>166705153.20623988</v>
      </c>
      <c r="N14" s="5">
        <f t="shared" si="5"/>
        <v>558944.66858581011</v>
      </c>
      <c r="O14" s="6">
        <f t="shared" si="6"/>
        <v>978247.36950318923</v>
      </c>
    </row>
    <row r="15" spans="1:21" x14ac:dyDescent="0.2">
      <c r="C15">
        <v>14</v>
      </c>
      <c r="D15">
        <v>347</v>
      </c>
      <c r="E15" s="6">
        <f t="shared" si="7"/>
        <v>166705153.20623988</v>
      </c>
      <c r="F15" s="5">
        <f t="shared" si="8"/>
        <v>859723.95841031033</v>
      </c>
      <c r="G15" s="5">
        <f t="shared" si="9"/>
        <v>625144.32452339947</v>
      </c>
      <c r="H15" s="6">
        <f t="shared" si="10"/>
        <v>234579.63388691086</v>
      </c>
      <c r="I15" s="6">
        <f t="shared" si="0"/>
        <v>166470573.57235298</v>
      </c>
      <c r="J15" s="6">
        <f t="shared" si="1"/>
        <v>5.6000000000000005</v>
      </c>
      <c r="K15" s="6">
        <f t="shared" si="2"/>
        <v>0.47909128594627592</v>
      </c>
      <c r="L15" s="6">
        <f t="shared" si="3"/>
        <v>797546.01164992724</v>
      </c>
      <c r="M15" s="6">
        <f t="shared" si="4"/>
        <v>165673027.56070304</v>
      </c>
      <c r="N15" s="5">
        <f t="shared" si="5"/>
        <v>555683.84402079962</v>
      </c>
      <c r="O15" s="6">
        <f t="shared" si="6"/>
        <v>1032125.6455368381</v>
      </c>
    </row>
    <row r="16" spans="1:21" x14ac:dyDescent="0.2">
      <c r="C16">
        <v>15</v>
      </c>
      <c r="D16">
        <v>346</v>
      </c>
      <c r="E16" s="6">
        <f t="shared" si="7"/>
        <v>165673027.56070304</v>
      </c>
      <c r="F16" s="5">
        <f t="shared" si="8"/>
        <v>855605.09584237414</v>
      </c>
      <c r="G16" s="5">
        <f t="shared" si="9"/>
        <v>621273.85335263633</v>
      </c>
      <c r="H16" s="6">
        <f t="shared" si="10"/>
        <v>234331.24248973781</v>
      </c>
      <c r="I16" s="6">
        <f t="shared" si="0"/>
        <v>165438696.31821331</v>
      </c>
      <c r="J16" s="6">
        <f t="shared" si="1"/>
        <v>6</v>
      </c>
      <c r="K16" s="6">
        <f t="shared" si="2"/>
        <v>0.51430128318229462</v>
      </c>
      <c r="L16" s="6">
        <f t="shared" si="3"/>
        <v>850853.33804463071</v>
      </c>
      <c r="M16" s="6">
        <f t="shared" si="4"/>
        <v>164587842.98016867</v>
      </c>
      <c r="N16" s="5">
        <f t="shared" si="5"/>
        <v>552243.4252023435</v>
      </c>
      <c r="O16" s="6">
        <f t="shared" si="6"/>
        <v>1085184.5805343685</v>
      </c>
    </row>
    <row r="17" spans="3:15" x14ac:dyDescent="0.2">
      <c r="C17">
        <v>16</v>
      </c>
      <c r="D17">
        <v>345</v>
      </c>
      <c r="E17" s="6">
        <f t="shared" si="7"/>
        <v>164587842.98016867</v>
      </c>
      <c r="F17" s="5">
        <f t="shared" si="8"/>
        <v>851204.70785548375</v>
      </c>
      <c r="G17" s="5">
        <f t="shared" si="9"/>
        <v>617204.4111756325</v>
      </c>
      <c r="H17" s="6">
        <f t="shared" si="10"/>
        <v>234000.29667985125</v>
      </c>
      <c r="I17" s="6">
        <f t="shared" si="0"/>
        <v>164353842.68348882</v>
      </c>
      <c r="J17" s="6">
        <f t="shared" si="1"/>
        <v>6.4</v>
      </c>
      <c r="K17" s="6">
        <f t="shared" si="2"/>
        <v>0.54964889320406884</v>
      </c>
      <c r="L17" s="6">
        <f t="shared" si="3"/>
        <v>903369.07724815281</v>
      </c>
      <c r="M17" s="6">
        <f t="shared" si="4"/>
        <v>163450473.60624066</v>
      </c>
      <c r="N17" s="5">
        <f t="shared" si="5"/>
        <v>548626.14326722885</v>
      </c>
      <c r="O17" s="6">
        <f t="shared" si="6"/>
        <v>1137369.3739280039</v>
      </c>
    </row>
    <row r="18" spans="3:15" x14ac:dyDescent="0.2">
      <c r="C18">
        <v>17</v>
      </c>
      <c r="D18">
        <v>344</v>
      </c>
      <c r="E18" s="6">
        <f t="shared" si="7"/>
        <v>163450473.60624066</v>
      </c>
      <c r="F18" s="5">
        <f t="shared" si="8"/>
        <v>846526.07059985516</v>
      </c>
      <c r="G18" s="5">
        <f t="shared" si="9"/>
        <v>612939.27602340246</v>
      </c>
      <c r="H18" s="6">
        <f t="shared" si="10"/>
        <v>233586.7945764527</v>
      </c>
      <c r="I18" s="6">
        <f t="shared" si="0"/>
        <v>163216886.81166419</v>
      </c>
      <c r="J18" s="6">
        <f t="shared" si="1"/>
        <v>6.8000000000000007</v>
      </c>
      <c r="K18" s="6">
        <f t="shared" si="2"/>
        <v>0.58513524539940409</v>
      </c>
      <c r="L18" s="6">
        <f t="shared" si="3"/>
        <v>955039.53117869888</v>
      </c>
      <c r="M18" s="6">
        <f t="shared" si="4"/>
        <v>162261847.28048548</v>
      </c>
      <c r="N18" s="5">
        <f t="shared" si="5"/>
        <v>544834.91202080215</v>
      </c>
      <c r="O18" s="6">
        <f t="shared" si="6"/>
        <v>1188626.3257551515</v>
      </c>
    </row>
    <row r="19" spans="3:15" x14ac:dyDescent="0.2">
      <c r="C19">
        <v>18</v>
      </c>
      <c r="D19">
        <v>343</v>
      </c>
      <c r="E19" s="6">
        <f t="shared" si="7"/>
        <v>162261847.28048548</v>
      </c>
      <c r="F19" s="5">
        <f t="shared" si="8"/>
        <v>841572.74819928035</v>
      </c>
      <c r="G19" s="5">
        <f t="shared" si="9"/>
        <v>608481.92730182048</v>
      </c>
      <c r="H19" s="6">
        <f t="shared" si="10"/>
        <v>233090.82089745987</v>
      </c>
      <c r="I19" s="6">
        <f t="shared" si="0"/>
        <v>162028756.45958802</v>
      </c>
      <c r="J19" s="6">
        <f t="shared" si="1"/>
        <v>7.2</v>
      </c>
      <c r="K19" s="6">
        <f t="shared" si="2"/>
        <v>0.62076148332157466</v>
      </c>
      <c r="L19" s="6">
        <f t="shared" si="3"/>
        <v>1005812.1120060403</v>
      </c>
      <c r="M19" s="6">
        <f t="shared" si="4"/>
        <v>161022944.34758198</v>
      </c>
      <c r="N19" s="5">
        <f t="shared" si="5"/>
        <v>540872.82426828495</v>
      </c>
      <c r="O19" s="6">
        <f t="shared" si="6"/>
        <v>1238902.9329035003</v>
      </c>
    </row>
    <row r="20" spans="3:15" x14ac:dyDescent="0.2">
      <c r="C20">
        <v>19</v>
      </c>
      <c r="D20">
        <v>342</v>
      </c>
      <c r="E20" s="6">
        <f t="shared" si="7"/>
        <v>161022944.34758198</v>
      </c>
      <c r="F20" s="5">
        <f t="shared" si="8"/>
        <v>836348.58872432844</v>
      </c>
      <c r="G20" s="5">
        <f t="shared" si="9"/>
        <v>603836.04130343243</v>
      </c>
      <c r="H20" s="6">
        <f t="shared" si="10"/>
        <v>232512.54742089601</v>
      </c>
      <c r="I20" s="6">
        <f t="shared" si="0"/>
        <v>160790431.80016109</v>
      </c>
      <c r="J20" s="6">
        <f t="shared" si="1"/>
        <v>7.6000000000000005</v>
      </c>
      <c r="K20" s="6">
        <f t="shared" si="2"/>
        <v>0.65652876492899859</v>
      </c>
      <c r="L20" s="6">
        <f t="shared" si="3"/>
        <v>1055635.4360216013</v>
      </c>
      <c r="M20" s="6">
        <f t="shared" si="4"/>
        <v>159734796.3641395</v>
      </c>
      <c r="N20" s="5">
        <f t="shared" si="5"/>
        <v>536743.14782527322</v>
      </c>
      <c r="O20" s="7">
        <f t="shared" si="6"/>
        <v>1288147.9834424974</v>
      </c>
    </row>
    <row r="21" spans="3:15" x14ac:dyDescent="0.2">
      <c r="C21">
        <v>20</v>
      </c>
      <c r="D21">
        <v>341</v>
      </c>
      <c r="E21" s="6">
        <f t="shared" si="7"/>
        <v>159734796.3641395</v>
      </c>
      <c r="F21" s="5">
        <f t="shared" si="8"/>
        <v>830857.71966427553</v>
      </c>
      <c r="G21" s="5">
        <f t="shared" si="9"/>
        <v>599005.48636552307</v>
      </c>
      <c r="H21" s="6">
        <f t="shared" si="10"/>
        <v>231852.23329875246</v>
      </c>
      <c r="I21" s="6">
        <f t="shared" si="0"/>
        <v>159502944.13084075</v>
      </c>
      <c r="J21" s="6">
        <f t="shared" si="1"/>
        <v>8</v>
      </c>
      <c r="K21" s="6">
        <f t="shared" si="2"/>
        <v>0.69243826282994192</v>
      </c>
      <c r="L21" s="6">
        <f t="shared" si="3"/>
        <v>1104459.4155022064</v>
      </c>
      <c r="M21" s="6">
        <f t="shared" si="4"/>
        <v>158398484.71533853</v>
      </c>
      <c r="N21" s="5">
        <f t="shared" si="5"/>
        <v>532449.32121379836</v>
      </c>
      <c r="O21" s="6">
        <f t="shared" si="6"/>
        <v>1336311.6488009589</v>
      </c>
    </row>
    <row r="22" spans="3:15" x14ac:dyDescent="0.2">
      <c r="C22">
        <v>21</v>
      </c>
      <c r="D22">
        <v>340</v>
      </c>
      <c r="E22" s="6">
        <f t="shared" si="7"/>
        <v>158398484.71533853</v>
      </c>
      <c r="F22" s="5">
        <f t="shared" si="8"/>
        <v>825104.54290364357</v>
      </c>
      <c r="G22" s="5">
        <f t="shared" si="9"/>
        <v>593994.31768251944</v>
      </c>
      <c r="H22" s="6">
        <f t="shared" si="10"/>
        <v>231110.22522112413</v>
      </c>
      <c r="I22" s="6">
        <f t="shared" si="0"/>
        <v>158167374.4901174</v>
      </c>
      <c r="J22" s="6">
        <f t="shared" si="1"/>
        <v>8.4</v>
      </c>
      <c r="K22" s="6">
        <f t="shared" si="2"/>
        <v>0.72849116453249652</v>
      </c>
      <c r="L22" s="6">
        <f t="shared" si="3"/>
        <v>1152235.3483335311</v>
      </c>
      <c r="M22" s="6">
        <f t="shared" si="4"/>
        <v>157015139.14178386</v>
      </c>
      <c r="N22" s="5">
        <f t="shared" si="5"/>
        <v>527994.94905112847</v>
      </c>
      <c r="O22" s="6">
        <f t="shared" si="6"/>
        <v>1383345.5735546551</v>
      </c>
    </row>
    <row r="23" spans="3:15" x14ac:dyDescent="0.2">
      <c r="C23">
        <v>22</v>
      </c>
      <c r="D23">
        <v>339</v>
      </c>
      <c r="E23" s="6">
        <f t="shared" si="7"/>
        <v>157015139.14178386</v>
      </c>
      <c r="F23" s="5">
        <f t="shared" si="8"/>
        <v>819093.72921043425</v>
      </c>
      <c r="G23" s="5">
        <f t="shared" si="9"/>
        <v>588806.77178168949</v>
      </c>
      <c r="H23" s="6">
        <f t="shared" si="10"/>
        <v>230286.95742874476</v>
      </c>
      <c r="I23" s="6">
        <f t="shared" si="0"/>
        <v>156784852.18435511</v>
      </c>
      <c r="J23" s="6">
        <f t="shared" si="1"/>
        <v>8.8000000000000007</v>
      </c>
      <c r="K23" s="6">
        <f t="shared" si="2"/>
        <v>0.76468867269993135</v>
      </c>
      <c r="L23" s="6">
        <f t="shared" si="3"/>
        <v>1198916.0051630945</v>
      </c>
      <c r="M23" s="6">
        <f t="shared" si="4"/>
        <v>155585936.17919201</v>
      </c>
      <c r="N23" s="5">
        <f t="shared" si="5"/>
        <v>523383.79713927954</v>
      </c>
      <c r="O23" s="6">
        <f t="shared" si="6"/>
        <v>1429202.9625918393</v>
      </c>
    </row>
    <row r="24" spans="3:15" x14ac:dyDescent="0.2">
      <c r="C24">
        <v>23</v>
      </c>
      <c r="D24">
        <v>338</v>
      </c>
      <c r="E24" s="6">
        <f t="shared" si="7"/>
        <v>155585936.17919201</v>
      </c>
      <c r="F24" s="5">
        <f t="shared" si="8"/>
        <v>812830.21224436653</v>
      </c>
      <c r="G24" s="5">
        <f t="shared" si="9"/>
        <v>583447.26067196997</v>
      </c>
      <c r="H24" s="6">
        <f t="shared" si="10"/>
        <v>229382.95157239656</v>
      </c>
      <c r="I24" s="6">
        <f t="shared" si="0"/>
        <v>155356553.22761962</v>
      </c>
      <c r="J24" s="6">
        <f t="shared" si="1"/>
        <v>9.2000000000000011</v>
      </c>
      <c r="K24" s="6">
        <f t="shared" si="2"/>
        <v>0.80103200541153941</v>
      </c>
      <c r="L24" s="6">
        <f t="shared" si="3"/>
        <v>1244455.713857447</v>
      </c>
      <c r="M24" s="6">
        <f t="shared" si="4"/>
        <v>154112097.51376218</v>
      </c>
      <c r="N24" s="5">
        <f t="shared" si="5"/>
        <v>518619.78726397338</v>
      </c>
      <c r="O24" s="6">
        <f t="shared" si="6"/>
        <v>1473838.6654298436</v>
      </c>
    </row>
    <row r="25" spans="3:15" x14ac:dyDescent="0.2">
      <c r="C25">
        <v>24</v>
      </c>
      <c r="D25">
        <v>337</v>
      </c>
      <c r="E25" s="6">
        <f t="shared" si="7"/>
        <v>154112097.51376218</v>
      </c>
      <c r="F25" s="5">
        <f t="shared" si="8"/>
        <v>806319.18209463474</v>
      </c>
      <c r="G25" s="5">
        <f t="shared" si="9"/>
        <v>577920.36567660817</v>
      </c>
      <c r="H25" s="6">
        <f t="shared" si="10"/>
        <v>228398.81641802657</v>
      </c>
      <c r="I25" s="6">
        <f t="shared" si="0"/>
        <v>153883698.69734415</v>
      </c>
      <c r="J25" s="6">
        <f t="shared" si="1"/>
        <v>9.6000000000000014</v>
      </c>
      <c r="K25" s="6">
        <f t="shared" si="2"/>
        <v>0.83752239642919113</v>
      </c>
      <c r="L25" s="6">
        <f t="shared" si="3"/>
        <v>1288810.4410438726</v>
      </c>
      <c r="M25" s="6">
        <f t="shared" si="4"/>
        <v>152594888.25630027</v>
      </c>
      <c r="N25" s="5">
        <f t="shared" si="5"/>
        <v>513706.99171254056</v>
      </c>
      <c r="O25" s="6">
        <f t="shared" si="6"/>
        <v>1517209.2574618992</v>
      </c>
    </row>
    <row r="26" spans="3:15" x14ac:dyDescent="0.2">
      <c r="C26">
        <v>25</v>
      </c>
      <c r="D26">
        <v>336</v>
      </c>
      <c r="E26" s="6">
        <f t="shared" si="7"/>
        <v>152594888.25630027</v>
      </c>
      <c r="F26" s="5">
        <f t="shared" si="8"/>
        <v>799566.07835788745</v>
      </c>
      <c r="G26" s="5">
        <f t="shared" si="9"/>
        <v>572230.83096112602</v>
      </c>
      <c r="H26" s="6">
        <f t="shared" si="10"/>
        <v>227335.24739676144</v>
      </c>
      <c r="I26" s="6">
        <f t="shared" si="0"/>
        <v>152367553.0089035</v>
      </c>
      <c r="J26" s="6">
        <f t="shared" si="1"/>
        <v>10</v>
      </c>
      <c r="K26" s="6">
        <f t="shared" si="2"/>
        <v>0.87416109546967213</v>
      </c>
      <c r="L26" s="6">
        <f t="shared" si="3"/>
        <v>1331937.8705229643</v>
      </c>
      <c r="M26" s="6">
        <f t="shared" si="4"/>
        <v>151035615.13838053</v>
      </c>
      <c r="N26" s="5">
        <f t="shared" si="5"/>
        <v>508649.62752100092</v>
      </c>
      <c r="O26" s="6">
        <f t="shared" si="6"/>
        <v>1559273.1179197258</v>
      </c>
    </row>
    <row r="27" spans="3:15" x14ac:dyDescent="0.2">
      <c r="C27">
        <v>26</v>
      </c>
      <c r="D27">
        <v>335</v>
      </c>
      <c r="E27" s="6">
        <f t="shared" si="7"/>
        <v>151035615.13838053</v>
      </c>
      <c r="F27" s="5">
        <f t="shared" si="8"/>
        <v>792576.58276831021</v>
      </c>
      <c r="G27" s="5">
        <f t="shared" si="9"/>
        <v>566383.55676892691</v>
      </c>
      <c r="H27" s="6">
        <f t="shared" si="10"/>
        <v>226193.0259993833</v>
      </c>
      <c r="I27" s="6">
        <f t="shared" si="0"/>
        <v>150809422.11238113</v>
      </c>
      <c r="J27" s="6">
        <f t="shared" si="1"/>
        <v>10.4</v>
      </c>
      <c r="K27" s="6">
        <f t="shared" si="2"/>
        <v>0.9109493684829828</v>
      </c>
      <c r="L27" s="6">
        <f t="shared" si="3"/>
        <v>1373797.4783455718</v>
      </c>
      <c r="M27" s="6">
        <f t="shared" si="4"/>
        <v>149435624.63403556</v>
      </c>
      <c r="N27" s="5">
        <f t="shared" si="5"/>
        <v>503452.0504612684</v>
      </c>
      <c r="O27" s="6">
        <f t="shared" si="6"/>
        <v>1599990.5043449551</v>
      </c>
    </row>
    <row r="28" spans="3:15" x14ac:dyDescent="0.2">
      <c r="C28">
        <v>27</v>
      </c>
      <c r="D28">
        <v>334</v>
      </c>
      <c r="E28" s="6">
        <f t="shared" si="7"/>
        <v>149435624.63403556</v>
      </c>
      <c r="F28" s="5">
        <f t="shared" si="8"/>
        <v>785356.61139283795</v>
      </c>
      <c r="G28" s="5">
        <f t="shared" si="9"/>
        <v>560383.59237763332</v>
      </c>
      <c r="H28" s="6">
        <f t="shared" si="10"/>
        <v>224973.01901520463</v>
      </c>
      <c r="I28" s="6">
        <f t="shared" si="0"/>
        <v>149210651.61502036</v>
      </c>
      <c r="J28" s="6">
        <f t="shared" si="1"/>
        <v>10.8</v>
      </c>
      <c r="K28" s="6">
        <f t="shared" si="2"/>
        <v>0.94788849793674412</v>
      </c>
      <c r="L28" s="6">
        <f t="shared" si="3"/>
        <v>1414350.6043552447</v>
      </c>
      <c r="M28" s="6">
        <f t="shared" si="4"/>
        <v>147796301.01066512</v>
      </c>
      <c r="N28" s="5">
        <f t="shared" si="5"/>
        <v>498118.74878011853</v>
      </c>
      <c r="O28" s="6">
        <f t="shared" si="6"/>
        <v>1639323.6233704493</v>
      </c>
    </row>
    <row r="29" spans="3:15" x14ac:dyDescent="0.2">
      <c r="C29">
        <v>28</v>
      </c>
      <c r="D29">
        <v>333</v>
      </c>
      <c r="E29" s="6">
        <f t="shared" si="7"/>
        <v>147796301.01066512</v>
      </c>
      <c r="F29" s="5">
        <f t="shared" si="8"/>
        <v>777912.30640565953</v>
      </c>
      <c r="G29" s="5">
        <f t="shared" si="9"/>
        <v>554236.12878999417</v>
      </c>
      <c r="H29" s="6">
        <f t="shared" si="10"/>
        <v>223676.17761566537</v>
      </c>
      <c r="I29" s="6">
        <f t="shared" si="0"/>
        <v>147572624.83304945</v>
      </c>
      <c r="J29" s="6">
        <f t="shared" si="1"/>
        <v>11.200000000000001</v>
      </c>
      <c r="K29" s="6">
        <f t="shared" si="2"/>
        <v>0.984979783106954</v>
      </c>
      <c r="L29" s="6">
        <f t="shared" si="3"/>
        <v>1453560.5200058094</v>
      </c>
      <c r="M29" s="6">
        <f t="shared" si="4"/>
        <v>146119064.31304362</v>
      </c>
      <c r="N29" s="5">
        <f t="shared" si="5"/>
        <v>492654.33670221706</v>
      </c>
      <c r="O29" s="6">
        <f t="shared" si="6"/>
        <v>1677236.6976214747</v>
      </c>
    </row>
    <row r="30" spans="3:15" x14ac:dyDescent="0.2">
      <c r="C30">
        <v>29</v>
      </c>
      <c r="D30">
        <v>332</v>
      </c>
      <c r="E30" s="6">
        <f t="shared" si="7"/>
        <v>146119064.31304362</v>
      </c>
      <c r="F30" s="5">
        <f t="shared" si="8"/>
        <v>770250.02745726262</v>
      </c>
      <c r="G30" s="5">
        <f t="shared" si="9"/>
        <v>547946.49117391359</v>
      </c>
      <c r="H30" s="6">
        <f t="shared" si="10"/>
        <v>222303.53628334904</v>
      </c>
      <c r="I30" s="6">
        <f t="shared" si="0"/>
        <v>145896760.77676028</v>
      </c>
      <c r="J30" s="6">
        <f t="shared" si="1"/>
        <v>11.600000000000001</v>
      </c>
      <c r="K30" s="6">
        <f t="shared" si="2"/>
        <v>1.0222245403750829</v>
      </c>
      <c r="L30" s="6">
        <f t="shared" si="3"/>
        <v>1491392.4922723721</v>
      </c>
      <c r="M30" s="6">
        <f t="shared" si="4"/>
        <v>144405368.2844879</v>
      </c>
      <c r="N30" s="5">
        <f t="shared" si="5"/>
        <v>487063.54771014542</v>
      </c>
      <c r="O30" s="6">
        <f t="shared" si="6"/>
        <v>1713696.028555721</v>
      </c>
    </row>
    <row r="31" spans="3:15" x14ac:dyDescent="0.2">
      <c r="C31">
        <v>30</v>
      </c>
      <c r="D31">
        <v>331</v>
      </c>
      <c r="E31" s="6">
        <f t="shared" si="7"/>
        <v>144405368.2844879</v>
      </c>
      <c r="F31" s="5">
        <f t="shared" si="8"/>
        <v>762376.3426543487</v>
      </c>
      <c r="G31" s="5">
        <f t="shared" si="9"/>
        <v>541520.13106682966</v>
      </c>
      <c r="H31" s="6">
        <f t="shared" si="10"/>
        <v>220856.21158751904</v>
      </c>
      <c r="I31" s="6">
        <f t="shared" si="0"/>
        <v>144184512.07290038</v>
      </c>
      <c r="J31" s="6">
        <f t="shared" si="1"/>
        <v>12</v>
      </c>
      <c r="K31" s="6">
        <f t="shared" si="2"/>
        <v>1.0596241035318976</v>
      </c>
      <c r="L31" s="6">
        <f t="shared" si="3"/>
        <v>1527813.8434843114</v>
      </c>
      <c r="M31" s="6">
        <f t="shared" si="4"/>
        <v>142656698.22941607</v>
      </c>
      <c r="N31" s="5">
        <f t="shared" si="5"/>
        <v>481351.2276149597</v>
      </c>
      <c r="O31" s="6">
        <f t="shared" si="6"/>
        <v>1748670.0550718303</v>
      </c>
    </row>
    <row r="32" spans="3:15" x14ac:dyDescent="0.2">
      <c r="C32">
        <v>31</v>
      </c>
      <c r="D32">
        <v>330</v>
      </c>
      <c r="E32" s="6">
        <f t="shared" si="7"/>
        <v>142656698.22941607</v>
      </c>
      <c r="F32" s="5">
        <f t="shared" si="8"/>
        <v>754298.01916795829</v>
      </c>
      <c r="G32" s="5">
        <f t="shared" si="9"/>
        <v>534962.61836031021</v>
      </c>
      <c r="H32" s="6">
        <f t="shared" si="10"/>
        <v>219335.40080764808</v>
      </c>
      <c r="I32" s="6">
        <f t="shared" si="0"/>
        <v>142437362.82860842</v>
      </c>
      <c r="J32" s="6">
        <f t="shared" si="1"/>
        <v>12</v>
      </c>
      <c r="K32" s="6">
        <f t="shared" si="2"/>
        <v>1.0596241035318976</v>
      </c>
      <c r="L32" s="6">
        <f t="shared" si="3"/>
        <v>1509300.6289671184</v>
      </c>
      <c r="M32" s="6">
        <f t="shared" si="4"/>
        <v>140928062.19964132</v>
      </c>
      <c r="N32" s="5">
        <f t="shared" si="5"/>
        <v>475522.32743138692</v>
      </c>
      <c r="O32" s="6">
        <f t="shared" si="6"/>
        <v>1728636.0297747664</v>
      </c>
    </row>
    <row r="33" spans="3:15" x14ac:dyDescent="0.2">
      <c r="C33">
        <v>32</v>
      </c>
      <c r="D33">
        <v>329</v>
      </c>
      <c r="E33" s="6">
        <f t="shared" si="7"/>
        <v>140928062.19964132</v>
      </c>
      <c r="F33" s="5">
        <f t="shared" si="8"/>
        <v>746305.29554439092</v>
      </c>
      <c r="G33" s="5">
        <f t="shared" si="9"/>
        <v>528480.23324865487</v>
      </c>
      <c r="H33" s="6">
        <f t="shared" si="10"/>
        <v>217825.06229573605</v>
      </c>
      <c r="I33" s="6">
        <f t="shared" si="0"/>
        <v>140710237.13734558</v>
      </c>
      <c r="J33" s="6">
        <f t="shared" si="1"/>
        <v>12</v>
      </c>
      <c r="K33" s="6">
        <f t="shared" si="2"/>
        <v>1.0596241035318976</v>
      </c>
      <c r="L33" s="6">
        <f t="shared" si="3"/>
        <v>1490999.5888442055</v>
      </c>
      <c r="M33" s="6">
        <f t="shared" si="4"/>
        <v>139219237.54850137</v>
      </c>
      <c r="N33" s="5">
        <f t="shared" si="5"/>
        <v>469760.20733213774</v>
      </c>
      <c r="O33" s="6">
        <f t="shared" si="6"/>
        <v>1708824.6511399415</v>
      </c>
    </row>
    <row r="34" spans="3:15" x14ac:dyDescent="0.2">
      <c r="C34">
        <v>33</v>
      </c>
      <c r="D34">
        <v>328</v>
      </c>
      <c r="E34" s="6">
        <f t="shared" si="7"/>
        <v>139219237.54850137</v>
      </c>
      <c r="F34" s="5">
        <f t="shared" si="8"/>
        <v>738397.2647468677</v>
      </c>
      <c r="G34" s="5">
        <f t="shared" si="9"/>
        <v>522072.14080688014</v>
      </c>
      <c r="H34" s="6">
        <f t="shared" si="10"/>
        <v>216325.12393998756</v>
      </c>
      <c r="I34" s="6">
        <f t="shared" si="0"/>
        <v>139002912.42456138</v>
      </c>
      <c r="J34" s="6">
        <f t="shared" si="1"/>
        <v>12</v>
      </c>
      <c r="K34" s="6">
        <f t="shared" si="2"/>
        <v>1.0596241035318976</v>
      </c>
      <c r="L34" s="6">
        <f t="shared" si="3"/>
        <v>1472908.3646619872</v>
      </c>
      <c r="M34" s="6">
        <f t="shared" si="4"/>
        <v>137530004.05989939</v>
      </c>
      <c r="N34" s="5">
        <f t="shared" si="5"/>
        <v>464064.12516167125</v>
      </c>
      <c r="O34" s="6">
        <f t="shared" si="6"/>
        <v>1689233.4886019747</v>
      </c>
    </row>
    <row r="35" spans="3:15" x14ac:dyDescent="0.2">
      <c r="C35">
        <v>34</v>
      </c>
      <c r="D35">
        <v>327</v>
      </c>
      <c r="E35" s="6">
        <f t="shared" si="7"/>
        <v>137530004.05989939</v>
      </c>
      <c r="F35" s="5">
        <f t="shared" si="8"/>
        <v>730573.02934978949</v>
      </c>
      <c r="G35" s="5">
        <f t="shared" si="9"/>
        <v>515737.51522462268</v>
      </c>
      <c r="H35" s="6">
        <f t="shared" si="10"/>
        <v>214835.51412516681</v>
      </c>
      <c r="I35" s="6">
        <f t="shared" si="0"/>
        <v>137315168.54577422</v>
      </c>
      <c r="J35" s="6">
        <f t="shared" si="1"/>
        <v>12</v>
      </c>
      <c r="K35" s="6">
        <f t="shared" si="2"/>
        <v>1.0596241035318976</v>
      </c>
      <c r="L35" s="6">
        <f t="shared" si="3"/>
        <v>1455024.6237164743</v>
      </c>
      <c r="M35" s="6">
        <f t="shared" si="4"/>
        <v>135860143.92205775</v>
      </c>
      <c r="N35" s="5">
        <f t="shared" si="5"/>
        <v>458433.3468663313</v>
      </c>
      <c r="O35" s="6">
        <f t="shared" si="6"/>
        <v>1669860.137841641</v>
      </c>
    </row>
    <row r="36" spans="3:15" x14ac:dyDescent="0.2">
      <c r="C36">
        <v>35</v>
      </c>
      <c r="D36">
        <v>326</v>
      </c>
      <c r="E36" s="6">
        <f t="shared" si="7"/>
        <v>135860143.92205775</v>
      </c>
      <c r="F36" s="5">
        <f t="shared" si="8"/>
        <v>722831.70143689576</v>
      </c>
      <c r="G36" s="5">
        <f t="shared" si="9"/>
        <v>509475.53970771655</v>
      </c>
      <c r="H36" s="6">
        <f t="shared" si="10"/>
        <v>213356.16172917921</v>
      </c>
      <c r="I36" s="6">
        <f t="shared" si="0"/>
        <v>135646787.76032856</v>
      </c>
      <c r="J36" s="6">
        <f t="shared" si="1"/>
        <v>12</v>
      </c>
      <c r="K36" s="6">
        <f t="shared" si="2"/>
        <v>1.0596241035318976</v>
      </c>
      <c r="L36" s="6">
        <f t="shared" si="3"/>
        <v>1437346.0587751972</v>
      </c>
      <c r="M36" s="6">
        <f t="shared" si="4"/>
        <v>134209441.70155336</v>
      </c>
      <c r="N36" s="5">
        <f t="shared" si="5"/>
        <v>452867.14640685916</v>
      </c>
      <c r="O36" s="6">
        <f t="shared" si="6"/>
        <v>1650702.2205043766</v>
      </c>
    </row>
    <row r="37" spans="3:15" x14ac:dyDescent="0.2">
      <c r="C37">
        <v>36</v>
      </c>
      <c r="D37">
        <v>325</v>
      </c>
      <c r="E37" s="6">
        <f t="shared" si="7"/>
        <v>134209441.70155336</v>
      </c>
      <c r="F37" s="5">
        <f t="shared" si="8"/>
        <v>715172.40250050079</v>
      </c>
      <c r="G37" s="5">
        <f t="shared" si="9"/>
        <v>503285.40638082509</v>
      </c>
      <c r="H37" s="6">
        <f t="shared" si="10"/>
        <v>211886.99611967569</v>
      </c>
      <c r="I37" s="6">
        <f t="shared" si="0"/>
        <v>133997554.70543368</v>
      </c>
      <c r="J37" s="6">
        <f t="shared" si="1"/>
        <v>12</v>
      </c>
      <c r="K37" s="6">
        <f t="shared" si="2"/>
        <v>1.0596241035318976</v>
      </c>
      <c r="L37" s="6">
        <f t="shared" si="3"/>
        <v>1419870.3878021156</v>
      </c>
      <c r="M37" s="6">
        <f t="shared" si="4"/>
        <v>132577684.31763157</v>
      </c>
      <c r="N37" s="5">
        <f t="shared" si="5"/>
        <v>447364.80567184452</v>
      </c>
      <c r="O37" s="6">
        <f t="shared" si="6"/>
        <v>1631757.3839217913</v>
      </c>
    </row>
    <row r="38" spans="3:15" x14ac:dyDescent="0.2">
      <c r="C38">
        <v>37</v>
      </c>
      <c r="D38">
        <v>324</v>
      </c>
      <c r="E38" s="6">
        <f t="shared" si="7"/>
        <v>132577684.31763157</v>
      </c>
      <c r="F38" s="5">
        <f t="shared" si="8"/>
        <v>707594.26334179728</v>
      </c>
      <c r="G38" s="5">
        <f t="shared" si="9"/>
        <v>497166.31619111839</v>
      </c>
      <c r="H38" s="6">
        <f t="shared" si="10"/>
        <v>210427.9471506789</v>
      </c>
      <c r="I38" s="6">
        <f t="shared" si="0"/>
        <v>132367256.3704809</v>
      </c>
      <c r="J38" s="6">
        <f t="shared" si="1"/>
        <v>12</v>
      </c>
      <c r="K38" s="6">
        <f t="shared" si="2"/>
        <v>1.0596241035318976</v>
      </c>
      <c r="L38" s="6">
        <f t="shared" si="3"/>
        <v>1402595.3536854768</v>
      </c>
      <c r="M38" s="6">
        <f t="shared" si="4"/>
        <v>130964661.01679541</v>
      </c>
      <c r="N38" s="5">
        <f t="shared" si="5"/>
        <v>441925.61439210526</v>
      </c>
      <c r="O38" s="6">
        <f t="shared" si="6"/>
        <v>1613023.3008361557</v>
      </c>
    </row>
    <row r="39" spans="3:15" x14ac:dyDescent="0.2">
      <c r="C39">
        <v>38</v>
      </c>
      <c r="D39">
        <v>323</v>
      </c>
      <c r="E39" s="6">
        <f t="shared" si="7"/>
        <v>130964661.01679541</v>
      </c>
      <c r="F39" s="5">
        <f t="shared" si="8"/>
        <v>700096.42397221865</v>
      </c>
      <c r="G39" s="5">
        <f t="shared" si="9"/>
        <v>491117.47881298279</v>
      </c>
      <c r="H39" s="6">
        <f t="shared" si="10"/>
        <v>208978.94515923585</v>
      </c>
      <c r="I39" s="6">
        <f t="shared" si="0"/>
        <v>130755682.07163617</v>
      </c>
      <c r="J39" s="6">
        <f t="shared" si="1"/>
        <v>12</v>
      </c>
      <c r="K39" s="6">
        <f t="shared" si="2"/>
        <v>1.0596241035318976</v>
      </c>
      <c r="L39" s="6">
        <f t="shared" si="3"/>
        <v>1385518.7239685929</v>
      </c>
      <c r="M39" s="6">
        <f t="shared" si="4"/>
        <v>129370163.34766757</v>
      </c>
      <c r="N39" s="5">
        <f t="shared" si="5"/>
        <v>436548.87005598471</v>
      </c>
      <c r="O39" s="6">
        <f t="shared" si="6"/>
        <v>1594497.6691278289</v>
      </c>
    </row>
    <row r="40" spans="3:15" x14ac:dyDescent="0.2">
      <c r="C40">
        <v>39</v>
      </c>
      <c r="D40">
        <v>322</v>
      </c>
      <c r="E40" s="6">
        <f t="shared" si="7"/>
        <v>129370163.34766757</v>
      </c>
      <c r="F40" s="5">
        <f t="shared" si="8"/>
        <v>692678.03351584414</v>
      </c>
      <c r="G40" s="5">
        <f t="shared" si="9"/>
        <v>485138.11255375337</v>
      </c>
      <c r="H40" s="6">
        <f t="shared" si="10"/>
        <v>207539.92096209078</v>
      </c>
      <c r="I40" s="6">
        <f t="shared" si="0"/>
        <v>129162623.42670548</v>
      </c>
      <c r="J40" s="6">
        <f t="shared" si="1"/>
        <v>12</v>
      </c>
      <c r="K40" s="6">
        <f t="shared" si="2"/>
        <v>1.0596241035318976</v>
      </c>
      <c r="L40" s="6">
        <f t="shared" si="3"/>
        <v>1368638.2905835088</v>
      </c>
      <c r="M40" s="6">
        <f t="shared" si="4"/>
        <v>127793985.13612197</v>
      </c>
      <c r="N40" s="5">
        <f t="shared" si="5"/>
        <v>431233.87782555859</v>
      </c>
      <c r="O40" s="6">
        <f t="shared" si="6"/>
        <v>1576178.2115455996</v>
      </c>
    </row>
    <row r="41" spans="3:15" x14ac:dyDescent="0.2">
      <c r="C41">
        <v>40</v>
      </c>
      <c r="D41">
        <v>321</v>
      </c>
      <c r="E41" s="6">
        <f t="shared" si="7"/>
        <v>127793985.13612197</v>
      </c>
      <c r="F41" s="5">
        <f t="shared" si="8"/>
        <v>685338.25011283939</v>
      </c>
      <c r="G41" s="5">
        <f t="shared" si="9"/>
        <v>479227.44426045736</v>
      </c>
      <c r="H41" s="6">
        <f t="shared" si="10"/>
        <v>206110.80585238204</v>
      </c>
      <c r="I41" s="6">
        <f t="shared" si="0"/>
        <v>127587874.33026959</v>
      </c>
      <c r="J41" s="6">
        <f t="shared" si="1"/>
        <v>12</v>
      </c>
      <c r="K41" s="6">
        <f t="shared" si="2"/>
        <v>1.0596241035318976</v>
      </c>
      <c r="L41" s="6">
        <f t="shared" si="3"/>
        <v>1351951.8695875232</v>
      </c>
      <c r="M41" s="6">
        <f t="shared" si="4"/>
        <v>126235922.46068206</v>
      </c>
      <c r="N41" s="5">
        <f t="shared" si="5"/>
        <v>425979.9504537399</v>
      </c>
      <c r="O41" s="6">
        <f t="shared" si="6"/>
        <v>1558062.6754399051</v>
      </c>
    </row>
    <row r="42" spans="3:15" x14ac:dyDescent="0.2">
      <c r="C42">
        <v>41</v>
      </c>
      <c r="D42">
        <v>320</v>
      </c>
      <c r="E42" s="6">
        <f t="shared" si="7"/>
        <v>126235922.46068206</v>
      </c>
      <c r="F42" s="5">
        <f t="shared" si="8"/>
        <v>678076.24082392</v>
      </c>
      <c r="G42" s="5">
        <f t="shared" si="9"/>
        <v>473384.7092275577</v>
      </c>
      <c r="H42" s="6">
        <f t="shared" si="10"/>
        <v>204691.5315963623</v>
      </c>
      <c r="I42" s="6">
        <f t="shared" si="0"/>
        <v>126031230.9290857</v>
      </c>
      <c r="J42" s="6">
        <f t="shared" si="1"/>
        <v>12</v>
      </c>
      <c r="K42" s="6">
        <f t="shared" si="2"/>
        <v>1.0596241035318976</v>
      </c>
      <c r="L42" s="6">
        <f t="shared" si="3"/>
        <v>1335457.3009025401</v>
      </c>
      <c r="M42" s="6">
        <f t="shared" si="4"/>
        <v>124695773.62818316</v>
      </c>
      <c r="N42" s="5">
        <f t="shared" si="5"/>
        <v>420786.40820227354</v>
      </c>
      <c r="O42" s="6">
        <f t="shared" si="6"/>
        <v>1540148.8324989025</v>
      </c>
    </row>
    <row r="43" spans="3:15" x14ac:dyDescent="0.2">
      <c r="C43">
        <v>42</v>
      </c>
      <c r="D43">
        <v>319</v>
      </c>
      <c r="E43" s="6">
        <f t="shared" si="7"/>
        <v>124695773.62818316</v>
      </c>
      <c r="F43" s="5">
        <f t="shared" si="8"/>
        <v>670891.18153582676</v>
      </c>
      <c r="G43" s="5">
        <f t="shared" si="9"/>
        <v>467609.15110568685</v>
      </c>
      <c r="H43" s="6">
        <f t="shared" si="10"/>
        <v>203282.03043013992</v>
      </c>
      <c r="I43" s="6">
        <f t="shared" si="0"/>
        <v>124492491.59775302</v>
      </c>
      <c r="J43" s="6">
        <f t="shared" si="1"/>
        <v>12</v>
      </c>
      <c r="K43" s="6">
        <f t="shared" si="2"/>
        <v>1.0596241035318976</v>
      </c>
      <c r="L43" s="6">
        <f t="shared" si="3"/>
        <v>1319152.4480572133</v>
      </c>
      <c r="M43" s="6">
        <f t="shared" si="4"/>
        <v>123173339.1496958</v>
      </c>
      <c r="N43" s="5">
        <f t="shared" si="5"/>
        <v>415652.57876061054</v>
      </c>
      <c r="O43" s="6">
        <f t="shared" si="6"/>
        <v>1522434.4784873533</v>
      </c>
    </row>
    <row r="44" spans="3:15" x14ac:dyDescent="0.2">
      <c r="C44">
        <v>43</v>
      </c>
      <c r="D44">
        <v>318</v>
      </c>
      <c r="E44" s="6">
        <f t="shared" si="7"/>
        <v>123173339.1496958</v>
      </c>
      <c r="F44" s="5">
        <f t="shared" si="8"/>
        <v>663782.25686780305</v>
      </c>
      <c r="G44" s="5">
        <f t="shared" si="9"/>
        <v>461900.02181135921</v>
      </c>
      <c r="H44" s="6">
        <f t="shared" si="10"/>
        <v>201882.23505644384</v>
      </c>
      <c r="I44" s="6">
        <f t="shared" si="0"/>
        <v>122971456.91463935</v>
      </c>
      <c r="J44" s="6">
        <f t="shared" si="1"/>
        <v>12</v>
      </c>
      <c r="K44" s="6">
        <f t="shared" si="2"/>
        <v>1.0596241035318976</v>
      </c>
      <c r="L44" s="6">
        <f t="shared" si="3"/>
        <v>1303035.197931861</v>
      </c>
      <c r="M44" s="6">
        <f t="shared" si="4"/>
        <v>121668421.7167075</v>
      </c>
      <c r="N44" s="5">
        <f t="shared" si="5"/>
        <v>410577.79716565268</v>
      </c>
      <c r="O44" s="6">
        <f t="shared" si="6"/>
        <v>1504917.4329883049</v>
      </c>
    </row>
    <row r="45" spans="3:15" x14ac:dyDescent="0.2">
      <c r="C45">
        <v>44</v>
      </c>
      <c r="D45">
        <v>317</v>
      </c>
      <c r="E45" s="6">
        <f t="shared" si="7"/>
        <v>121668421.7167075</v>
      </c>
      <c r="F45" s="5">
        <f t="shared" si="8"/>
        <v>656748.66007906373</v>
      </c>
      <c r="G45" s="5">
        <f t="shared" si="9"/>
        <v>456256.58143765311</v>
      </c>
      <c r="H45" s="6">
        <f t="shared" si="10"/>
        <v>200492.07864141063</v>
      </c>
      <c r="I45" s="6">
        <f t="shared" si="0"/>
        <v>121467929.63806608</v>
      </c>
      <c r="J45" s="6">
        <f t="shared" si="1"/>
        <v>12</v>
      </c>
      <c r="K45" s="6">
        <f t="shared" si="2"/>
        <v>1.0596241035318976</v>
      </c>
      <c r="L45" s="6">
        <f t="shared" si="3"/>
        <v>1287103.4605061139</v>
      </c>
      <c r="M45" s="6">
        <f t="shared" si="4"/>
        <v>120180826.17755997</v>
      </c>
      <c r="N45" s="5">
        <f t="shared" si="5"/>
        <v>405561.40572235832</v>
      </c>
      <c r="O45" s="6">
        <f t="shared" si="6"/>
        <v>1487595.5391475246</v>
      </c>
    </row>
    <row r="46" spans="3:15" x14ac:dyDescent="0.2">
      <c r="C46">
        <v>45</v>
      </c>
      <c r="D46">
        <v>316</v>
      </c>
      <c r="E46" s="6">
        <f t="shared" si="7"/>
        <v>120180826.17755997</v>
      </c>
      <c r="F46" s="5">
        <f t="shared" si="8"/>
        <v>649789.59297724313</v>
      </c>
      <c r="G46" s="5">
        <f t="shared" si="9"/>
        <v>450678.09816584986</v>
      </c>
      <c r="H46" s="6">
        <f t="shared" si="10"/>
        <v>199111.49481139326</v>
      </c>
      <c r="I46" s="6">
        <f t="shared" si="0"/>
        <v>119981714.68274859</v>
      </c>
      <c r="J46" s="6">
        <f t="shared" si="1"/>
        <v>12</v>
      </c>
      <c r="K46" s="6">
        <f t="shared" si="2"/>
        <v>1.0596241035318976</v>
      </c>
      <c r="L46" s="6">
        <f t="shared" si="3"/>
        <v>1271355.1686092739</v>
      </c>
      <c r="M46" s="6">
        <f t="shared" si="4"/>
        <v>118710359.51413931</v>
      </c>
      <c r="N46" s="5">
        <f t="shared" si="5"/>
        <v>400602.75392519991</v>
      </c>
      <c r="O46" s="6">
        <f t="shared" si="6"/>
        <v>1470466.6634206672</v>
      </c>
    </row>
    <row r="47" spans="3:15" x14ac:dyDescent="0.2">
      <c r="C47">
        <v>46</v>
      </c>
      <c r="D47">
        <v>315</v>
      </c>
      <c r="E47" s="6">
        <f t="shared" si="7"/>
        <v>118710359.51413931</v>
      </c>
      <c r="F47" s="5">
        <f t="shared" si="8"/>
        <v>642904.26582781458</v>
      </c>
      <c r="G47" s="5">
        <f t="shared" si="9"/>
        <v>445163.84817802237</v>
      </c>
      <c r="H47" s="6">
        <f t="shared" si="10"/>
        <v>197740.41764979222</v>
      </c>
      <c r="I47" s="6">
        <f t="shared" si="0"/>
        <v>118512619.09648952</v>
      </c>
      <c r="J47" s="6">
        <f t="shared" si="1"/>
        <v>12</v>
      </c>
      <c r="K47" s="6">
        <f t="shared" si="2"/>
        <v>1.0596241035318976</v>
      </c>
      <c r="L47" s="6">
        <f t="shared" si="3"/>
        <v>1255788.2776733495</v>
      </c>
      <c r="M47" s="6">
        <f t="shared" si="4"/>
        <v>117256830.81881617</v>
      </c>
      <c r="N47" s="5">
        <f t="shared" si="5"/>
        <v>395701.19838046434</v>
      </c>
      <c r="O47" s="6">
        <f t="shared" si="6"/>
        <v>1453528.6953231418</v>
      </c>
    </row>
    <row r="48" spans="3:15" x14ac:dyDescent="0.2">
      <c r="C48">
        <v>47</v>
      </c>
      <c r="D48">
        <v>314</v>
      </c>
      <c r="E48" s="6">
        <f t="shared" si="7"/>
        <v>117256830.81881617</v>
      </c>
      <c r="F48" s="5">
        <f t="shared" si="8"/>
        <v>636091.89726446825</v>
      </c>
      <c r="G48" s="5">
        <f t="shared" si="9"/>
        <v>439713.11557056062</v>
      </c>
      <c r="H48" s="6">
        <f t="shared" si="10"/>
        <v>196378.78169390763</v>
      </c>
      <c r="I48" s="6">
        <f t="shared" si="0"/>
        <v>117060452.03712226</v>
      </c>
      <c r="J48" s="6">
        <f t="shared" si="1"/>
        <v>12</v>
      </c>
      <c r="K48" s="6">
        <f t="shared" si="2"/>
        <v>1.0596241035318976</v>
      </c>
      <c r="L48" s="6">
        <f t="shared" si="3"/>
        <v>1240400.7654887438</v>
      </c>
      <c r="M48" s="6">
        <f t="shared" si="4"/>
        <v>115820051.27163352</v>
      </c>
      <c r="N48" s="5">
        <f t="shared" si="5"/>
        <v>390856.10272938723</v>
      </c>
      <c r="O48" s="6">
        <f t="shared" si="6"/>
        <v>1436779.5471826515</v>
      </c>
    </row>
    <row r="49" spans="3:15" x14ac:dyDescent="0.2">
      <c r="C49">
        <v>48</v>
      </c>
      <c r="D49">
        <v>313</v>
      </c>
      <c r="E49" s="6">
        <f t="shared" si="7"/>
        <v>115820051.27163352</v>
      </c>
      <c r="F49" s="5">
        <f t="shared" si="8"/>
        <v>629351.71420044056</v>
      </c>
      <c r="G49" s="5">
        <f t="shared" si="9"/>
        <v>434325.19226862566</v>
      </c>
      <c r="H49" s="6">
        <f t="shared" si="10"/>
        <v>195026.5219318149</v>
      </c>
      <c r="I49" s="6">
        <f t="shared" si="0"/>
        <v>115625024.74970171</v>
      </c>
      <c r="J49" s="6">
        <f t="shared" si="1"/>
        <v>12</v>
      </c>
      <c r="K49" s="6">
        <f t="shared" si="2"/>
        <v>1.0596241035318976</v>
      </c>
      <c r="L49" s="6">
        <f t="shared" si="3"/>
        <v>1225190.6319625615</v>
      </c>
      <c r="M49" s="6">
        <f t="shared" si="4"/>
        <v>114399834.11773914</v>
      </c>
      <c r="N49" s="5">
        <f t="shared" si="5"/>
        <v>386066.83757211175</v>
      </c>
      <c r="O49" s="6">
        <f t="shared" si="6"/>
        <v>1420217.1538943765</v>
      </c>
    </row>
    <row r="50" spans="3:15" x14ac:dyDescent="0.2">
      <c r="C50">
        <v>49</v>
      </c>
      <c r="D50">
        <v>312</v>
      </c>
      <c r="E50" s="6">
        <f t="shared" si="7"/>
        <v>114399834.11773914</v>
      </c>
      <c r="F50" s="5">
        <f t="shared" si="8"/>
        <v>622682.95174078154</v>
      </c>
      <c r="G50" s="5">
        <f t="shared" si="9"/>
        <v>428999.37794152176</v>
      </c>
      <c r="H50" s="6">
        <f t="shared" si="10"/>
        <v>193683.57379925979</v>
      </c>
      <c r="I50" s="6">
        <f t="shared" si="0"/>
        <v>114206150.54393989</v>
      </c>
      <c r="J50" s="6">
        <f t="shared" si="1"/>
        <v>12</v>
      </c>
      <c r="K50" s="6">
        <f t="shared" si="2"/>
        <v>1.0596241035318976</v>
      </c>
      <c r="L50" s="6">
        <f t="shared" si="3"/>
        <v>1210155.8988795124</v>
      </c>
      <c r="M50" s="6">
        <f t="shared" si="4"/>
        <v>112995994.64506038</v>
      </c>
      <c r="N50" s="5">
        <f t="shared" si="5"/>
        <v>381332.78039246378</v>
      </c>
      <c r="O50" s="6">
        <f t="shared" si="6"/>
        <v>1403839.4726787722</v>
      </c>
    </row>
    <row r="51" spans="3:15" x14ac:dyDescent="0.2">
      <c r="C51">
        <v>50</v>
      </c>
      <c r="D51">
        <v>311</v>
      </c>
      <c r="E51" s="6">
        <f t="shared" si="7"/>
        <v>112995994.64506038</v>
      </c>
      <c r="F51" s="5">
        <f t="shared" si="8"/>
        <v>616084.8530955523</v>
      </c>
      <c r="G51" s="5">
        <f t="shared" si="9"/>
        <v>423734.97991897637</v>
      </c>
      <c r="H51" s="6">
        <f t="shared" si="10"/>
        <v>192349.87317657593</v>
      </c>
      <c r="I51" s="6">
        <f t="shared" si="0"/>
        <v>112803644.7718838</v>
      </c>
      <c r="J51" s="6">
        <f t="shared" si="1"/>
        <v>12</v>
      </c>
      <c r="K51" s="6">
        <f t="shared" si="2"/>
        <v>1.0596241035318976</v>
      </c>
      <c r="L51" s="6">
        <f t="shared" si="3"/>
        <v>1195294.6096653801</v>
      </c>
      <c r="M51" s="6">
        <f t="shared" si="4"/>
        <v>111608350.16221842</v>
      </c>
      <c r="N51" s="5">
        <f t="shared" si="5"/>
        <v>376653.31548353459</v>
      </c>
      <c r="O51" s="6">
        <f t="shared" si="6"/>
        <v>1387644.482841956</v>
      </c>
    </row>
    <row r="52" spans="3:15" x14ac:dyDescent="0.2">
      <c r="C52">
        <v>51</v>
      </c>
      <c r="D52">
        <v>310</v>
      </c>
      <c r="E52" s="6">
        <f t="shared" si="7"/>
        <v>111608350.16221842</v>
      </c>
      <c r="F52" s="5">
        <f t="shared" si="8"/>
        <v>609556.66949394275</v>
      </c>
      <c r="G52" s="5">
        <f t="shared" si="9"/>
        <v>418531.31310831907</v>
      </c>
      <c r="H52" s="6">
        <f t="shared" si="10"/>
        <v>191025.35638562369</v>
      </c>
      <c r="I52" s="6">
        <f t="shared" si="0"/>
        <v>111417324.8058328</v>
      </c>
      <c r="J52" s="6">
        <f t="shared" si="1"/>
        <v>12</v>
      </c>
      <c r="K52" s="6">
        <f t="shared" si="2"/>
        <v>1.0596241035318976</v>
      </c>
      <c r="L52" s="6">
        <f t="shared" si="3"/>
        <v>1180604.8291530283</v>
      </c>
      <c r="M52" s="6">
        <f t="shared" si="4"/>
        <v>110236719.97667977</v>
      </c>
      <c r="N52" s="5">
        <f t="shared" si="5"/>
        <v>372027.83387406141</v>
      </c>
      <c r="O52" s="6">
        <f t="shared" si="6"/>
        <v>1371630.1855386519</v>
      </c>
    </row>
    <row r="53" spans="3:15" x14ac:dyDescent="0.2">
      <c r="C53">
        <v>52</v>
      </c>
      <c r="D53">
        <v>309</v>
      </c>
      <c r="E53" s="6">
        <f t="shared" si="7"/>
        <v>110236719.97667977</v>
      </c>
      <c r="F53" s="5">
        <f t="shared" si="8"/>
        <v>603097.66009929869</v>
      </c>
      <c r="G53" s="5">
        <f t="shared" si="9"/>
        <v>413387.69991254911</v>
      </c>
      <c r="H53" s="6">
        <f t="shared" si="10"/>
        <v>189709.96018674958</v>
      </c>
      <c r="I53" s="6">
        <f t="shared" si="0"/>
        <v>110047010.01649302</v>
      </c>
      <c r="J53" s="6">
        <f t="shared" si="1"/>
        <v>12</v>
      </c>
      <c r="K53" s="6">
        <f t="shared" si="2"/>
        <v>1.0596241035318976</v>
      </c>
      <c r="L53" s="6">
        <f t="shared" si="3"/>
        <v>1166084.6433509218</v>
      </c>
      <c r="M53" s="6">
        <f t="shared" si="4"/>
        <v>108880925.37314209</v>
      </c>
      <c r="N53" s="5">
        <f t="shared" si="5"/>
        <v>367455.73325559922</v>
      </c>
      <c r="O53" s="6">
        <f t="shared" si="6"/>
        <v>1355794.6035376713</v>
      </c>
    </row>
    <row r="54" spans="3:15" x14ac:dyDescent="0.2">
      <c r="C54">
        <v>53</v>
      </c>
      <c r="D54">
        <v>308</v>
      </c>
      <c r="E54" s="6">
        <f t="shared" si="7"/>
        <v>108880925.37314209</v>
      </c>
      <c r="F54" s="5">
        <f t="shared" si="8"/>
        <v>596707.09192504967</v>
      </c>
      <c r="G54" s="5">
        <f t="shared" si="9"/>
        <v>408303.47014928283</v>
      </c>
      <c r="H54" s="6">
        <f t="shared" si="10"/>
        <v>188403.62177576683</v>
      </c>
      <c r="I54" s="6">
        <f t="shared" si="0"/>
        <v>108692521.75136633</v>
      </c>
      <c r="J54" s="6">
        <f t="shared" si="1"/>
        <v>12</v>
      </c>
      <c r="K54" s="6">
        <f t="shared" si="2"/>
        <v>1.0596241035318976</v>
      </c>
      <c r="L54" s="6">
        <f t="shared" si="3"/>
        <v>1151732.1592141283</v>
      </c>
      <c r="M54" s="6">
        <f t="shared" si="4"/>
        <v>107540789.59215221</v>
      </c>
      <c r="N54" s="5">
        <f t="shared" si="5"/>
        <v>362936.41791047365</v>
      </c>
      <c r="O54" s="6">
        <f t="shared" si="6"/>
        <v>1340135.7809898951</v>
      </c>
    </row>
    <row r="55" spans="3:15" x14ac:dyDescent="0.2">
      <c r="C55">
        <v>54</v>
      </c>
      <c r="D55">
        <v>307</v>
      </c>
      <c r="E55" s="6">
        <f t="shared" si="7"/>
        <v>107540789.59215221</v>
      </c>
      <c r="F55" s="5">
        <f t="shared" si="8"/>
        <v>590384.23975152744</v>
      </c>
      <c r="G55" s="5">
        <f t="shared" si="9"/>
        <v>403277.96097057074</v>
      </c>
      <c r="H55" s="6">
        <f t="shared" si="10"/>
        <v>187106.27878095669</v>
      </c>
      <c r="I55" s="6">
        <f t="shared" si="0"/>
        <v>107353683.31337126</v>
      </c>
      <c r="J55" s="6">
        <f t="shared" si="1"/>
        <v>12</v>
      </c>
      <c r="K55" s="6">
        <f t="shared" si="2"/>
        <v>1.0596241035318976</v>
      </c>
      <c r="L55" s="6">
        <f t="shared" si="3"/>
        <v>1137545.5044177826</v>
      </c>
      <c r="M55" s="6">
        <f t="shared" si="4"/>
        <v>106216137.80895348</v>
      </c>
      <c r="N55" s="5">
        <f t="shared" si="5"/>
        <v>358469.29864050733</v>
      </c>
      <c r="O55" s="6">
        <f t="shared" si="6"/>
        <v>1324651.7831987394</v>
      </c>
    </row>
    <row r="56" spans="3:15" x14ac:dyDescent="0.2">
      <c r="C56">
        <v>55</v>
      </c>
      <c r="D56">
        <v>306</v>
      </c>
      <c r="E56" s="6">
        <f t="shared" si="7"/>
        <v>106216137.80895348</v>
      </c>
      <c r="F56" s="5">
        <f t="shared" si="8"/>
        <v>584128.38604366686</v>
      </c>
      <c r="G56" s="5">
        <f t="shared" si="9"/>
        <v>398310.51678357553</v>
      </c>
      <c r="H56" s="6">
        <f t="shared" si="10"/>
        <v>185817.86926009133</v>
      </c>
      <c r="I56" s="6">
        <f t="shared" si="0"/>
        <v>106030319.93969339</v>
      </c>
      <c r="J56" s="6">
        <f t="shared" si="1"/>
        <v>12</v>
      </c>
      <c r="K56" s="6">
        <f t="shared" si="2"/>
        <v>1.0596241035318976</v>
      </c>
      <c r="L56" s="6">
        <f t="shared" si="3"/>
        <v>1123522.8271329789</v>
      </c>
      <c r="M56" s="6">
        <f t="shared" si="4"/>
        <v>104906797.11256041</v>
      </c>
      <c r="N56" s="5">
        <f t="shared" si="5"/>
        <v>354053.79269651161</v>
      </c>
      <c r="O56" s="6">
        <f t="shared" si="6"/>
        <v>1309340.6963930703</v>
      </c>
    </row>
    <row r="57" spans="3:15" x14ac:dyDescent="0.2">
      <c r="C57">
        <v>56</v>
      </c>
      <c r="D57">
        <v>305</v>
      </c>
      <c r="E57" s="6">
        <f t="shared" si="7"/>
        <v>104906797.11256041</v>
      </c>
      <c r="F57" s="5">
        <f t="shared" si="8"/>
        <v>577938.82086957619</v>
      </c>
      <c r="G57" s="5">
        <f t="shared" si="9"/>
        <v>393400.48917210149</v>
      </c>
      <c r="H57" s="6">
        <f t="shared" si="10"/>
        <v>184538.3316974747</v>
      </c>
      <c r="I57" s="6">
        <f t="shared" si="0"/>
        <v>104722258.78086293</v>
      </c>
      <c r="J57" s="6">
        <f t="shared" si="1"/>
        <v>12</v>
      </c>
      <c r="K57" s="6">
        <f t="shared" si="2"/>
        <v>1.0596241035318976</v>
      </c>
      <c r="L57" s="6">
        <f t="shared" si="3"/>
        <v>1109662.2958050726</v>
      </c>
      <c r="M57" s="6">
        <f t="shared" si="4"/>
        <v>103612596.48505786</v>
      </c>
      <c r="N57" s="5">
        <f t="shared" si="5"/>
        <v>349689.32370853471</v>
      </c>
      <c r="O57" s="6">
        <f t="shared" si="6"/>
        <v>1294200.6275025473</v>
      </c>
    </row>
    <row r="58" spans="3:15" x14ac:dyDescent="0.2">
      <c r="C58">
        <v>57</v>
      </c>
      <c r="D58">
        <v>304</v>
      </c>
      <c r="E58" s="6">
        <f t="shared" si="7"/>
        <v>103612596.48505786</v>
      </c>
      <c r="F58" s="5">
        <f t="shared" si="8"/>
        <v>571814.84181997413</v>
      </c>
      <c r="G58" s="5">
        <f t="shared" si="9"/>
        <v>388547.23681896698</v>
      </c>
      <c r="H58" s="6">
        <f t="shared" si="10"/>
        <v>183267.60500100715</v>
      </c>
      <c r="I58" s="6">
        <f t="shared" si="0"/>
        <v>103429328.88005686</v>
      </c>
      <c r="J58" s="6">
        <f t="shared" si="1"/>
        <v>12</v>
      </c>
      <c r="K58" s="6">
        <f t="shared" si="2"/>
        <v>1.0596241035318976</v>
      </c>
      <c r="L58" s="6">
        <f t="shared" si="3"/>
        <v>1095962.0989343605</v>
      </c>
      <c r="M58" s="6">
        <f t="shared" si="4"/>
        <v>102333366.78112249</v>
      </c>
      <c r="N58" s="5">
        <f t="shared" si="5"/>
        <v>345375.32161685952</v>
      </c>
      <c r="O58" s="6">
        <f t="shared" si="6"/>
        <v>1279229.7039353678</v>
      </c>
    </row>
    <row r="59" spans="3:15" x14ac:dyDescent="0.2">
      <c r="C59">
        <v>58</v>
      </c>
      <c r="D59">
        <v>303</v>
      </c>
      <c r="E59" s="6">
        <f t="shared" si="7"/>
        <v>102333366.78112249</v>
      </c>
      <c r="F59" s="5">
        <f t="shared" si="8"/>
        <v>565755.75392847694</v>
      </c>
      <c r="G59" s="5">
        <f t="shared" si="9"/>
        <v>383750.12542920932</v>
      </c>
      <c r="H59" s="6">
        <f t="shared" si="10"/>
        <v>182005.62849926762</v>
      </c>
      <c r="I59" s="6">
        <f t="shared" si="0"/>
        <v>102151361.15262322</v>
      </c>
      <c r="J59" s="6">
        <f t="shared" si="1"/>
        <v>12</v>
      </c>
      <c r="K59" s="6">
        <f t="shared" si="2"/>
        <v>1.0596241035318976</v>
      </c>
      <c r="L59" s="6">
        <f t="shared" si="3"/>
        <v>1082420.4448591149</v>
      </c>
      <c r="M59" s="6">
        <f t="shared" si="4"/>
        <v>101068940.7077641</v>
      </c>
      <c r="N59" s="5">
        <f t="shared" si="5"/>
        <v>341111.22260374163</v>
      </c>
      <c r="O59" s="6">
        <f t="shared" si="6"/>
        <v>1264426.0733583826</v>
      </c>
    </row>
    <row r="60" spans="3:15" x14ac:dyDescent="0.2">
      <c r="C60">
        <v>59</v>
      </c>
      <c r="D60">
        <v>302</v>
      </c>
      <c r="E60" s="6">
        <f t="shared" si="7"/>
        <v>101068940.7077641</v>
      </c>
      <c r="F60" s="5">
        <f t="shared" si="8"/>
        <v>559760.86959273217</v>
      </c>
      <c r="G60" s="5">
        <f t="shared" si="9"/>
        <v>379008.5276541154</v>
      </c>
      <c r="H60" s="6">
        <f t="shared" si="10"/>
        <v>180752.34193861677</v>
      </c>
      <c r="I60" s="6">
        <f t="shared" si="0"/>
        <v>100888188.36582549</v>
      </c>
      <c r="J60" s="6">
        <f t="shared" si="1"/>
        <v>12</v>
      </c>
      <c r="K60" s="6">
        <f t="shared" si="2"/>
        <v>1.0596241035318976</v>
      </c>
      <c r="L60" s="6">
        <f t="shared" si="3"/>
        <v>1069035.5615409506</v>
      </c>
      <c r="M60" s="6">
        <f t="shared" si="4"/>
        <v>99819152.804284543</v>
      </c>
      <c r="N60" s="5">
        <f t="shared" si="5"/>
        <v>336896.46902588033</v>
      </c>
      <c r="O60" s="6">
        <f t="shared" si="6"/>
        <v>1249787.9034795673</v>
      </c>
    </row>
    <row r="61" spans="3:15" x14ac:dyDescent="0.2">
      <c r="C61">
        <v>60</v>
      </c>
      <c r="D61">
        <v>301</v>
      </c>
      <c r="E61" s="6">
        <f t="shared" si="7"/>
        <v>99819152.804284543</v>
      </c>
      <c r="F61" s="5">
        <f t="shared" si="8"/>
        <v>553829.50849638775</v>
      </c>
      <c r="G61" s="5">
        <f t="shared" si="9"/>
        <v>374321.82301606704</v>
      </c>
      <c r="H61" s="6">
        <f t="shared" si="10"/>
        <v>179507.68548032071</v>
      </c>
      <c r="I61" s="6">
        <f t="shared" si="0"/>
        <v>99639645.118804216</v>
      </c>
      <c r="J61" s="6">
        <f t="shared" si="1"/>
        <v>12</v>
      </c>
      <c r="K61" s="6">
        <f t="shared" si="2"/>
        <v>1.0596241035318976</v>
      </c>
      <c r="L61" s="6">
        <f t="shared" si="3"/>
        <v>1055805.6963524933</v>
      </c>
      <c r="M61" s="6">
        <f t="shared" si="4"/>
        <v>98583839.42245172</v>
      </c>
      <c r="N61" s="5">
        <f t="shared" si="5"/>
        <v>332730.50934761512</v>
      </c>
      <c r="O61" s="6">
        <f t="shared" si="6"/>
        <v>1235313.3818328138</v>
      </c>
    </row>
    <row r="62" spans="3:15" x14ac:dyDescent="0.2">
      <c r="C62">
        <v>61</v>
      </c>
      <c r="D62">
        <v>300</v>
      </c>
      <c r="E62" s="6">
        <f t="shared" si="7"/>
        <v>98583839.42245172</v>
      </c>
      <c r="F62" s="5">
        <f t="shared" si="8"/>
        <v>547960.99753188773</v>
      </c>
      <c r="G62" s="5">
        <f t="shared" si="9"/>
        <v>369689.39783419395</v>
      </c>
      <c r="H62" s="6">
        <f t="shared" si="10"/>
        <v>178271.59969769377</v>
      </c>
      <c r="I62" s="6">
        <f t="shared" si="0"/>
        <v>98405567.822754025</v>
      </c>
      <c r="J62" s="6">
        <f t="shared" si="1"/>
        <v>12</v>
      </c>
      <c r="K62" s="6">
        <f t="shared" si="2"/>
        <v>1.0596241035318976</v>
      </c>
      <c r="L62" s="6">
        <f t="shared" si="3"/>
        <v>1042729.1158673308</v>
      </c>
      <c r="M62" s="6">
        <f t="shared" si="4"/>
        <v>97362838.706886694</v>
      </c>
      <c r="N62" s="5">
        <f t="shared" si="5"/>
        <v>328612.79807483905</v>
      </c>
      <c r="O62" s="6">
        <f t="shared" si="6"/>
        <v>1221000.7155650246</v>
      </c>
    </row>
    <row r="63" spans="3:15" x14ac:dyDescent="0.2">
      <c r="C63">
        <v>62</v>
      </c>
      <c r="D63">
        <v>299</v>
      </c>
      <c r="E63" s="6">
        <f t="shared" si="7"/>
        <v>97362838.706886694</v>
      </c>
      <c r="F63" s="5">
        <f t="shared" si="8"/>
        <v>542154.67072408588</v>
      </c>
      <c r="G63" s="5">
        <f t="shared" si="9"/>
        <v>365110.64515082509</v>
      </c>
      <c r="H63" s="6">
        <f t="shared" si="10"/>
        <v>177044.02557326079</v>
      </c>
      <c r="I63" s="6">
        <f t="shared" si="0"/>
        <v>97185794.68131344</v>
      </c>
      <c r="J63" s="6">
        <f t="shared" si="1"/>
        <v>12</v>
      </c>
      <c r="K63" s="6">
        <f t="shared" si="2"/>
        <v>1.0596241035318976</v>
      </c>
      <c r="L63" s="6">
        <f t="shared" si="3"/>
        <v>1029804.1056522182</v>
      </c>
      <c r="M63" s="6">
        <f t="shared" si="4"/>
        <v>96155990.575661227</v>
      </c>
      <c r="N63" s="5">
        <f t="shared" si="5"/>
        <v>324542.79568962229</v>
      </c>
      <c r="O63" s="6">
        <f t="shared" si="6"/>
        <v>1206848.1312254791</v>
      </c>
    </row>
    <row r="64" spans="3:15" x14ac:dyDescent="0.2">
      <c r="C64">
        <v>63</v>
      </c>
      <c r="D64">
        <v>298</v>
      </c>
      <c r="E64" s="6">
        <f t="shared" si="7"/>
        <v>96155990.575661227</v>
      </c>
      <c r="F64" s="5">
        <f t="shared" si="8"/>
        <v>536409.86915466958</v>
      </c>
      <c r="G64" s="5">
        <f t="shared" si="9"/>
        <v>360584.96465872962</v>
      </c>
      <c r="H64" s="6">
        <f t="shared" si="10"/>
        <v>175824.90449593996</v>
      </c>
      <c r="I64" s="6">
        <f t="shared" si="0"/>
        <v>95980165.671165287</v>
      </c>
      <c r="J64" s="6">
        <f t="shared" si="1"/>
        <v>12</v>
      </c>
      <c r="K64" s="6">
        <f t="shared" si="2"/>
        <v>1.0596241035318976</v>
      </c>
      <c r="L64" s="6">
        <f t="shared" si="3"/>
        <v>1017028.9700615153</v>
      </c>
      <c r="M64" s="6">
        <f t="shared" si="4"/>
        <v>94963136.701103777</v>
      </c>
      <c r="N64" s="5">
        <f t="shared" si="5"/>
        <v>320519.9685855374</v>
      </c>
      <c r="O64" s="6">
        <f t="shared" si="6"/>
        <v>1192853.8745574553</v>
      </c>
    </row>
    <row r="65" spans="3:15" x14ac:dyDescent="0.2">
      <c r="C65">
        <v>64</v>
      </c>
      <c r="D65">
        <v>297</v>
      </c>
      <c r="E65" s="6">
        <f t="shared" si="7"/>
        <v>94963136.701103777</v>
      </c>
      <c r="F65" s="5">
        <f t="shared" si="8"/>
        <v>530725.94088738284</v>
      </c>
      <c r="G65" s="5">
        <f t="shared" si="9"/>
        <v>356111.76262913912</v>
      </c>
      <c r="H65" s="6">
        <f t="shared" si="10"/>
        <v>174614.17825824372</v>
      </c>
      <c r="I65" s="6">
        <f t="shared" si="0"/>
        <v>94788522.522845536</v>
      </c>
      <c r="J65" s="6">
        <f t="shared" si="1"/>
        <v>12</v>
      </c>
      <c r="K65" s="6">
        <f t="shared" si="2"/>
        <v>1.0596241035318976</v>
      </c>
      <c r="L65" s="6">
        <f t="shared" si="3"/>
        <v>1004402.0320338329</v>
      </c>
      <c r="M65" s="6">
        <f t="shared" si="4"/>
        <v>93784120.490811706</v>
      </c>
      <c r="N65" s="5">
        <f t="shared" si="5"/>
        <v>316543.78900367924</v>
      </c>
      <c r="O65" s="6">
        <f t="shared" si="6"/>
        <v>1179016.2102920767</v>
      </c>
    </row>
    <row r="66" spans="3:15" x14ac:dyDescent="0.2">
      <c r="C66">
        <v>65</v>
      </c>
      <c r="D66">
        <v>296</v>
      </c>
      <c r="E66" s="6">
        <f t="shared" si="7"/>
        <v>93784120.490811706</v>
      </c>
      <c r="F66" s="5">
        <f t="shared" si="8"/>
        <v>525102.24089404359</v>
      </c>
      <c r="G66" s="5">
        <f t="shared" si="9"/>
        <v>351690.45184054389</v>
      </c>
      <c r="H66" s="6">
        <f t="shared" si="10"/>
        <v>173411.7890534997</v>
      </c>
      <c r="I66" s="6">
        <f t="shared" si="0"/>
        <v>93610708.701758206</v>
      </c>
      <c r="J66" s="6">
        <f t="shared" si="1"/>
        <v>12</v>
      </c>
      <c r="K66" s="6">
        <f t="shared" si="2"/>
        <v>1.0596241035318976</v>
      </c>
      <c r="L66" s="6">
        <f t="shared" si="3"/>
        <v>991921.63289086148</v>
      </c>
      <c r="M66" s="6">
        <f t="shared" si="4"/>
        <v>92618787.068867341</v>
      </c>
      <c r="N66" s="5">
        <f t="shared" si="5"/>
        <v>312613.73496937234</v>
      </c>
      <c r="O66" s="6">
        <f t="shared" si="6"/>
        <v>1165333.4219443612</v>
      </c>
    </row>
    <row r="67" spans="3:15" x14ac:dyDescent="0.2">
      <c r="C67">
        <v>66</v>
      </c>
      <c r="D67">
        <v>295</v>
      </c>
      <c r="E67" s="6">
        <f t="shared" si="7"/>
        <v>92618787.068867341</v>
      </c>
      <c r="F67" s="5">
        <f t="shared" si="8"/>
        <v>519538.13098134421</v>
      </c>
      <c r="G67" s="5">
        <f t="shared" si="9"/>
        <v>347320.45150825253</v>
      </c>
      <c r="H67" s="6">
        <f t="shared" si="10"/>
        <v>172217.67947309167</v>
      </c>
      <c r="I67" s="6">
        <f t="shared" ref="I67:I130" si="11">E67-H67</f>
        <v>92446569.389394253</v>
      </c>
      <c r="J67" s="6">
        <f t="shared" ref="J67:J130" si="12">($B$9/100)*MIN(30,C67)*0.2</f>
        <v>12</v>
      </c>
      <c r="K67" s="6">
        <f t="shared" ref="K67:K130" si="13">100*(1-(1-J67/100)^(1/12))</f>
        <v>1.0596241035318976</v>
      </c>
      <c r="L67" s="6">
        <f t="shared" ref="L67:L130" si="14">I67*(K67/100)</f>
        <v>979586.1321383625</v>
      </c>
      <c r="M67" s="6">
        <f t="shared" ref="M67:M130" si="15">E67-H67-L67</f>
        <v>91466983.257255897</v>
      </c>
      <c r="N67" s="5">
        <f t="shared" ref="N67:N130" si="16">(E67*$B$8/1200)</f>
        <v>308729.29022955778</v>
      </c>
      <c r="O67" s="6">
        <f t="shared" ref="O67:O130" si="17">H67+L67</f>
        <v>1151803.8116114542</v>
      </c>
    </row>
    <row r="68" spans="3:15" x14ac:dyDescent="0.2">
      <c r="C68">
        <v>67</v>
      </c>
      <c r="D68">
        <v>294</v>
      </c>
      <c r="E68" s="6">
        <f t="shared" ref="E68:E131" si="18">M67</f>
        <v>91466983.257255897</v>
      </c>
      <c r="F68" s="5">
        <f t="shared" ref="F68:F131" si="19">(E68*$B$5/1200)/(1-(1+$B$5/1200)^(-D68))</f>
        <v>514032.97971842682</v>
      </c>
      <c r="G68" s="5">
        <f t="shared" ref="G68:G131" si="20">($B$5/1200)*E68</f>
        <v>343001.18721470959</v>
      </c>
      <c r="H68" s="6">
        <f t="shared" ref="H68:H131" si="21">F68-G68</f>
        <v>171031.79250371724</v>
      </c>
      <c r="I68" s="6">
        <f t="shared" si="11"/>
        <v>91295951.464752182</v>
      </c>
      <c r="J68" s="6">
        <f t="shared" si="12"/>
        <v>12</v>
      </c>
      <c r="K68" s="6">
        <f t="shared" si="13"/>
        <v>1.0596241035318976</v>
      </c>
      <c r="L68" s="6">
        <f t="shared" si="14"/>
        <v>967393.9072692967</v>
      </c>
      <c r="M68" s="6">
        <f t="shared" si="15"/>
        <v>90328557.557482883</v>
      </c>
      <c r="N68" s="5">
        <f t="shared" si="16"/>
        <v>304889.94419085298</v>
      </c>
      <c r="O68" s="6">
        <f t="shared" si="17"/>
        <v>1138425.6997730141</v>
      </c>
    </row>
    <row r="69" spans="3:15" x14ac:dyDescent="0.2">
      <c r="C69">
        <v>68</v>
      </c>
      <c r="D69">
        <v>293</v>
      </c>
      <c r="E69" s="6">
        <f t="shared" si="18"/>
        <v>90328557.557482883</v>
      </c>
      <c r="F69" s="5">
        <f t="shared" si="19"/>
        <v>508586.16236522706</v>
      </c>
      <c r="G69" s="5">
        <f t="shared" si="20"/>
        <v>338732.09084056079</v>
      </c>
      <c r="H69" s="6">
        <f t="shared" si="21"/>
        <v>169854.07152466627</v>
      </c>
      <c r="I69" s="6">
        <f t="shared" si="11"/>
        <v>90158703.485958219</v>
      </c>
      <c r="J69" s="6">
        <f t="shared" si="12"/>
        <v>12</v>
      </c>
      <c r="K69" s="6">
        <f t="shared" si="13"/>
        <v>1.0596241035318976</v>
      </c>
      <c r="L69" s="6">
        <f t="shared" si="14"/>
        <v>955343.3535690665</v>
      </c>
      <c r="M69" s="6">
        <f t="shared" si="15"/>
        <v>89203360.132389158</v>
      </c>
      <c r="N69" s="5">
        <f t="shared" si="16"/>
        <v>301095.19185827626</v>
      </c>
      <c r="O69" s="6">
        <f t="shared" si="17"/>
        <v>1125197.4250937328</v>
      </c>
    </row>
    <row r="70" spans="3:15" x14ac:dyDescent="0.2">
      <c r="C70">
        <v>69</v>
      </c>
      <c r="D70">
        <v>292</v>
      </c>
      <c r="E70" s="6">
        <f t="shared" si="18"/>
        <v>89203360.132389158</v>
      </c>
      <c r="F70" s="5">
        <f t="shared" si="19"/>
        <v>503197.06080157735</v>
      </c>
      <c r="G70" s="5">
        <f t="shared" si="20"/>
        <v>334512.60049645934</v>
      </c>
      <c r="H70" s="6">
        <f t="shared" si="21"/>
        <v>168684.460305118</v>
      </c>
      <c r="I70" s="6">
        <f t="shared" si="11"/>
        <v>89034675.672084033</v>
      </c>
      <c r="J70" s="6">
        <f t="shared" si="12"/>
        <v>12</v>
      </c>
      <c r="K70" s="6">
        <f t="shared" si="13"/>
        <v>1.0596241035318976</v>
      </c>
      <c r="L70" s="6">
        <f t="shared" si="14"/>
        <v>943432.88392285293</v>
      </c>
      <c r="M70" s="6">
        <f t="shared" si="15"/>
        <v>88091242.788161173</v>
      </c>
      <c r="N70" s="5">
        <f t="shared" si="16"/>
        <v>297344.53377463052</v>
      </c>
      <c r="O70" s="6">
        <f t="shared" si="17"/>
        <v>1112117.344227971</v>
      </c>
    </row>
    <row r="71" spans="3:15" x14ac:dyDescent="0.2">
      <c r="C71">
        <v>70</v>
      </c>
      <c r="D71">
        <v>291</v>
      </c>
      <c r="E71" s="6">
        <f t="shared" si="18"/>
        <v>88091242.788161173</v>
      </c>
      <c r="F71" s="5">
        <f t="shared" si="19"/>
        <v>497865.06345705956</v>
      </c>
      <c r="G71" s="5">
        <f t="shared" si="20"/>
        <v>330342.16045560437</v>
      </c>
      <c r="H71" s="6">
        <f t="shared" si="21"/>
        <v>167522.90300145518</v>
      </c>
      <c r="I71" s="6">
        <f t="shared" si="11"/>
        <v>87923719.885159716</v>
      </c>
      <c r="J71" s="6">
        <f t="shared" si="12"/>
        <v>12</v>
      </c>
      <c r="K71" s="6">
        <f t="shared" si="13"/>
        <v>1.0596241035318976</v>
      </c>
      <c r="L71" s="6">
        <f t="shared" si="14"/>
        <v>931660.92862502043</v>
      </c>
      <c r="M71" s="6">
        <f t="shared" si="15"/>
        <v>86992058.956534699</v>
      </c>
      <c r="N71" s="5">
        <f t="shared" si="16"/>
        <v>293637.47596053727</v>
      </c>
      <c r="O71" s="6">
        <f t="shared" si="17"/>
        <v>1099183.8316264756</v>
      </c>
    </row>
    <row r="72" spans="3:15" x14ac:dyDescent="0.2">
      <c r="C72">
        <v>71</v>
      </c>
      <c r="D72">
        <v>290</v>
      </c>
      <c r="E72" s="6">
        <f t="shared" si="18"/>
        <v>86992058.956534699</v>
      </c>
      <c r="F72" s="5">
        <f t="shared" si="19"/>
        <v>492589.56524160434</v>
      </c>
      <c r="G72" s="5">
        <f t="shared" si="20"/>
        <v>326220.22108700511</v>
      </c>
      <c r="H72" s="6">
        <f t="shared" si="21"/>
        <v>166369.34415459924</v>
      </c>
      <c r="I72" s="6">
        <f t="shared" si="11"/>
        <v>86825689.612380102</v>
      </c>
      <c r="J72" s="6">
        <f t="shared" si="12"/>
        <v>12</v>
      </c>
      <c r="K72" s="6">
        <f t="shared" si="13"/>
        <v>1.0596241035318976</v>
      </c>
      <c r="L72" s="6">
        <f t="shared" si="14"/>
        <v>920025.93519057066</v>
      </c>
      <c r="M72" s="6">
        <f t="shared" si="15"/>
        <v>85905663.677189529</v>
      </c>
      <c r="N72" s="5">
        <f t="shared" si="16"/>
        <v>289973.52985511569</v>
      </c>
      <c r="O72" s="6">
        <f t="shared" si="17"/>
        <v>1086395.2793451699</v>
      </c>
    </row>
    <row r="73" spans="3:15" x14ac:dyDescent="0.2">
      <c r="C73">
        <v>72</v>
      </c>
      <c r="D73">
        <v>289</v>
      </c>
      <c r="E73" s="6">
        <f t="shared" si="18"/>
        <v>85905663.677189529</v>
      </c>
      <c r="F73" s="5">
        <f t="shared" si="19"/>
        <v>487369.96747682121</v>
      </c>
      <c r="G73" s="5">
        <f t="shared" si="20"/>
        <v>322146.23878946074</v>
      </c>
      <c r="H73" s="6">
        <f t="shared" si="21"/>
        <v>165223.72868736048</v>
      </c>
      <c r="I73" s="6">
        <f t="shared" si="11"/>
        <v>85740439.948502168</v>
      </c>
      <c r="J73" s="6">
        <f t="shared" si="12"/>
        <v>12</v>
      </c>
      <c r="K73" s="6">
        <f t="shared" si="13"/>
        <v>1.0596241035318976</v>
      </c>
      <c r="L73" s="6">
        <f t="shared" si="14"/>
        <v>908526.36816862109</v>
      </c>
      <c r="M73" s="6">
        <f t="shared" si="15"/>
        <v>84831913.580333546</v>
      </c>
      <c r="N73" s="5">
        <f t="shared" si="16"/>
        <v>286352.21225729841</v>
      </c>
      <c r="O73" s="6">
        <f t="shared" si="17"/>
        <v>1073750.0968559815</v>
      </c>
    </row>
    <row r="74" spans="3:15" x14ac:dyDescent="0.2">
      <c r="C74">
        <v>73</v>
      </c>
      <c r="D74">
        <v>288</v>
      </c>
      <c r="E74" s="6">
        <f t="shared" si="18"/>
        <v>84831913.580333546</v>
      </c>
      <c r="F74" s="5">
        <f t="shared" si="19"/>
        <v>482205.67782806122</v>
      </c>
      <c r="G74" s="5">
        <f t="shared" si="20"/>
        <v>318119.67592625081</v>
      </c>
      <c r="H74" s="6">
        <f t="shared" si="21"/>
        <v>164086.00190181041</v>
      </c>
      <c r="I74" s="6">
        <f t="shared" si="11"/>
        <v>84667827.57843174</v>
      </c>
      <c r="J74" s="6">
        <f t="shared" si="12"/>
        <v>12</v>
      </c>
      <c r="K74" s="6">
        <f t="shared" si="13"/>
        <v>1.0596241035318976</v>
      </c>
      <c r="L74" s="6">
        <f t="shared" si="14"/>
        <v>897160.70895789017</v>
      </c>
      <c r="M74" s="6">
        <f t="shared" si="15"/>
        <v>83770666.869473845</v>
      </c>
      <c r="N74" s="5">
        <f t="shared" si="16"/>
        <v>282773.04526777851</v>
      </c>
      <c r="O74" s="6">
        <f t="shared" si="17"/>
        <v>1061246.7108597006</v>
      </c>
    </row>
    <row r="75" spans="3:15" x14ac:dyDescent="0.2">
      <c r="C75">
        <v>74</v>
      </c>
      <c r="D75">
        <v>287</v>
      </c>
      <c r="E75" s="6">
        <f t="shared" si="18"/>
        <v>83770666.869473845</v>
      </c>
      <c r="F75" s="5">
        <f t="shared" si="19"/>
        <v>477096.11023719574</v>
      </c>
      <c r="G75" s="5">
        <f t="shared" si="20"/>
        <v>314140.00076052692</v>
      </c>
      <c r="H75" s="6">
        <f t="shared" si="21"/>
        <v>162956.10947666882</v>
      </c>
      <c r="I75" s="6">
        <f t="shared" si="11"/>
        <v>83607710.759997174</v>
      </c>
      <c r="J75" s="6">
        <f t="shared" si="12"/>
        <v>12</v>
      </c>
      <c r="K75" s="6">
        <f t="shared" si="13"/>
        <v>1.0596241035318976</v>
      </c>
      <c r="L75" s="6">
        <f t="shared" si="14"/>
        <v>885927.45562416199</v>
      </c>
      <c r="M75" s="6">
        <f t="shared" si="15"/>
        <v>82721783.304373011</v>
      </c>
      <c r="N75" s="5">
        <f t="shared" si="16"/>
        <v>279235.55623157951</v>
      </c>
      <c r="O75" s="6">
        <f t="shared" si="17"/>
        <v>1048883.5651008307</v>
      </c>
    </row>
    <row r="76" spans="3:15" x14ac:dyDescent="0.2">
      <c r="C76">
        <v>75</v>
      </c>
      <c r="D76">
        <v>286</v>
      </c>
      <c r="E76" s="6">
        <f t="shared" si="18"/>
        <v>82721783.304373011</v>
      </c>
      <c r="F76" s="5">
        <f t="shared" si="19"/>
        <v>472040.68485610926</v>
      </c>
      <c r="G76" s="5">
        <f t="shared" si="20"/>
        <v>310206.68739139877</v>
      </c>
      <c r="H76" s="6">
        <f t="shared" si="21"/>
        <v>161833.9974647105</v>
      </c>
      <c r="I76" s="6">
        <f t="shared" si="11"/>
        <v>82559949.306908295</v>
      </c>
      <c r="J76" s="6">
        <f t="shared" si="12"/>
        <v>12</v>
      </c>
      <c r="K76" s="6">
        <f t="shared" si="13"/>
        <v>1.0596241035318976</v>
      </c>
      <c r="L76" s="6">
        <f t="shared" si="14"/>
        <v>874825.12271971616</v>
      </c>
      <c r="M76" s="6">
        <f t="shared" si="15"/>
        <v>81685124.184188575</v>
      </c>
      <c r="N76" s="5">
        <f t="shared" si="16"/>
        <v>275739.27768124337</v>
      </c>
      <c r="O76" s="6">
        <f t="shared" si="17"/>
        <v>1036659.1201844267</v>
      </c>
    </row>
    <row r="77" spans="3:15" x14ac:dyDescent="0.2">
      <c r="C77">
        <v>76</v>
      </c>
      <c r="D77">
        <v>285</v>
      </c>
      <c r="E77" s="6">
        <f t="shared" si="18"/>
        <v>81685124.184188575</v>
      </c>
      <c r="F77" s="5">
        <f t="shared" si="19"/>
        <v>467038.82798089675</v>
      </c>
      <c r="G77" s="5">
        <f t="shared" si="20"/>
        <v>306319.21569070715</v>
      </c>
      <c r="H77" s="6">
        <f t="shared" si="21"/>
        <v>160719.6122901896</v>
      </c>
      <c r="I77" s="6">
        <f t="shared" si="11"/>
        <v>81524404.571898386</v>
      </c>
      <c r="J77" s="6">
        <f t="shared" si="12"/>
        <v>12</v>
      </c>
      <c r="K77" s="6">
        <f t="shared" si="13"/>
        <v>1.0596241035318976</v>
      </c>
      <c r="L77" s="6">
        <f t="shared" si="14"/>
        <v>863852.2411046956</v>
      </c>
      <c r="M77" s="6">
        <f t="shared" si="15"/>
        <v>80660552.330793694</v>
      </c>
      <c r="N77" s="5">
        <f t="shared" si="16"/>
        <v>272283.7472806286</v>
      </c>
      <c r="O77" s="6">
        <f t="shared" si="17"/>
        <v>1024571.8533948852</v>
      </c>
    </row>
    <row r="78" spans="3:15" x14ac:dyDescent="0.2">
      <c r="C78">
        <v>77</v>
      </c>
      <c r="D78">
        <v>284</v>
      </c>
      <c r="E78" s="6">
        <f t="shared" si="18"/>
        <v>80660552.330793694</v>
      </c>
      <c r="F78" s="5">
        <f t="shared" si="19"/>
        <v>462089.97198675835</v>
      </c>
      <c r="G78" s="5">
        <f t="shared" si="20"/>
        <v>302477.07124047633</v>
      </c>
      <c r="H78" s="6">
        <f t="shared" si="21"/>
        <v>159612.90074628202</v>
      </c>
      <c r="I78" s="6">
        <f t="shared" si="11"/>
        <v>80500939.430047408</v>
      </c>
      <c r="J78" s="6">
        <f t="shared" si="12"/>
        <v>12</v>
      </c>
      <c r="K78" s="6">
        <f t="shared" si="13"/>
        <v>1.0596241035318976</v>
      </c>
      <c r="L78" s="6">
        <f t="shared" si="14"/>
        <v>853007.3577703957</v>
      </c>
      <c r="M78" s="6">
        <f t="shared" si="15"/>
        <v>79647932.072277009</v>
      </c>
      <c r="N78" s="5">
        <f t="shared" si="16"/>
        <v>268868.5077693123</v>
      </c>
      <c r="O78" s="6">
        <f t="shared" si="17"/>
        <v>1012620.2585166777</v>
      </c>
    </row>
    <row r="79" spans="3:15" x14ac:dyDescent="0.2">
      <c r="C79">
        <v>78</v>
      </c>
      <c r="D79">
        <v>283</v>
      </c>
      <c r="E79" s="6">
        <f t="shared" si="18"/>
        <v>79647932.072277009</v>
      </c>
      <c r="F79" s="5">
        <f t="shared" si="19"/>
        <v>457193.55526358279</v>
      </c>
      <c r="G79" s="5">
        <f t="shared" si="20"/>
        <v>298679.74527103879</v>
      </c>
      <c r="H79" s="6">
        <f t="shared" si="21"/>
        <v>158513.809992544</v>
      </c>
      <c r="I79" s="6">
        <f t="shared" si="11"/>
        <v>79489418.262284473</v>
      </c>
      <c r="J79" s="6">
        <f t="shared" si="12"/>
        <v>12</v>
      </c>
      <c r="K79" s="6">
        <f t="shared" si="13"/>
        <v>1.0596241035318976</v>
      </c>
      <c r="L79" s="6">
        <f t="shared" si="14"/>
        <v>842289.03566445236</v>
      </c>
      <c r="M79" s="6">
        <f t="shared" si="15"/>
        <v>78647129.226620018</v>
      </c>
      <c r="N79" s="5">
        <f t="shared" si="16"/>
        <v>265493.10690759006</v>
      </c>
      <c r="O79" s="6">
        <f t="shared" si="17"/>
        <v>1000802.8456569964</v>
      </c>
    </row>
    <row r="80" spans="3:15" x14ac:dyDescent="0.2">
      <c r="C80">
        <v>79</v>
      </c>
      <c r="D80">
        <v>282</v>
      </c>
      <c r="E80" s="6">
        <f t="shared" si="18"/>
        <v>78647129.226620018</v>
      </c>
      <c r="F80" s="5">
        <f t="shared" si="19"/>
        <v>452349.02215221536</v>
      </c>
      <c r="G80" s="5">
        <f t="shared" si="20"/>
        <v>294926.73459982505</v>
      </c>
      <c r="H80" s="6">
        <f t="shared" si="21"/>
        <v>157422.28755239031</v>
      </c>
      <c r="I80" s="6">
        <f t="shared" si="11"/>
        <v>78489706.939067632</v>
      </c>
      <c r="J80" s="6">
        <f t="shared" si="12"/>
        <v>12</v>
      </c>
      <c r="K80" s="6">
        <f t="shared" si="13"/>
        <v>1.0596241035318976</v>
      </c>
      <c r="L80" s="6">
        <f t="shared" si="14"/>
        <v>831695.85351790907</v>
      </c>
      <c r="M80" s="6">
        <f t="shared" si="15"/>
        <v>77658011.085549727</v>
      </c>
      <c r="N80" s="5">
        <f t="shared" si="16"/>
        <v>262157.09742206673</v>
      </c>
      <c r="O80" s="6">
        <f t="shared" si="17"/>
        <v>989118.14107029932</v>
      </c>
    </row>
    <row r="81" spans="3:15" x14ac:dyDescent="0.2">
      <c r="C81">
        <v>80</v>
      </c>
      <c r="D81">
        <v>281</v>
      </c>
      <c r="E81" s="6">
        <f t="shared" si="18"/>
        <v>77658011.085549727</v>
      </c>
      <c r="F81" s="5">
        <f t="shared" si="19"/>
        <v>447555.82288139977</v>
      </c>
      <c r="G81" s="5">
        <f t="shared" si="20"/>
        <v>291217.54157081147</v>
      </c>
      <c r="H81" s="6">
        <f t="shared" si="21"/>
        <v>156338.2813105883</v>
      </c>
      <c r="I81" s="6">
        <f t="shared" si="11"/>
        <v>77501672.804239139</v>
      </c>
      <c r="J81" s="6">
        <f t="shared" si="12"/>
        <v>12</v>
      </c>
      <c r="K81" s="6">
        <f t="shared" si="13"/>
        <v>1.0596241035318976</v>
      </c>
      <c r="L81" s="6">
        <f t="shared" si="14"/>
        <v>821226.40567414346</v>
      </c>
      <c r="M81" s="6">
        <f t="shared" si="15"/>
        <v>76680446.398564994</v>
      </c>
      <c r="N81" s="5">
        <f t="shared" si="16"/>
        <v>258860.03695183242</v>
      </c>
      <c r="O81" s="6">
        <f t="shared" si="17"/>
        <v>977564.68698473182</v>
      </c>
    </row>
    <row r="82" spans="3:15" x14ac:dyDescent="0.2">
      <c r="C82">
        <v>81</v>
      </c>
      <c r="D82">
        <v>280</v>
      </c>
      <c r="E82" s="6">
        <f t="shared" si="18"/>
        <v>76680446.398564994</v>
      </c>
      <c r="F82" s="5">
        <f t="shared" si="19"/>
        <v>442813.41350538796</v>
      </c>
      <c r="G82" s="5">
        <f t="shared" si="20"/>
        <v>287551.6739946187</v>
      </c>
      <c r="H82" s="6">
        <f t="shared" si="21"/>
        <v>155261.73951076926</v>
      </c>
      <c r="I82" s="6">
        <f t="shared" si="11"/>
        <v>76525184.65905422</v>
      </c>
      <c r="J82" s="6">
        <f t="shared" si="12"/>
        <v>12</v>
      </c>
      <c r="K82" s="6">
        <f t="shared" si="13"/>
        <v>1.0596241035318976</v>
      </c>
      <c r="L82" s="6">
        <f t="shared" si="14"/>
        <v>810879.30191963247</v>
      </c>
      <c r="M82" s="6">
        <f t="shared" si="15"/>
        <v>75714305.357134581</v>
      </c>
      <c r="N82" s="5">
        <f t="shared" si="16"/>
        <v>255601.48799521665</v>
      </c>
      <c r="O82" s="6">
        <f t="shared" si="17"/>
        <v>966141.04143040173</v>
      </c>
    </row>
    <row r="83" spans="3:15" x14ac:dyDescent="0.2">
      <c r="C83">
        <v>82</v>
      </c>
      <c r="D83">
        <v>279</v>
      </c>
      <c r="E83" s="6">
        <f t="shared" si="18"/>
        <v>75714305.357134581</v>
      </c>
      <c r="F83" s="5">
        <f t="shared" si="19"/>
        <v>438121.2558422123</v>
      </c>
      <c r="G83" s="5">
        <f t="shared" si="20"/>
        <v>283928.64508925466</v>
      </c>
      <c r="H83" s="6">
        <f t="shared" si="21"/>
        <v>154192.61075295764</v>
      </c>
      <c r="I83" s="6">
        <f t="shared" si="11"/>
        <v>75560112.746381626</v>
      </c>
      <c r="J83" s="6">
        <f t="shared" si="12"/>
        <v>12</v>
      </c>
      <c r="K83" s="6">
        <f t="shared" si="13"/>
        <v>1.0596241035318976</v>
      </c>
      <c r="L83" s="6">
        <f t="shared" si="14"/>
        <v>800653.16731653735</v>
      </c>
      <c r="M83" s="6">
        <f t="shared" si="15"/>
        <v>74759459.579065084</v>
      </c>
      <c r="N83" s="5">
        <f t="shared" si="16"/>
        <v>252381.01785711528</v>
      </c>
      <c r="O83" s="6">
        <f t="shared" si="17"/>
        <v>954845.77806949499</v>
      </c>
    </row>
    <row r="84" spans="3:15" x14ac:dyDescent="0.2">
      <c r="C84">
        <v>83</v>
      </c>
      <c r="D84">
        <v>278</v>
      </c>
      <c r="E84" s="6">
        <f t="shared" si="18"/>
        <v>74759459.579065084</v>
      </c>
      <c r="F84" s="5">
        <f t="shared" si="19"/>
        <v>433478.81741261156</v>
      </c>
      <c r="G84" s="5">
        <f t="shared" si="20"/>
        <v>280347.97342149407</v>
      </c>
      <c r="H84" s="6">
        <f t="shared" si="21"/>
        <v>153130.84399111749</v>
      </c>
      <c r="I84" s="6">
        <f t="shared" si="11"/>
        <v>74606328.735073969</v>
      </c>
      <c r="J84" s="6">
        <f t="shared" si="12"/>
        <v>12</v>
      </c>
      <c r="K84" s="6">
        <f t="shared" si="13"/>
        <v>1.0596241035318976</v>
      </c>
      <c r="L84" s="6">
        <f t="shared" si="14"/>
        <v>790546.64203708805</v>
      </c>
      <c r="M84" s="6">
        <f t="shared" si="15"/>
        <v>73815782.093036875</v>
      </c>
      <c r="N84" s="5">
        <f t="shared" si="16"/>
        <v>249198.19859688362</v>
      </c>
      <c r="O84" s="6">
        <f t="shared" si="17"/>
        <v>943677.4860282056</v>
      </c>
    </row>
    <row r="85" spans="3:15" x14ac:dyDescent="0.2">
      <c r="C85">
        <v>84</v>
      </c>
      <c r="D85">
        <v>277</v>
      </c>
      <c r="E85" s="6">
        <f t="shared" si="18"/>
        <v>73815782.093036875</v>
      </c>
      <c r="F85" s="5">
        <f t="shared" si="19"/>
        <v>428885.57137960242</v>
      </c>
      <c r="G85" s="5">
        <f t="shared" si="20"/>
        <v>276809.18284888827</v>
      </c>
      <c r="H85" s="6">
        <f t="shared" si="21"/>
        <v>152076.38853071415</v>
      </c>
      <c r="I85" s="6">
        <f t="shared" si="11"/>
        <v>73663705.704506159</v>
      </c>
      <c r="J85" s="6">
        <f t="shared" si="12"/>
        <v>12</v>
      </c>
      <c r="K85" s="6">
        <f t="shared" si="13"/>
        <v>1.0596241035318976</v>
      </c>
      <c r="L85" s="6">
        <f t="shared" si="14"/>
        <v>780558.38119974872</v>
      </c>
      <c r="M85" s="6">
        <f t="shared" si="15"/>
        <v>72883147.323306412</v>
      </c>
      <c r="N85" s="5">
        <f t="shared" si="16"/>
        <v>246052.6069767896</v>
      </c>
      <c r="O85" s="6">
        <f t="shared" si="17"/>
        <v>932634.76973046293</v>
      </c>
    </row>
    <row r="86" spans="3:15" x14ac:dyDescent="0.2">
      <c r="C86">
        <v>85</v>
      </c>
      <c r="D86">
        <v>276</v>
      </c>
      <c r="E86" s="6">
        <f t="shared" si="18"/>
        <v>72883147.323306412</v>
      </c>
      <c r="F86" s="5">
        <f t="shared" si="19"/>
        <v>424340.99648869369</v>
      </c>
      <c r="G86" s="5">
        <f t="shared" si="20"/>
        <v>273311.80246239901</v>
      </c>
      <c r="H86" s="6">
        <f t="shared" si="21"/>
        <v>151029.19402629469</v>
      </c>
      <c r="I86" s="6">
        <f t="shared" si="11"/>
        <v>72732118.12928012</v>
      </c>
      <c r="J86" s="6">
        <f t="shared" si="12"/>
        <v>12</v>
      </c>
      <c r="K86" s="6">
        <f t="shared" si="13"/>
        <v>1.0596241035318976</v>
      </c>
      <c r="L86" s="6">
        <f t="shared" si="14"/>
        <v>770687.0547071452</v>
      </c>
      <c r="M86" s="6">
        <f t="shared" si="15"/>
        <v>71961431.07457298</v>
      </c>
      <c r="N86" s="5">
        <f t="shared" si="16"/>
        <v>242943.82441102137</v>
      </c>
      <c r="O86" s="6">
        <f t="shared" si="17"/>
        <v>921716.24873343995</v>
      </c>
    </row>
    <row r="87" spans="3:15" x14ac:dyDescent="0.2">
      <c r="C87">
        <v>86</v>
      </c>
      <c r="D87">
        <v>275</v>
      </c>
      <c r="E87" s="6">
        <f t="shared" si="18"/>
        <v>71961431.07457298</v>
      </c>
      <c r="F87" s="5">
        <f t="shared" si="19"/>
        <v>419844.57700873213</v>
      </c>
      <c r="G87" s="5">
        <f t="shared" si="20"/>
        <v>269855.36652964866</v>
      </c>
      <c r="H87" s="6">
        <f t="shared" si="21"/>
        <v>149989.21047908347</v>
      </c>
      <c r="I87" s="6">
        <f t="shared" si="11"/>
        <v>71811441.8640939</v>
      </c>
      <c r="J87" s="6">
        <f t="shared" si="12"/>
        <v>12</v>
      </c>
      <c r="K87" s="6">
        <f t="shared" si="13"/>
        <v>1.0596241035318976</v>
      </c>
      <c r="L87" s="6">
        <f t="shared" si="14"/>
        <v>760931.34708573483</v>
      </c>
      <c r="M87" s="6">
        <f t="shared" si="15"/>
        <v>71050510.51700817</v>
      </c>
      <c r="N87" s="5">
        <f t="shared" si="16"/>
        <v>239871.43691524328</v>
      </c>
      <c r="O87" s="6">
        <f t="shared" si="17"/>
        <v>910920.5575648183</v>
      </c>
    </row>
    <row r="88" spans="3:15" x14ac:dyDescent="0.2">
      <c r="C88">
        <v>87</v>
      </c>
      <c r="D88">
        <v>274</v>
      </c>
      <c r="E88" s="6">
        <f t="shared" si="18"/>
        <v>71050510.51700817</v>
      </c>
      <c r="F88" s="5">
        <f t="shared" si="19"/>
        <v>415395.80267337593</v>
      </c>
      <c r="G88" s="5">
        <f t="shared" si="20"/>
        <v>266439.41443878063</v>
      </c>
      <c r="H88" s="6">
        <f t="shared" si="21"/>
        <v>148956.3882345953</v>
      </c>
      <c r="I88" s="6">
        <f t="shared" si="11"/>
        <v>70901554.12877357</v>
      </c>
      <c r="J88" s="6">
        <f t="shared" si="12"/>
        <v>12</v>
      </c>
      <c r="K88" s="6">
        <f t="shared" si="13"/>
        <v>1.0596241035318976</v>
      </c>
      <c r="L88" s="6">
        <f t="shared" si="14"/>
        <v>751289.9573272001</v>
      </c>
      <c r="M88" s="6">
        <f t="shared" si="15"/>
        <v>70150264.171446368</v>
      </c>
      <c r="N88" s="5">
        <f t="shared" si="16"/>
        <v>236835.03505669392</v>
      </c>
      <c r="O88" s="6">
        <f t="shared" si="17"/>
        <v>900246.3455617954</v>
      </c>
    </row>
    <row r="89" spans="3:15" x14ac:dyDescent="0.2">
      <c r="C89">
        <v>88</v>
      </c>
      <c r="D89">
        <v>273</v>
      </c>
      <c r="E89" s="6">
        <f t="shared" si="18"/>
        <v>70150264.171446368</v>
      </c>
      <c r="F89" s="5">
        <f t="shared" si="19"/>
        <v>410994.16862318903</v>
      </c>
      <c r="G89" s="5">
        <f t="shared" si="20"/>
        <v>263063.49064292386</v>
      </c>
      <c r="H89" s="6">
        <f t="shared" si="21"/>
        <v>147930.67798026517</v>
      </c>
      <c r="I89" s="6">
        <f t="shared" si="11"/>
        <v>70002333.493466109</v>
      </c>
      <c r="J89" s="6">
        <f t="shared" si="12"/>
        <v>12</v>
      </c>
      <c r="K89" s="6">
        <f t="shared" si="13"/>
        <v>1.0596241035318976</v>
      </c>
      <c r="L89" s="6">
        <f t="shared" si="14"/>
        <v>741761.59873154957</v>
      </c>
      <c r="M89" s="6">
        <f t="shared" si="15"/>
        <v>69260571.894734561</v>
      </c>
      <c r="N89" s="5">
        <f t="shared" si="16"/>
        <v>233834.21390482123</v>
      </c>
      <c r="O89" s="6">
        <f t="shared" si="17"/>
        <v>889692.2767118148</v>
      </c>
    </row>
    <row r="90" spans="3:15" x14ac:dyDescent="0.2">
      <c r="C90">
        <v>89</v>
      </c>
      <c r="D90">
        <v>272</v>
      </c>
      <c r="E90" s="6">
        <f t="shared" si="18"/>
        <v>69260571.894734561</v>
      </c>
      <c r="F90" s="5">
        <f t="shared" si="19"/>
        <v>406639.17534834734</v>
      </c>
      <c r="G90" s="5">
        <f t="shared" si="20"/>
        <v>259727.14460525461</v>
      </c>
      <c r="H90" s="6">
        <f t="shared" si="21"/>
        <v>146912.03074309274</v>
      </c>
      <c r="I90" s="6">
        <f t="shared" si="11"/>
        <v>69113659.863991469</v>
      </c>
      <c r="J90" s="6">
        <f t="shared" si="12"/>
        <v>12</v>
      </c>
      <c r="K90" s="6">
        <f t="shared" si="13"/>
        <v>1.0596241035318976</v>
      </c>
      <c r="L90" s="6">
        <f t="shared" si="14"/>
        <v>732344.99875190458</v>
      </c>
      <c r="M90" s="6">
        <f t="shared" si="15"/>
        <v>68381314.865239561</v>
      </c>
      <c r="N90" s="5">
        <f t="shared" si="16"/>
        <v>230868.57298244853</v>
      </c>
      <c r="O90" s="6">
        <f t="shared" si="17"/>
        <v>879257.02949499735</v>
      </c>
    </row>
    <row r="91" spans="3:15" x14ac:dyDescent="0.2">
      <c r="C91">
        <v>90</v>
      </c>
      <c r="D91">
        <v>271</v>
      </c>
      <c r="E91" s="6">
        <f t="shared" si="18"/>
        <v>68381314.865239561</v>
      </c>
      <c r="F91" s="5">
        <f t="shared" si="19"/>
        <v>402330.32863195293</v>
      </c>
      <c r="G91" s="5">
        <f t="shared" si="20"/>
        <v>256429.93074464833</v>
      </c>
      <c r="H91" s="6">
        <f t="shared" si="21"/>
        <v>145900.3978873046</v>
      </c>
      <c r="I91" s="6">
        <f t="shared" si="11"/>
        <v>68235414.467352256</v>
      </c>
      <c r="J91" s="6">
        <f t="shared" si="12"/>
        <v>12</v>
      </c>
      <c r="K91" s="6">
        <f t="shared" si="13"/>
        <v>1.0596241035318976</v>
      </c>
      <c r="L91" s="6">
        <f t="shared" si="14"/>
        <v>723038.89884095616</v>
      </c>
      <c r="M91" s="6">
        <f t="shared" si="15"/>
        <v>67512375.568511307</v>
      </c>
      <c r="N91" s="5">
        <f t="shared" si="16"/>
        <v>227937.7162174652</v>
      </c>
      <c r="O91" s="6">
        <f t="shared" si="17"/>
        <v>868939.29672826082</v>
      </c>
    </row>
    <row r="92" spans="3:15" x14ac:dyDescent="0.2">
      <c r="C92">
        <v>91</v>
      </c>
      <c r="D92">
        <v>270</v>
      </c>
      <c r="E92" s="6">
        <f t="shared" si="18"/>
        <v>67512375.568511307</v>
      </c>
      <c r="F92" s="5">
        <f t="shared" si="19"/>
        <v>398067.13949394948</v>
      </c>
      <c r="G92" s="5">
        <f t="shared" si="20"/>
        <v>253171.4083819174</v>
      </c>
      <c r="H92" s="6">
        <f t="shared" si="21"/>
        <v>144895.73111203208</v>
      </c>
      <c r="I92" s="6">
        <f t="shared" si="11"/>
        <v>67367479.837399274</v>
      </c>
      <c r="J92" s="6">
        <f t="shared" si="12"/>
        <v>12</v>
      </c>
      <c r="K92" s="6">
        <f t="shared" si="13"/>
        <v>1.0596241035318976</v>
      </c>
      <c r="L92" s="6">
        <f t="shared" si="14"/>
        <v>713842.05429907399</v>
      </c>
      <c r="M92" s="6">
        <f t="shared" si="15"/>
        <v>66653637.783100203</v>
      </c>
      <c r="N92" s="5">
        <f t="shared" si="16"/>
        <v>225041.25189503768</v>
      </c>
      <c r="O92" s="6">
        <f t="shared" si="17"/>
        <v>858737.78541110607</v>
      </c>
    </row>
    <row r="93" spans="3:15" x14ac:dyDescent="0.2">
      <c r="C93">
        <v>92</v>
      </c>
      <c r="D93">
        <v>269</v>
      </c>
      <c r="E93" s="6">
        <f t="shared" si="18"/>
        <v>66653637.783100203</v>
      </c>
      <c r="F93" s="5">
        <f t="shared" si="19"/>
        <v>393849.12413563172</v>
      </c>
      <c r="G93" s="5">
        <f t="shared" si="20"/>
        <v>249951.14168662575</v>
      </c>
      <c r="H93" s="6">
        <f t="shared" si="21"/>
        <v>143897.98244900597</v>
      </c>
      <c r="I93" s="6">
        <f t="shared" si="11"/>
        <v>66509739.8006512</v>
      </c>
      <c r="J93" s="6">
        <f t="shared" si="12"/>
        <v>12</v>
      </c>
      <c r="K93" s="6">
        <f t="shared" si="13"/>
        <v>1.0596241035318976</v>
      </c>
      <c r="L93" s="6">
        <f t="shared" si="14"/>
        <v>704753.23412404803</v>
      </c>
      <c r="M93" s="6">
        <f t="shared" si="15"/>
        <v>65804986.566527151</v>
      </c>
      <c r="N93" s="5">
        <f t="shared" si="16"/>
        <v>222178.792610334</v>
      </c>
      <c r="O93" s="6">
        <f t="shared" si="17"/>
        <v>848651.21657305397</v>
      </c>
    </row>
    <row r="94" spans="3:15" x14ac:dyDescent="0.2">
      <c r="C94">
        <v>93</v>
      </c>
      <c r="D94">
        <v>268</v>
      </c>
      <c r="E94" s="6">
        <f t="shared" si="18"/>
        <v>65804986.566527151</v>
      </c>
      <c r="F94" s="5">
        <f t="shared" si="19"/>
        <v>389675.80388474133</v>
      </c>
      <c r="G94" s="5">
        <f t="shared" si="20"/>
        <v>246768.69962447681</v>
      </c>
      <c r="H94" s="6">
        <f t="shared" si="21"/>
        <v>142907.10426026452</v>
      </c>
      <c r="I94" s="6">
        <f t="shared" si="11"/>
        <v>65662079.462266885</v>
      </c>
      <c r="J94" s="6">
        <f t="shared" si="12"/>
        <v>12</v>
      </c>
      <c r="K94" s="6">
        <f t="shared" si="13"/>
        <v>1.0596241035318976</v>
      </c>
      <c r="L94" s="6">
        <f t="shared" si="14"/>
        <v>695771.22086244775</v>
      </c>
      <c r="M94" s="6">
        <f t="shared" si="15"/>
        <v>64966308.241404437</v>
      </c>
      <c r="N94" s="5">
        <f t="shared" si="16"/>
        <v>219349.95522175718</v>
      </c>
      <c r="O94" s="6">
        <f t="shared" si="17"/>
        <v>838678.3251227123</v>
      </c>
    </row>
    <row r="95" spans="3:15" x14ac:dyDescent="0.2">
      <c r="C95">
        <v>94</v>
      </c>
      <c r="D95">
        <v>267</v>
      </c>
      <c r="E95" s="6">
        <f t="shared" si="18"/>
        <v>64966308.241404437</v>
      </c>
      <c r="F95" s="5">
        <f t="shared" si="19"/>
        <v>385546.70514114684</v>
      </c>
      <c r="G95" s="5">
        <f t="shared" si="20"/>
        <v>243623.65590526664</v>
      </c>
      <c r="H95" s="6">
        <f t="shared" si="21"/>
        <v>141923.0492358802</v>
      </c>
      <c r="I95" s="6">
        <f t="shared" si="11"/>
        <v>64824385.192168556</v>
      </c>
      <c r="J95" s="6">
        <f t="shared" si="12"/>
        <v>12</v>
      </c>
      <c r="K95" s="6">
        <f t="shared" si="13"/>
        <v>1.0596241035318976</v>
      </c>
      <c r="L95" s="6">
        <f t="shared" si="14"/>
        <v>686894.8104625803</v>
      </c>
      <c r="M95" s="6">
        <f t="shared" si="15"/>
        <v>64137490.381705977</v>
      </c>
      <c r="N95" s="5">
        <f t="shared" si="16"/>
        <v>216554.36080468146</v>
      </c>
      <c r="O95" s="6">
        <f t="shared" si="17"/>
        <v>828817.85969846044</v>
      </c>
    </row>
    <row r="96" spans="3:15" x14ac:dyDescent="0.2">
      <c r="C96">
        <v>95</v>
      </c>
      <c r="D96">
        <v>266</v>
      </c>
      <c r="E96" s="6">
        <f t="shared" si="18"/>
        <v>64137490.381705977</v>
      </c>
      <c r="F96" s="5">
        <f t="shared" si="19"/>
        <v>381461.35932309815</v>
      </c>
      <c r="G96" s="5">
        <f t="shared" si="20"/>
        <v>240515.58893139742</v>
      </c>
      <c r="H96" s="6">
        <f t="shared" si="21"/>
        <v>140945.77039170073</v>
      </c>
      <c r="I96" s="6">
        <f t="shared" si="11"/>
        <v>63996544.611314274</v>
      </c>
      <c r="J96" s="6">
        <f t="shared" si="12"/>
        <v>12</v>
      </c>
      <c r="K96" s="6">
        <f t="shared" si="13"/>
        <v>1.0596241035318976</v>
      </c>
      <c r="L96" s="6">
        <f t="shared" si="14"/>
        <v>678122.81212902977</v>
      </c>
      <c r="M96" s="6">
        <f t="shared" si="15"/>
        <v>63318421.799185246</v>
      </c>
      <c r="N96" s="5">
        <f t="shared" si="16"/>
        <v>213791.63460568659</v>
      </c>
      <c r="O96" s="6">
        <f t="shared" si="17"/>
        <v>819068.58252073056</v>
      </c>
    </row>
    <row r="97" spans="3:15" x14ac:dyDescent="0.2">
      <c r="C97">
        <v>96</v>
      </c>
      <c r="D97">
        <v>265</v>
      </c>
      <c r="E97" s="6">
        <f t="shared" si="18"/>
        <v>63318421.799185246</v>
      </c>
      <c r="F97" s="5">
        <f t="shared" si="19"/>
        <v>377419.30281405017</v>
      </c>
      <c r="G97" s="5">
        <f t="shared" si="20"/>
        <v>237444.08174694466</v>
      </c>
      <c r="H97" s="6">
        <f t="shared" si="21"/>
        <v>139975.22106710551</v>
      </c>
      <c r="I97" s="6">
        <f t="shared" si="11"/>
        <v>63178446.578118138</v>
      </c>
      <c r="J97" s="6">
        <f t="shared" si="12"/>
        <v>12</v>
      </c>
      <c r="K97" s="6">
        <f t="shared" si="13"/>
        <v>1.0596241035318976</v>
      </c>
      <c r="L97" s="6">
        <f t="shared" si="14"/>
        <v>669454.04817876313</v>
      </c>
      <c r="M97" s="6">
        <f t="shared" si="15"/>
        <v>62508992.529939376</v>
      </c>
      <c r="N97" s="5">
        <f t="shared" si="16"/>
        <v>211061.40599728416</v>
      </c>
      <c r="O97" s="6">
        <f t="shared" si="17"/>
        <v>809429.26924586867</v>
      </c>
    </row>
    <row r="98" spans="3:15" x14ac:dyDescent="0.2">
      <c r="C98">
        <v>97</v>
      </c>
      <c r="D98">
        <v>264</v>
      </c>
      <c r="E98" s="6">
        <f t="shared" si="18"/>
        <v>62508992.529939376</v>
      </c>
      <c r="F98" s="5">
        <f t="shared" si="19"/>
        <v>373420.07691005041</v>
      </c>
      <c r="G98" s="5">
        <f t="shared" si="20"/>
        <v>234408.72198727264</v>
      </c>
      <c r="H98" s="6">
        <f t="shared" si="21"/>
        <v>139011.35492277777</v>
      </c>
      <c r="I98" s="6">
        <f t="shared" si="11"/>
        <v>62369981.175016597</v>
      </c>
      <c r="J98" s="6">
        <f t="shared" si="12"/>
        <v>12</v>
      </c>
      <c r="K98" s="6">
        <f t="shared" si="13"/>
        <v>1.0596241035318976</v>
      </c>
      <c r="L98" s="6">
        <f t="shared" si="14"/>
        <v>660887.35389878287</v>
      </c>
      <c r="M98" s="6">
        <f t="shared" si="15"/>
        <v>61709093.821117811</v>
      </c>
      <c r="N98" s="5">
        <f t="shared" si="16"/>
        <v>208363.30843313126</v>
      </c>
      <c r="O98" s="6">
        <f t="shared" si="17"/>
        <v>799898.70882156061</v>
      </c>
    </row>
    <row r="99" spans="3:15" x14ac:dyDescent="0.2">
      <c r="C99">
        <v>98</v>
      </c>
      <c r="D99">
        <v>263</v>
      </c>
      <c r="E99" s="6">
        <f t="shared" si="18"/>
        <v>61709093.821117811</v>
      </c>
      <c r="F99" s="5">
        <f t="shared" si="19"/>
        <v>369463.22776768415</v>
      </c>
      <c r="G99" s="5">
        <f t="shared" si="20"/>
        <v>231409.10182919179</v>
      </c>
      <c r="H99" s="6">
        <f t="shared" si="21"/>
        <v>138054.12593849236</v>
      </c>
      <c r="I99" s="6">
        <f t="shared" si="11"/>
        <v>61571039.695179321</v>
      </c>
      <c r="J99" s="6">
        <f t="shared" si="12"/>
        <v>12</v>
      </c>
      <c r="K99" s="6">
        <f t="shared" si="13"/>
        <v>1.0596241035318976</v>
      </c>
      <c r="L99" s="6">
        <f t="shared" si="14"/>
        <v>652421.57740531268</v>
      </c>
      <c r="M99" s="6">
        <f t="shared" si="15"/>
        <v>60918618.11777401</v>
      </c>
      <c r="N99" s="5">
        <f t="shared" si="16"/>
        <v>205696.97940372603</v>
      </c>
      <c r="O99" s="6">
        <f t="shared" si="17"/>
        <v>790475.70334380504</v>
      </c>
    </row>
    <row r="100" spans="3:15" x14ac:dyDescent="0.2">
      <c r="C100">
        <v>99</v>
      </c>
      <c r="D100">
        <v>262</v>
      </c>
      <c r="E100" s="6">
        <f t="shared" si="18"/>
        <v>60918618.11777401</v>
      </c>
      <c r="F100" s="5">
        <f t="shared" si="19"/>
        <v>365548.30635257083</v>
      </c>
      <c r="G100" s="5">
        <f t="shared" si="20"/>
        <v>228444.81794165252</v>
      </c>
      <c r="H100" s="6">
        <f t="shared" si="21"/>
        <v>137103.4884109183</v>
      </c>
      <c r="I100" s="6">
        <f t="shared" si="11"/>
        <v>60781514.62936309</v>
      </c>
      <c r="J100" s="6">
        <f t="shared" si="12"/>
        <v>12</v>
      </c>
      <c r="K100" s="6">
        <f t="shared" si="13"/>
        <v>1.0596241035318976</v>
      </c>
      <c r="L100" s="6">
        <f t="shared" si="14"/>
        <v>644055.57950449781</v>
      </c>
      <c r="M100" s="6">
        <f t="shared" si="15"/>
        <v>60137459.049858592</v>
      </c>
      <c r="N100" s="5">
        <f t="shared" si="16"/>
        <v>203062.06039258002</v>
      </c>
      <c r="O100" s="6">
        <f t="shared" si="17"/>
        <v>781159.06791541609</v>
      </c>
    </row>
    <row r="101" spans="3:15" x14ac:dyDescent="0.2">
      <c r="C101">
        <v>100</v>
      </c>
      <c r="D101">
        <v>261</v>
      </c>
      <c r="E101" s="6">
        <f t="shared" si="18"/>
        <v>60137459.049858592</v>
      </c>
      <c r="F101" s="5">
        <f t="shared" si="19"/>
        <v>361674.86838840635</v>
      </c>
      <c r="G101" s="5">
        <f t="shared" si="20"/>
        <v>225515.4714369697</v>
      </c>
      <c r="H101" s="6">
        <f t="shared" si="21"/>
        <v>136159.39695143665</v>
      </c>
      <c r="I101" s="6">
        <f t="shared" si="11"/>
        <v>60001299.652907155</v>
      </c>
      <c r="J101" s="6">
        <f t="shared" si="12"/>
        <v>12</v>
      </c>
      <c r="K101" s="6">
        <f t="shared" si="13"/>
        <v>1.0596241035318976</v>
      </c>
      <c r="L101" s="6">
        <f t="shared" si="14"/>
        <v>635788.23355460505</v>
      </c>
      <c r="M101" s="6">
        <f t="shared" si="15"/>
        <v>59365511.419352554</v>
      </c>
      <c r="N101" s="5">
        <f t="shared" si="16"/>
        <v>200458.19683286198</v>
      </c>
      <c r="O101" s="6">
        <f t="shared" si="17"/>
        <v>771947.63050604169</v>
      </c>
    </row>
    <row r="102" spans="3:15" x14ac:dyDescent="0.2">
      <c r="C102">
        <v>101</v>
      </c>
      <c r="D102">
        <v>260</v>
      </c>
      <c r="E102" s="6">
        <f t="shared" si="18"/>
        <v>59365511.419352554</v>
      </c>
      <c r="F102" s="5">
        <f t="shared" si="19"/>
        <v>357842.47430654557</v>
      </c>
      <c r="G102" s="5">
        <f t="shared" si="20"/>
        <v>222620.66782257208</v>
      </c>
      <c r="H102" s="6">
        <f t="shared" si="21"/>
        <v>135221.80648397349</v>
      </c>
      <c r="I102" s="6">
        <f t="shared" si="11"/>
        <v>59230289.612868577</v>
      </c>
      <c r="J102" s="6">
        <f t="shared" si="12"/>
        <v>12</v>
      </c>
      <c r="K102" s="6">
        <f t="shared" si="13"/>
        <v>1.0596241035318976</v>
      </c>
      <c r="L102" s="6">
        <f t="shared" si="14"/>
        <v>627618.42532970535</v>
      </c>
      <c r="M102" s="6">
        <f t="shared" si="15"/>
        <v>58602671.18753887</v>
      </c>
      <c r="N102" s="5">
        <f t="shared" si="16"/>
        <v>197885.03806450852</v>
      </c>
      <c r="O102" s="6">
        <f t="shared" si="17"/>
        <v>762840.23181367887</v>
      </c>
    </row>
    <row r="103" spans="3:15" x14ac:dyDescent="0.2">
      <c r="C103">
        <v>102</v>
      </c>
      <c r="D103">
        <v>259</v>
      </c>
      <c r="E103" s="6">
        <f t="shared" si="18"/>
        <v>58602671.18753887</v>
      </c>
      <c r="F103" s="5">
        <f t="shared" si="19"/>
        <v>354050.68919611839</v>
      </c>
      <c r="G103" s="5">
        <f t="shared" si="20"/>
        <v>219760.01695327077</v>
      </c>
      <c r="H103" s="6">
        <f t="shared" si="21"/>
        <v>134290.67224284762</v>
      </c>
      <c r="I103" s="6">
        <f t="shared" si="11"/>
        <v>58468380.51529602</v>
      </c>
      <c r="J103" s="6">
        <f t="shared" si="12"/>
        <v>12</v>
      </c>
      <c r="K103" s="6">
        <f t="shared" si="13"/>
        <v>1.0596241035318976</v>
      </c>
      <c r="L103" s="6">
        <f t="shared" si="14"/>
        <v>619545.05288482411</v>
      </c>
      <c r="M103" s="6">
        <f t="shared" si="15"/>
        <v>57848835.462411195</v>
      </c>
      <c r="N103" s="5">
        <f t="shared" si="16"/>
        <v>195342.23729179622</v>
      </c>
      <c r="O103" s="6">
        <f t="shared" si="17"/>
        <v>753835.72512767173</v>
      </c>
    </row>
    <row r="104" spans="3:15" x14ac:dyDescent="0.2">
      <c r="C104">
        <v>103</v>
      </c>
      <c r="D104">
        <v>258</v>
      </c>
      <c r="E104" s="6">
        <f t="shared" si="18"/>
        <v>57848835.462411195</v>
      </c>
      <c r="F104" s="5">
        <f t="shared" si="19"/>
        <v>350299.08275467542</v>
      </c>
      <c r="G104" s="5">
        <f t="shared" si="20"/>
        <v>216933.13298404196</v>
      </c>
      <c r="H104" s="6">
        <f t="shared" si="21"/>
        <v>133365.94977063345</v>
      </c>
      <c r="I104" s="6">
        <f t="shared" si="11"/>
        <v>57715469.512640558</v>
      </c>
      <c r="J104" s="6">
        <f t="shared" si="12"/>
        <v>12</v>
      </c>
      <c r="K104" s="6">
        <f t="shared" si="13"/>
        <v>1.0596241035318976</v>
      </c>
      <c r="L104" s="6">
        <f t="shared" si="14"/>
        <v>611567.02642254322</v>
      </c>
      <c r="M104" s="6">
        <f t="shared" si="15"/>
        <v>57103902.486218013</v>
      </c>
      <c r="N104" s="5">
        <f t="shared" si="16"/>
        <v>192829.45154137065</v>
      </c>
      <c r="O104" s="6">
        <f t="shared" si="17"/>
        <v>744932.9761931767</v>
      </c>
    </row>
    <row r="105" spans="3:15" x14ac:dyDescent="0.2">
      <c r="C105">
        <v>104</v>
      </c>
      <c r="D105">
        <v>257</v>
      </c>
      <c r="E105" s="6">
        <f t="shared" si="18"/>
        <v>57103902.486218013</v>
      </c>
      <c r="F105" s="5">
        <f t="shared" si="19"/>
        <v>346587.22923935571</v>
      </c>
      <c r="G105" s="5">
        <f t="shared" si="20"/>
        <v>214139.63432331753</v>
      </c>
      <c r="H105" s="6">
        <f t="shared" si="21"/>
        <v>132447.59491603819</v>
      </c>
      <c r="I105" s="6">
        <f t="shared" si="11"/>
        <v>56971454.891301975</v>
      </c>
      <c r="J105" s="6">
        <f t="shared" si="12"/>
        <v>12</v>
      </c>
      <c r="K105" s="6">
        <f t="shared" si="13"/>
        <v>1.0596241035318976</v>
      </c>
      <c r="L105" s="6">
        <f t="shared" si="14"/>
        <v>603683.26816103794</v>
      </c>
      <c r="M105" s="6">
        <f t="shared" si="15"/>
        <v>56367771.623140939</v>
      </c>
      <c r="N105" s="5">
        <f t="shared" si="16"/>
        <v>190346.34162072671</v>
      </c>
      <c r="O105" s="6">
        <f t="shared" si="17"/>
        <v>736130.86307707615</v>
      </c>
    </row>
    <row r="106" spans="3:15" x14ac:dyDescent="0.2">
      <c r="C106">
        <v>105</v>
      </c>
      <c r="D106">
        <v>256</v>
      </c>
      <c r="E106" s="6">
        <f t="shared" si="18"/>
        <v>56367771.623140939</v>
      </c>
      <c r="F106" s="5">
        <f t="shared" si="19"/>
        <v>342914.70741857216</v>
      </c>
      <c r="G106" s="5">
        <f t="shared" si="20"/>
        <v>211379.14358677852</v>
      </c>
      <c r="H106" s="6">
        <f t="shared" si="21"/>
        <v>131535.56383179364</v>
      </c>
      <c r="I106" s="6">
        <f t="shared" si="11"/>
        <v>56236236.059309147</v>
      </c>
      <c r="J106" s="6">
        <f t="shared" si="12"/>
        <v>12</v>
      </c>
      <c r="K106" s="6">
        <f t="shared" si="13"/>
        <v>1.0596241035318976</v>
      </c>
      <c r="L106" s="6">
        <f t="shared" si="14"/>
        <v>595892.7122035363</v>
      </c>
      <c r="M106" s="6">
        <f t="shared" si="15"/>
        <v>55640343.347105607</v>
      </c>
      <c r="N106" s="5">
        <f t="shared" si="16"/>
        <v>187892.57207713646</v>
      </c>
      <c r="O106" s="6">
        <f t="shared" si="17"/>
        <v>727428.27603532991</v>
      </c>
    </row>
    <row r="107" spans="3:15" x14ac:dyDescent="0.2">
      <c r="C107">
        <v>106</v>
      </c>
      <c r="D107">
        <v>255</v>
      </c>
      <c r="E107" s="6">
        <f t="shared" si="18"/>
        <v>55640343.347105607</v>
      </c>
      <c r="F107" s="5">
        <f t="shared" si="19"/>
        <v>339281.10052420909</v>
      </c>
      <c r="G107" s="5">
        <f t="shared" si="20"/>
        <v>208651.28755164603</v>
      </c>
      <c r="H107" s="6">
        <f t="shared" si="21"/>
        <v>130629.81297256306</v>
      </c>
      <c r="I107" s="6">
        <f t="shared" si="11"/>
        <v>55509713.534133047</v>
      </c>
      <c r="J107" s="6">
        <f t="shared" si="12"/>
        <v>12</v>
      </c>
      <c r="K107" s="6">
        <f t="shared" si="13"/>
        <v>1.0596241035318976</v>
      </c>
      <c r="L107" s="6">
        <f t="shared" si="14"/>
        <v>588194.3044091817</v>
      </c>
      <c r="M107" s="6">
        <f t="shared" si="15"/>
        <v>54921519.229723863</v>
      </c>
      <c r="N107" s="5">
        <f t="shared" si="16"/>
        <v>185467.8111570187</v>
      </c>
      <c r="O107" s="6">
        <f t="shared" si="17"/>
        <v>718824.11738174479</v>
      </c>
    </row>
    <row r="108" spans="3:15" x14ac:dyDescent="0.2">
      <c r="C108">
        <v>107</v>
      </c>
      <c r="D108">
        <v>254</v>
      </c>
      <c r="E108" s="6">
        <f t="shared" si="18"/>
        <v>54921519.229723863</v>
      </c>
      <c r="F108" s="5">
        <f t="shared" si="19"/>
        <v>335685.99620432622</v>
      </c>
      <c r="G108" s="5">
        <f t="shared" si="20"/>
        <v>205955.69711146448</v>
      </c>
      <c r="H108" s="6">
        <f t="shared" si="21"/>
        <v>129730.29909286174</v>
      </c>
      <c r="I108" s="6">
        <f t="shared" si="11"/>
        <v>54791788.930631004</v>
      </c>
      <c r="J108" s="6">
        <f t="shared" si="12"/>
        <v>12</v>
      </c>
      <c r="K108" s="6">
        <f t="shared" si="13"/>
        <v>1.0596241035318976</v>
      </c>
      <c r="L108" s="6">
        <f t="shared" si="14"/>
        <v>580587.00226528826</v>
      </c>
      <c r="M108" s="6">
        <f t="shared" si="15"/>
        <v>54211201.928365715</v>
      </c>
      <c r="N108" s="5">
        <f t="shared" si="16"/>
        <v>183071.73076574621</v>
      </c>
      <c r="O108" s="6">
        <f t="shared" si="17"/>
        <v>710317.30135814997</v>
      </c>
    </row>
    <row r="109" spans="3:15" x14ac:dyDescent="0.2">
      <c r="C109">
        <v>108</v>
      </c>
      <c r="D109">
        <v>253</v>
      </c>
      <c r="E109" s="6">
        <f t="shared" si="18"/>
        <v>54211201.928365715</v>
      </c>
      <c r="F109" s="5">
        <f t="shared" si="19"/>
        <v>332128.98647636402</v>
      </c>
      <c r="G109" s="5">
        <f t="shared" si="20"/>
        <v>203292.00723137142</v>
      </c>
      <c r="H109" s="6">
        <f t="shared" si="21"/>
        <v>128836.9792449926</v>
      </c>
      <c r="I109" s="6">
        <f t="shared" si="11"/>
        <v>54082364.949120723</v>
      </c>
      <c r="J109" s="6">
        <f t="shared" si="12"/>
        <v>12</v>
      </c>
      <c r="K109" s="6">
        <f t="shared" si="13"/>
        <v>1.0596241035318976</v>
      </c>
      <c r="L109" s="6">
        <f t="shared" si="14"/>
        <v>573069.77476096968</v>
      </c>
      <c r="M109" s="6">
        <f t="shared" si="15"/>
        <v>53509295.174359754</v>
      </c>
      <c r="N109" s="5">
        <f t="shared" si="16"/>
        <v>180704.0064278857</v>
      </c>
      <c r="O109" s="6">
        <f t="shared" si="17"/>
        <v>701906.75400596228</v>
      </c>
    </row>
    <row r="110" spans="3:15" x14ac:dyDescent="0.2">
      <c r="C110">
        <v>109</v>
      </c>
      <c r="D110">
        <v>252</v>
      </c>
      <c r="E110" s="6">
        <f t="shared" si="18"/>
        <v>53509295.174359754</v>
      </c>
      <c r="F110" s="5">
        <f t="shared" si="19"/>
        <v>328609.66768084426</v>
      </c>
      <c r="G110" s="5">
        <f t="shared" si="20"/>
        <v>200659.85690384908</v>
      </c>
      <c r="H110" s="6">
        <f t="shared" si="21"/>
        <v>127949.81077699517</v>
      </c>
      <c r="I110" s="6">
        <f t="shared" si="11"/>
        <v>53381345.36358276</v>
      </c>
      <c r="J110" s="6">
        <f t="shared" si="12"/>
        <v>12</v>
      </c>
      <c r="K110" s="6">
        <f t="shared" si="13"/>
        <v>1.0596241035318976</v>
      </c>
      <c r="L110" s="6">
        <f t="shared" si="14"/>
        <v>565641.60226213001</v>
      </c>
      <c r="M110" s="6">
        <f t="shared" si="15"/>
        <v>52815703.761320628</v>
      </c>
      <c r="N110" s="5">
        <f t="shared" si="16"/>
        <v>178364.31724786584</v>
      </c>
      <c r="O110" s="6">
        <f t="shared" si="17"/>
        <v>693591.41303912515</v>
      </c>
    </row>
    <row r="111" spans="3:15" x14ac:dyDescent="0.2">
      <c r="C111">
        <v>110</v>
      </c>
      <c r="D111">
        <v>251</v>
      </c>
      <c r="E111" s="6">
        <f t="shared" si="18"/>
        <v>52815703.761320628</v>
      </c>
      <c r="F111" s="5">
        <f t="shared" si="19"/>
        <v>325127.640435562</v>
      </c>
      <c r="G111" s="5">
        <f t="shared" si="20"/>
        <v>198058.88910495234</v>
      </c>
      <c r="H111" s="6">
        <f t="shared" si="21"/>
        <v>127068.75133060967</v>
      </c>
      <c r="I111" s="6">
        <f t="shared" si="11"/>
        <v>52688635.009990022</v>
      </c>
      <c r="J111" s="6">
        <f t="shared" si="12"/>
        <v>12</v>
      </c>
      <c r="K111" s="6">
        <f t="shared" si="13"/>
        <v>1.0596241035318976</v>
      </c>
      <c r="L111" s="6">
        <f t="shared" si="14"/>
        <v>558301.4763878003</v>
      </c>
      <c r="M111" s="6">
        <f t="shared" si="15"/>
        <v>52130333.533602223</v>
      </c>
      <c r="N111" s="5">
        <f t="shared" si="16"/>
        <v>176052.34587106877</v>
      </c>
      <c r="O111" s="6">
        <f t="shared" si="17"/>
        <v>685370.22771840997</v>
      </c>
    </row>
    <row r="112" spans="3:15" x14ac:dyDescent="0.2">
      <c r="C112">
        <v>111</v>
      </c>
      <c r="D112">
        <v>250</v>
      </c>
      <c r="E112" s="6">
        <f t="shared" si="18"/>
        <v>52130333.533602223</v>
      </c>
      <c r="F112" s="5">
        <f t="shared" si="19"/>
        <v>321682.50959026226</v>
      </c>
      <c r="G112" s="5">
        <f t="shared" si="20"/>
        <v>195488.75075100834</v>
      </c>
      <c r="H112" s="6">
        <f t="shared" si="21"/>
        <v>126193.75883925392</v>
      </c>
      <c r="I112" s="6">
        <f t="shared" si="11"/>
        <v>52004139.774762966</v>
      </c>
      <c r="J112" s="6">
        <f t="shared" si="12"/>
        <v>12</v>
      </c>
      <c r="K112" s="6">
        <f t="shared" si="13"/>
        <v>1.0596241035318976</v>
      </c>
      <c r="L112" s="6">
        <f t="shared" si="14"/>
        <v>551048.39988780709</v>
      </c>
      <c r="M112" s="6">
        <f t="shared" si="15"/>
        <v>51453091.374875158</v>
      </c>
      <c r="N112" s="5">
        <f t="shared" si="16"/>
        <v>173767.77844534075</v>
      </c>
      <c r="O112" s="6">
        <f t="shared" si="17"/>
        <v>677242.158727061</v>
      </c>
    </row>
    <row r="113" spans="3:15" x14ac:dyDescent="0.2">
      <c r="C113">
        <v>112</v>
      </c>
      <c r="D113">
        <v>249</v>
      </c>
      <c r="E113" s="6">
        <f t="shared" si="18"/>
        <v>51453091.374875158</v>
      </c>
      <c r="F113" s="5">
        <f t="shared" si="19"/>
        <v>318273.88418179756</v>
      </c>
      <c r="G113" s="5">
        <f t="shared" si="20"/>
        <v>192949.09265578183</v>
      </c>
      <c r="H113" s="6">
        <f t="shared" si="21"/>
        <v>125324.79152601573</v>
      </c>
      <c r="I113" s="6">
        <f t="shared" si="11"/>
        <v>51327766.583349146</v>
      </c>
      <c r="J113" s="6">
        <f t="shared" si="12"/>
        <v>12</v>
      </c>
      <c r="K113" s="6">
        <f t="shared" si="13"/>
        <v>1.0596241035318976</v>
      </c>
      <c r="L113" s="6">
        <f t="shared" si="14"/>
        <v>543881.38652175828</v>
      </c>
      <c r="M113" s="6">
        <f t="shared" si="15"/>
        <v>50783885.196827389</v>
      </c>
      <c r="N113" s="5">
        <f t="shared" si="16"/>
        <v>171510.30458291719</v>
      </c>
      <c r="O113" s="6">
        <f t="shared" si="17"/>
        <v>669206.17804777401</v>
      </c>
    </row>
    <row r="114" spans="3:15" x14ac:dyDescent="0.2">
      <c r="C114">
        <v>113</v>
      </c>
      <c r="D114">
        <v>248</v>
      </c>
      <c r="E114" s="6">
        <f t="shared" si="18"/>
        <v>50783885.196827389</v>
      </c>
      <c r="F114" s="5">
        <f t="shared" si="19"/>
        <v>314901.37738976005</v>
      </c>
      <c r="G114" s="5">
        <f t="shared" si="20"/>
        <v>190439.56948810272</v>
      </c>
      <c r="H114" s="6">
        <f t="shared" si="21"/>
        <v>124461.80790165733</v>
      </c>
      <c r="I114" s="6">
        <f t="shared" si="11"/>
        <v>50659423.388925731</v>
      </c>
      <c r="J114" s="6">
        <f t="shared" si="12"/>
        <v>12</v>
      </c>
      <c r="K114" s="6">
        <f t="shared" si="13"/>
        <v>1.0596241035318976</v>
      </c>
      <c r="L114" s="6">
        <f t="shared" si="14"/>
        <v>536799.46093933273</v>
      </c>
      <c r="M114" s="6">
        <f t="shared" si="15"/>
        <v>50122623.927986398</v>
      </c>
      <c r="N114" s="5">
        <f t="shared" si="16"/>
        <v>169279.61732275796</v>
      </c>
      <c r="O114" s="6">
        <f t="shared" si="17"/>
        <v>661261.26884099003</v>
      </c>
    </row>
    <row r="115" spans="3:15" x14ac:dyDescent="0.2">
      <c r="C115">
        <v>114</v>
      </c>
      <c r="D115">
        <v>247</v>
      </c>
      <c r="E115" s="6">
        <f t="shared" si="18"/>
        <v>50122623.927986398</v>
      </c>
      <c r="F115" s="5">
        <f t="shared" si="19"/>
        <v>311564.60649258416</v>
      </c>
      <c r="G115" s="5">
        <f t="shared" si="20"/>
        <v>187959.83972994899</v>
      </c>
      <c r="H115" s="6">
        <f t="shared" si="21"/>
        <v>123604.76676263518</v>
      </c>
      <c r="I115" s="6">
        <f t="shared" si="11"/>
        <v>49999019.161223762</v>
      </c>
      <c r="J115" s="6">
        <f t="shared" si="12"/>
        <v>12</v>
      </c>
      <c r="K115" s="6">
        <f t="shared" si="13"/>
        <v>1.0596241035318976</v>
      </c>
      <c r="L115" s="6">
        <f t="shared" si="14"/>
        <v>529801.65856185905</v>
      </c>
      <c r="M115" s="6">
        <f t="shared" si="15"/>
        <v>49469217.502661906</v>
      </c>
      <c r="N115" s="5">
        <f t="shared" si="16"/>
        <v>167075.41309328799</v>
      </c>
      <c r="O115" s="6">
        <f t="shared" si="17"/>
        <v>653406.42532449425</v>
      </c>
    </row>
    <row r="116" spans="3:15" x14ac:dyDescent="0.2">
      <c r="C116">
        <v>115</v>
      </c>
      <c r="D116">
        <v>246</v>
      </c>
      <c r="E116" s="6">
        <f t="shared" si="18"/>
        <v>49469217.502661906</v>
      </c>
      <c r="F116" s="5">
        <f t="shared" si="19"/>
        <v>308263.19282411441</v>
      </c>
      <c r="G116" s="5">
        <f t="shared" si="20"/>
        <v>185509.56563498214</v>
      </c>
      <c r="H116" s="6">
        <f t="shared" si="21"/>
        <v>122753.62718913227</v>
      </c>
      <c r="I116" s="6">
        <f t="shared" si="11"/>
        <v>49346463.875472777</v>
      </c>
      <c r="J116" s="6">
        <f t="shared" si="12"/>
        <v>12</v>
      </c>
      <c r="K116" s="6">
        <f t="shared" si="13"/>
        <v>1.0596241035318976</v>
      </c>
      <c r="L116" s="6">
        <f t="shared" si="14"/>
        <v>522887.0254651701</v>
      </c>
      <c r="M116" s="6">
        <f t="shared" si="15"/>
        <v>48823576.850007609</v>
      </c>
      <c r="N116" s="5">
        <f t="shared" si="16"/>
        <v>164897.39167553969</v>
      </c>
      <c r="O116" s="6">
        <f t="shared" si="17"/>
        <v>645640.65265430231</v>
      </c>
    </row>
    <row r="117" spans="3:15" x14ac:dyDescent="0.2">
      <c r="C117">
        <v>116</v>
      </c>
      <c r="D117">
        <v>245</v>
      </c>
      <c r="E117" s="6">
        <f t="shared" si="18"/>
        <v>48823576.850007609</v>
      </c>
      <c r="F117" s="5">
        <f t="shared" si="19"/>
        <v>304996.76173063309</v>
      </c>
      <c r="G117" s="5">
        <f t="shared" si="20"/>
        <v>183088.41318752852</v>
      </c>
      <c r="H117" s="6">
        <f t="shared" si="21"/>
        <v>121908.34854310457</v>
      </c>
      <c r="I117" s="6">
        <f t="shared" si="11"/>
        <v>48701668.501464501</v>
      </c>
      <c r="J117" s="6">
        <f t="shared" si="12"/>
        <v>12</v>
      </c>
      <c r="K117" s="6">
        <f t="shared" si="13"/>
        <v>1.0596241035318976</v>
      </c>
      <c r="L117" s="6">
        <f t="shared" si="14"/>
        <v>516054.61826371978</v>
      </c>
      <c r="M117" s="6">
        <f t="shared" si="15"/>
        <v>48185613.88320078</v>
      </c>
      <c r="N117" s="5">
        <f t="shared" si="16"/>
        <v>162745.25616669204</v>
      </c>
      <c r="O117" s="6">
        <f t="shared" si="17"/>
        <v>637962.96680682432</v>
      </c>
    </row>
    <row r="118" spans="3:15" x14ac:dyDescent="0.2">
      <c r="C118">
        <v>117</v>
      </c>
      <c r="D118">
        <v>244</v>
      </c>
      <c r="E118" s="6">
        <f t="shared" si="18"/>
        <v>48185613.88320078</v>
      </c>
      <c r="F118" s="5">
        <f t="shared" si="19"/>
        <v>301764.94252834353</v>
      </c>
      <c r="G118" s="5">
        <f t="shared" si="20"/>
        <v>180696.05206200291</v>
      </c>
      <c r="H118" s="6">
        <f t="shared" si="21"/>
        <v>121068.89046634061</v>
      </c>
      <c r="I118" s="6">
        <f t="shared" si="11"/>
        <v>48064544.99273444</v>
      </c>
      <c r="J118" s="6">
        <f t="shared" si="12"/>
        <v>12</v>
      </c>
      <c r="K118" s="6">
        <f t="shared" si="13"/>
        <v>1.0596241035318976</v>
      </c>
      <c r="L118" s="6">
        <f t="shared" si="14"/>
        <v>509303.50399594789</v>
      </c>
      <c r="M118" s="6">
        <f t="shared" si="15"/>
        <v>47555241.488738492</v>
      </c>
      <c r="N118" s="5">
        <f t="shared" si="16"/>
        <v>160618.71294400259</v>
      </c>
      <c r="O118" s="6">
        <f t="shared" si="17"/>
        <v>630372.39446228847</v>
      </c>
    </row>
    <row r="119" spans="3:15" x14ac:dyDescent="0.2">
      <c r="C119">
        <v>118</v>
      </c>
      <c r="D119">
        <v>243</v>
      </c>
      <c r="E119" s="6">
        <f t="shared" si="18"/>
        <v>47555241.488738492</v>
      </c>
      <c r="F119" s="5">
        <f t="shared" si="19"/>
        <v>298567.36846130399</v>
      </c>
      <c r="G119" s="5">
        <f t="shared" si="20"/>
        <v>178332.15558276934</v>
      </c>
      <c r="H119" s="6">
        <f t="shared" si="21"/>
        <v>120235.21287853466</v>
      </c>
      <c r="I119" s="6">
        <f t="shared" si="11"/>
        <v>47435006.275859959</v>
      </c>
      <c r="J119" s="6">
        <f t="shared" si="12"/>
        <v>12</v>
      </c>
      <c r="K119" s="6">
        <f t="shared" si="13"/>
        <v>1.0596241035318976</v>
      </c>
      <c r="L119" s="6">
        <f t="shared" si="14"/>
        <v>502632.76001088048</v>
      </c>
      <c r="M119" s="6">
        <f t="shared" si="15"/>
        <v>46932373.515849076</v>
      </c>
      <c r="N119" s="5">
        <f t="shared" si="16"/>
        <v>158517.4716291283</v>
      </c>
      <c r="O119" s="6">
        <f t="shared" si="17"/>
        <v>622867.9728894151</v>
      </c>
    </row>
    <row r="120" spans="3:15" x14ac:dyDescent="0.2">
      <c r="C120">
        <v>119</v>
      </c>
      <c r="D120">
        <v>242</v>
      </c>
      <c r="E120" s="6">
        <f t="shared" si="18"/>
        <v>46932373.515849076</v>
      </c>
      <c r="F120" s="5">
        <f t="shared" si="19"/>
        <v>295403.6766598071</v>
      </c>
      <c r="G120" s="5">
        <f t="shared" si="20"/>
        <v>175996.40068443402</v>
      </c>
      <c r="H120" s="6">
        <f t="shared" si="21"/>
        <v>119407.27597537308</v>
      </c>
      <c r="I120" s="6">
        <f t="shared" si="11"/>
        <v>46812966.2398737</v>
      </c>
      <c r="J120" s="6">
        <f t="shared" si="12"/>
        <v>12</v>
      </c>
      <c r="K120" s="6">
        <f t="shared" si="13"/>
        <v>1.0596241035318976</v>
      </c>
      <c r="L120" s="6">
        <f t="shared" si="14"/>
        <v>496041.47385595157</v>
      </c>
      <c r="M120" s="6">
        <f t="shared" si="15"/>
        <v>46316924.76601775</v>
      </c>
      <c r="N120" s="5">
        <f t="shared" si="16"/>
        <v>156441.24505283026</v>
      </c>
      <c r="O120" s="6">
        <f t="shared" si="17"/>
        <v>615448.74983132468</v>
      </c>
    </row>
    <row r="121" spans="3:15" x14ac:dyDescent="0.2">
      <c r="C121">
        <v>120</v>
      </c>
      <c r="D121">
        <v>241</v>
      </c>
      <c r="E121" s="6">
        <f t="shared" si="18"/>
        <v>46316924.76601775</v>
      </c>
      <c r="F121" s="5">
        <f t="shared" si="19"/>
        <v>292273.50809920032</v>
      </c>
      <c r="G121" s="5">
        <f t="shared" si="20"/>
        <v>173688.46787256654</v>
      </c>
      <c r="H121" s="6">
        <f t="shared" si="21"/>
        <v>118585.04022663378</v>
      </c>
      <c r="I121" s="6">
        <f t="shared" si="11"/>
        <v>46198339.725791119</v>
      </c>
      <c r="J121" s="6">
        <f t="shared" si="12"/>
        <v>12</v>
      </c>
      <c r="K121" s="6">
        <f t="shared" si="13"/>
        <v>1.0596241035318976</v>
      </c>
      <c r="L121" s="6">
        <f t="shared" si="14"/>
        <v>489528.74316603469</v>
      </c>
      <c r="M121" s="6">
        <f t="shared" si="15"/>
        <v>45708810.982625082</v>
      </c>
      <c r="N121" s="5">
        <f t="shared" si="16"/>
        <v>154389.74922005917</v>
      </c>
      <c r="O121" s="6">
        <f t="shared" si="17"/>
        <v>608113.78339266847</v>
      </c>
    </row>
    <row r="122" spans="3:15" x14ac:dyDescent="0.2">
      <c r="C122">
        <v>121</v>
      </c>
      <c r="D122">
        <v>240</v>
      </c>
      <c r="E122" s="6">
        <f t="shared" si="18"/>
        <v>45708810.982625082</v>
      </c>
      <c r="F122" s="5">
        <f t="shared" si="19"/>
        <v>289176.50755914295</v>
      </c>
      <c r="G122" s="5">
        <f t="shared" si="20"/>
        <v>171408.04118484404</v>
      </c>
      <c r="H122" s="6">
        <f t="shared" si="21"/>
        <v>117768.46637429891</v>
      </c>
      <c r="I122" s="6">
        <f t="shared" si="11"/>
        <v>45591042.516250782</v>
      </c>
      <c r="J122" s="6">
        <f t="shared" si="12"/>
        <v>12</v>
      </c>
      <c r="K122" s="6">
        <f t="shared" si="13"/>
        <v>1.0596241035318976</v>
      </c>
      <c r="L122" s="6">
        <f t="shared" si="14"/>
        <v>483093.67555366864</v>
      </c>
      <c r="M122" s="6">
        <f t="shared" si="15"/>
        <v>45107948.84069711</v>
      </c>
      <c r="N122" s="5">
        <f t="shared" si="16"/>
        <v>152362.70327541695</v>
      </c>
      <c r="O122" s="6">
        <f t="shared" si="17"/>
        <v>600862.14192796755</v>
      </c>
    </row>
    <row r="123" spans="3:15" x14ac:dyDescent="0.2">
      <c r="C123">
        <v>122</v>
      </c>
      <c r="D123">
        <v>239</v>
      </c>
      <c r="E123" s="6">
        <f t="shared" si="18"/>
        <v>45107948.84069711</v>
      </c>
      <c r="F123" s="5">
        <f t="shared" si="19"/>
        <v>286112.32358329452</v>
      </c>
      <c r="G123" s="5">
        <f t="shared" si="20"/>
        <v>169154.80815261416</v>
      </c>
      <c r="H123" s="6">
        <f t="shared" si="21"/>
        <v>116957.51543068036</v>
      </c>
      <c r="I123" s="6">
        <f t="shared" si="11"/>
        <v>44990991.325266428</v>
      </c>
      <c r="J123" s="6">
        <f t="shared" si="12"/>
        <v>12</v>
      </c>
      <c r="K123" s="6">
        <f t="shared" si="13"/>
        <v>1.0596241035318976</v>
      </c>
      <c r="L123" s="6">
        <f t="shared" si="14"/>
        <v>476735.38850046822</v>
      </c>
      <c r="M123" s="6">
        <f t="shared" si="15"/>
        <v>44514255.936765961</v>
      </c>
      <c r="N123" s="5">
        <f t="shared" si="16"/>
        <v>150359.82946899036</v>
      </c>
      <c r="O123" s="6">
        <f t="shared" si="17"/>
        <v>593692.90393114858</v>
      </c>
    </row>
    <row r="124" spans="3:15" x14ac:dyDescent="0.2">
      <c r="C124">
        <v>123</v>
      </c>
      <c r="D124">
        <v>238</v>
      </c>
      <c r="E124" s="6">
        <f t="shared" si="18"/>
        <v>44514255.936765961</v>
      </c>
      <c r="F124" s="5">
        <f t="shared" si="19"/>
        <v>283080.60843943071</v>
      </c>
      <c r="G124" s="5">
        <f t="shared" si="20"/>
        <v>166928.45976287234</v>
      </c>
      <c r="H124" s="6">
        <f t="shared" si="21"/>
        <v>116152.14867655837</v>
      </c>
      <c r="I124" s="6">
        <f t="shared" si="11"/>
        <v>44398103.788089402</v>
      </c>
      <c r="J124" s="6">
        <f t="shared" si="12"/>
        <v>12</v>
      </c>
      <c r="K124" s="6">
        <f t="shared" si="13"/>
        <v>1.0596241035318976</v>
      </c>
      <c r="L124" s="6">
        <f t="shared" si="14"/>
        <v>470453.00924970378</v>
      </c>
      <c r="M124" s="6">
        <f t="shared" si="15"/>
        <v>43927650.7788397</v>
      </c>
      <c r="N124" s="5">
        <f t="shared" si="16"/>
        <v>148380.85312255321</v>
      </c>
      <c r="O124" s="6">
        <f t="shared" si="17"/>
        <v>586605.15792626212</v>
      </c>
    </row>
    <row r="125" spans="3:15" x14ac:dyDescent="0.2">
      <c r="C125">
        <v>124</v>
      </c>
      <c r="D125">
        <v>237</v>
      </c>
      <c r="E125" s="6">
        <f t="shared" si="18"/>
        <v>43927650.7788397</v>
      </c>
      <c r="F125" s="5">
        <f t="shared" si="19"/>
        <v>280081.01807998167</v>
      </c>
      <c r="G125" s="5">
        <f t="shared" si="20"/>
        <v>164728.69042064887</v>
      </c>
      <c r="H125" s="6">
        <f t="shared" si="21"/>
        <v>115352.3276593328</v>
      </c>
      <c r="I125" s="6">
        <f t="shared" si="11"/>
        <v>43812298.451180369</v>
      </c>
      <c r="J125" s="6">
        <f t="shared" si="12"/>
        <v>12</v>
      </c>
      <c r="K125" s="6">
        <f t="shared" si="13"/>
        <v>1.0596241035318976</v>
      </c>
      <c r="L125" s="6">
        <f t="shared" si="14"/>
        <v>464245.67470003944</v>
      </c>
      <c r="M125" s="6">
        <f t="shared" si="15"/>
        <v>43348052.776480332</v>
      </c>
      <c r="N125" s="5">
        <f t="shared" si="16"/>
        <v>146425.50259613234</v>
      </c>
      <c r="O125" s="6">
        <f t="shared" si="17"/>
        <v>579598.00235937221</v>
      </c>
    </row>
    <row r="126" spans="3:15" x14ac:dyDescent="0.2">
      <c r="C126">
        <v>125</v>
      </c>
      <c r="D126">
        <v>236</v>
      </c>
      <c r="E126" s="6">
        <f t="shared" si="18"/>
        <v>43348052.776480332</v>
      </c>
      <c r="F126" s="5">
        <f t="shared" si="19"/>
        <v>277113.21210298873</v>
      </c>
      <c r="G126" s="5">
        <f t="shared" si="20"/>
        <v>162555.19791180125</v>
      </c>
      <c r="H126" s="6">
        <f t="shared" si="21"/>
        <v>114558.01419118748</v>
      </c>
      <c r="I126" s="6">
        <f t="shared" si="11"/>
        <v>43233494.762289144</v>
      </c>
      <c r="J126" s="6">
        <f t="shared" si="12"/>
        <v>12</v>
      </c>
      <c r="K126" s="6">
        <f t="shared" si="13"/>
        <v>1.0596241035318976</v>
      </c>
      <c r="L126" s="6">
        <f t="shared" si="14"/>
        <v>458112.53130041627</v>
      </c>
      <c r="M126" s="6">
        <f t="shared" si="15"/>
        <v>42775382.230988726</v>
      </c>
      <c r="N126" s="5">
        <f t="shared" si="16"/>
        <v>144493.50925493444</v>
      </c>
      <c r="O126" s="6">
        <f t="shared" si="17"/>
        <v>572670.54549160379</v>
      </c>
    </row>
    <row r="127" spans="3:15" x14ac:dyDescent="0.2">
      <c r="C127">
        <v>126</v>
      </c>
      <c r="D127">
        <v>235</v>
      </c>
      <c r="E127" s="6">
        <f t="shared" si="18"/>
        <v>42775382.230988726</v>
      </c>
      <c r="F127" s="5">
        <f t="shared" si="19"/>
        <v>274176.85371347395</v>
      </c>
      <c r="G127" s="5">
        <f t="shared" si="20"/>
        <v>160407.68336620773</v>
      </c>
      <c r="H127" s="6">
        <f t="shared" si="21"/>
        <v>113769.17034726622</v>
      </c>
      <c r="I127" s="6">
        <f t="shared" si="11"/>
        <v>42661613.06064146</v>
      </c>
      <c r="J127" s="6">
        <f t="shared" si="12"/>
        <v>12</v>
      </c>
      <c r="K127" s="6">
        <f t="shared" si="13"/>
        <v>1.0596241035318976</v>
      </c>
      <c r="L127" s="6">
        <f t="shared" si="14"/>
        <v>452052.73494606902</v>
      </c>
      <c r="M127" s="6">
        <f t="shared" si="15"/>
        <v>42209560.325695388</v>
      </c>
      <c r="N127" s="5">
        <f t="shared" si="16"/>
        <v>142584.6074366291</v>
      </c>
      <c r="O127" s="6">
        <f t="shared" si="17"/>
        <v>565821.90529333521</v>
      </c>
    </row>
    <row r="128" spans="3:15" x14ac:dyDescent="0.2">
      <c r="C128">
        <v>127</v>
      </c>
      <c r="D128">
        <v>234</v>
      </c>
      <c r="E128" s="6">
        <f t="shared" si="18"/>
        <v>42209560.325695388</v>
      </c>
      <c r="F128" s="5">
        <f t="shared" si="19"/>
        <v>271271.60968522058</v>
      </c>
      <c r="G128" s="5">
        <f t="shared" si="20"/>
        <v>158285.85122135771</v>
      </c>
      <c r="H128" s="6">
        <f t="shared" si="21"/>
        <v>112985.75846386288</v>
      </c>
      <c r="I128" s="6">
        <f t="shared" si="11"/>
        <v>42096574.567231528</v>
      </c>
      <c r="J128" s="6">
        <f t="shared" si="12"/>
        <v>12</v>
      </c>
      <c r="K128" s="6">
        <f t="shared" si="13"/>
        <v>1.0596241035318976</v>
      </c>
      <c r="L128" s="6">
        <f t="shared" si="14"/>
        <v>446065.4508756639</v>
      </c>
      <c r="M128" s="6">
        <f t="shared" si="15"/>
        <v>41650509.116355866</v>
      </c>
      <c r="N128" s="5">
        <f t="shared" si="16"/>
        <v>140698.53441898464</v>
      </c>
      <c r="O128" s="6">
        <f t="shared" si="17"/>
        <v>559051.20933952671</v>
      </c>
    </row>
    <row r="129" spans="3:15" x14ac:dyDescent="0.2">
      <c r="C129">
        <v>128</v>
      </c>
      <c r="D129">
        <v>233</v>
      </c>
      <c r="E129" s="6">
        <f t="shared" si="18"/>
        <v>41650509.116355866</v>
      </c>
      <c r="F129" s="5">
        <f t="shared" si="19"/>
        <v>268397.15032295702</v>
      </c>
      <c r="G129" s="5">
        <f t="shared" si="20"/>
        <v>156189.40918633449</v>
      </c>
      <c r="H129" s="6">
        <f t="shared" si="21"/>
        <v>112207.74113662253</v>
      </c>
      <c r="I129" s="6">
        <f t="shared" si="11"/>
        <v>41538301.375219241</v>
      </c>
      <c r="J129" s="6">
        <f t="shared" si="12"/>
        <v>12</v>
      </c>
      <c r="K129" s="6">
        <f t="shared" si="13"/>
        <v>1.0596241035318976</v>
      </c>
      <c r="L129" s="6">
        <f t="shared" si="14"/>
        <v>440149.85356954479</v>
      </c>
      <c r="M129" s="6">
        <f t="shared" si="15"/>
        <v>41098151.521649696</v>
      </c>
      <c r="N129" s="5">
        <f t="shared" si="16"/>
        <v>138835.03038785289</v>
      </c>
      <c r="O129" s="6">
        <f t="shared" si="17"/>
        <v>552357.59470616735</v>
      </c>
    </row>
    <row r="130" spans="3:15" x14ac:dyDescent="0.2">
      <c r="C130">
        <v>129</v>
      </c>
      <c r="D130">
        <v>232</v>
      </c>
      <c r="E130" s="6">
        <f t="shared" si="18"/>
        <v>41098151.521649696</v>
      </c>
      <c r="F130" s="5">
        <f t="shared" si="19"/>
        <v>265553.14942494221</v>
      </c>
      <c r="G130" s="5">
        <f t="shared" si="20"/>
        <v>154118.06820618635</v>
      </c>
      <c r="H130" s="6">
        <f t="shared" si="21"/>
        <v>111435.08121875586</v>
      </c>
      <c r="I130" s="6">
        <f t="shared" si="11"/>
        <v>40986716.440430939</v>
      </c>
      <c r="J130" s="6">
        <f t="shared" si="12"/>
        <v>12</v>
      </c>
      <c r="K130" s="6">
        <f t="shared" si="13"/>
        <v>1.0596241035318976</v>
      </c>
      <c r="L130" s="6">
        <f t="shared" si="14"/>
        <v>434305.12664907723</v>
      </c>
      <c r="M130" s="6">
        <f t="shared" si="15"/>
        <v>40552411.313781865</v>
      </c>
      <c r="N130" s="5">
        <f t="shared" si="16"/>
        <v>136993.83840549897</v>
      </c>
      <c r="O130" s="6">
        <f t="shared" si="17"/>
        <v>545740.20786783309</v>
      </c>
    </row>
    <row r="131" spans="3:15" x14ac:dyDescent="0.2">
      <c r="C131">
        <v>130</v>
      </c>
      <c r="D131">
        <v>231</v>
      </c>
      <c r="E131" s="6">
        <f t="shared" si="18"/>
        <v>40552411.313781865</v>
      </c>
      <c r="F131" s="5">
        <f t="shared" si="19"/>
        <v>262739.28424594738</v>
      </c>
      <c r="G131" s="5">
        <f t="shared" si="20"/>
        <v>152071.54242668199</v>
      </c>
      <c r="H131" s="6">
        <f t="shared" si="21"/>
        <v>110667.74181926539</v>
      </c>
      <c r="I131" s="6">
        <f t="shared" ref="I131:I194" si="22">E131-H131</f>
        <v>40441743.571962602</v>
      </c>
      <c r="J131" s="6">
        <f t="shared" ref="J131:J194" si="23">($B$9/100)*MIN(30,C131)*0.2</f>
        <v>12</v>
      </c>
      <c r="K131" s="6">
        <f t="shared" ref="K131:K194" si="24">100*(1-(1-J131/100)^(1/12))</f>
        <v>1.0596241035318976</v>
      </c>
      <c r="L131" s="6">
        <f t="shared" ref="L131:L194" si="25">I131*(K131/100)</f>
        <v>428530.46277707757</v>
      </c>
      <c r="M131" s="6">
        <f t="shared" ref="M131:M194" si="26">E131-H131-L131</f>
        <v>40013213.109185524</v>
      </c>
      <c r="N131" s="5">
        <f t="shared" ref="N131:N194" si="27">(E131*$B$8/1200)</f>
        <v>135174.70437927288</v>
      </c>
      <c r="O131" s="6">
        <f t="shared" ref="O131:O194" si="28">H131+L131</f>
        <v>539198.20459634298</v>
      </c>
    </row>
    <row r="132" spans="3:15" x14ac:dyDescent="0.2">
      <c r="C132">
        <v>131</v>
      </c>
      <c r="D132">
        <v>230</v>
      </c>
      <c r="E132" s="6">
        <f t="shared" ref="E132:E195" si="29">M131</f>
        <v>40013213.109185524</v>
      </c>
      <c r="F132" s="5">
        <f t="shared" ref="F132:F195" si="30">(E132*$B$5/1200)/(1-(1+$B$5/1200)^(-D132))</f>
        <v>259955.23546063015</v>
      </c>
      <c r="G132" s="5">
        <f t="shared" ref="G132:G195" si="31">($B$5/1200)*E132</f>
        <v>150049.54915944571</v>
      </c>
      <c r="H132" s="6">
        <f t="shared" ref="H132:H195" si="32">F132-G132</f>
        <v>109905.68630118444</v>
      </c>
      <c r="I132" s="6">
        <f t="shared" si="22"/>
        <v>39903307.422884338</v>
      </c>
      <c r="J132" s="6">
        <f t="shared" si="23"/>
        <v>12</v>
      </c>
      <c r="K132" s="6">
        <f t="shared" si="24"/>
        <v>1.0596241035318976</v>
      </c>
      <c r="L132" s="6">
        <f t="shared" si="25"/>
        <v>422825.06355931534</v>
      </c>
      <c r="M132" s="6">
        <f t="shared" si="26"/>
        <v>39480482.359325022</v>
      </c>
      <c r="N132" s="5">
        <f t="shared" si="27"/>
        <v>133377.3770306184</v>
      </c>
      <c r="O132" s="6">
        <f t="shared" si="28"/>
        <v>532730.74986049975</v>
      </c>
    </row>
    <row r="133" spans="3:15" x14ac:dyDescent="0.2">
      <c r="C133">
        <v>132</v>
      </c>
      <c r="D133">
        <v>229</v>
      </c>
      <c r="E133" s="6">
        <f t="shared" si="29"/>
        <v>39480482.359325022</v>
      </c>
      <c r="F133" s="5">
        <f t="shared" si="30"/>
        <v>257200.68712729617</v>
      </c>
      <c r="G133" s="5">
        <f t="shared" si="31"/>
        <v>148051.80884746881</v>
      </c>
      <c r="H133" s="6">
        <f t="shared" si="32"/>
        <v>109148.87827982736</v>
      </c>
      <c r="I133" s="6">
        <f t="shared" si="22"/>
        <v>39371333.481045194</v>
      </c>
      <c r="J133" s="6">
        <f t="shared" si="23"/>
        <v>12</v>
      </c>
      <c r="K133" s="6">
        <f t="shared" si="24"/>
        <v>1.0596241035318976</v>
      </c>
      <c r="L133" s="6">
        <f t="shared" si="25"/>
        <v>417188.13944707898</v>
      </c>
      <c r="M133" s="6">
        <f t="shared" si="26"/>
        <v>38954145.341598116</v>
      </c>
      <c r="N133" s="5">
        <f t="shared" si="27"/>
        <v>131601.60786441673</v>
      </c>
      <c r="O133" s="6">
        <f t="shared" si="28"/>
        <v>526337.01772690634</v>
      </c>
    </row>
    <row r="134" spans="3:15" x14ac:dyDescent="0.2">
      <c r="C134">
        <v>133</v>
      </c>
      <c r="D134">
        <v>228</v>
      </c>
      <c r="E134" s="6">
        <f t="shared" si="29"/>
        <v>38954145.341598116</v>
      </c>
      <c r="F134" s="5">
        <f t="shared" si="30"/>
        <v>254475.32665204568</v>
      </c>
      <c r="G134" s="5">
        <f t="shared" si="31"/>
        <v>146078.04503099291</v>
      </c>
      <c r="H134" s="6">
        <f t="shared" si="32"/>
        <v>108397.28162105277</v>
      </c>
      <c r="I134" s="6">
        <f t="shared" si="22"/>
        <v>38845748.059977062</v>
      </c>
      <c r="J134" s="6">
        <f t="shared" si="23"/>
        <v>12</v>
      </c>
      <c r="K134" s="6">
        <f t="shared" si="24"/>
        <v>1.0596241035318976</v>
      </c>
      <c r="L134" s="6">
        <f t="shared" si="25"/>
        <v>411618.90964079148</v>
      </c>
      <c r="M134" s="6">
        <f t="shared" si="26"/>
        <v>38434129.150336273</v>
      </c>
      <c r="N134" s="5">
        <f t="shared" si="27"/>
        <v>129847.15113866038</v>
      </c>
      <c r="O134" s="6">
        <f t="shared" si="28"/>
        <v>520016.19126184424</v>
      </c>
    </row>
    <row r="135" spans="3:15" x14ac:dyDescent="0.2">
      <c r="C135">
        <v>134</v>
      </c>
      <c r="D135">
        <v>227</v>
      </c>
      <c r="E135" s="6">
        <f t="shared" si="29"/>
        <v>38434129.150336273</v>
      </c>
      <c r="F135" s="5">
        <f t="shared" si="30"/>
        <v>251778.84475329914</v>
      </c>
      <c r="G135" s="5">
        <f t="shared" si="31"/>
        <v>144127.98431376103</v>
      </c>
      <c r="H135" s="6">
        <f t="shared" si="32"/>
        <v>107650.86043953811</v>
      </c>
      <c r="I135" s="6">
        <f t="shared" si="22"/>
        <v>38326478.289896734</v>
      </c>
      <c r="J135" s="6">
        <f t="shared" si="23"/>
        <v>12</v>
      </c>
      <c r="K135" s="6">
        <f t="shared" si="24"/>
        <v>1.0596241035318976</v>
      </c>
      <c r="L135" s="6">
        <f t="shared" si="25"/>
        <v>406116.60199466563</v>
      </c>
      <c r="M135" s="6">
        <f t="shared" si="26"/>
        <v>37920361.687902071</v>
      </c>
      <c r="N135" s="5">
        <f t="shared" si="27"/>
        <v>128113.76383445425</v>
      </c>
      <c r="O135" s="6">
        <f t="shared" si="28"/>
        <v>513767.46243420371</v>
      </c>
    </row>
    <row r="136" spans="3:15" x14ac:dyDescent="0.2">
      <c r="C136">
        <v>135</v>
      </c>
      <c r="D136">
        <v>226</v>
      </c>
      <c r="E136" s="6">
        <f t="shared" si="29"/>
        <v>37920361.687902071</v>
      </c>
      <c r="F136" s="5">
        <f t="shared" si="30"/>
        <v>249110.93542669897</v>
      </c>
      <c r="G136" s="5">
        <f t="shared" si="31"/>
        <v>142201.35632963275</v>
      </c>
      <c r="H136" s="6">
        <f t="shared" si="32"/>
        <v>106909.57909706622</v>
      </c>
      <c r="I136" s="6">
        <f t="shared" si="22"/>
        <v>37813452.108805001</v>
      </c>
      <c r="J136" s="6">
        <f t="shared" si="23"/>
        <v>12</v>
      </c>
      <c r="K136" s="6">
        <f t="shared" si="24"/>
        <v>1.0596241035318976</v>
      </c>
      <c r="L136" s="6">
        <f t="shared" si="25"/>
        <v>400680.45292238845</v>
      </c>
      <c r="M136" s="6">
        <f t="shared" si="26"/>
        <v>37412771.655882612</v>
      </c>
      <c r="N136" s="5">
        <f t="shared" si="27"/>
        <v>126401.20562634023</v>
      </c>
      <c r="O136" s="6">
        <f t="shared" si="28"/>
        <v>507590.03201945464</v>
      </c>
    </row>
    <row r="137" spans="3:15" x14ac:dyDescent="0.2">
      <c r="C137">
        <v>136</v>
      </c>
      <c r="D137">
        <v>225</v>
      </c>
      <c r="E137" s="6">
        <f t="shared" si="29"/>
        <v>37412771.655882612</v>
      </c>
      <c r="F137" s="5">
        <f t="shared" si="30"/>
        <v>246471.29591038381</v>
      </c>
      <c r="G137" s="5">
        <f t="shared" si="31"/>
        <v>140297.89370955978</v>
      </c>
      <c r="H137" s="6">
        <f t="shared" si="32"/>
        <v>106173.40220082403</v>
      </c>
      <c r="I137" s="6">
        <f t="shared" si="22"/>
        <v>37306598.253681786</v>
      </c>
      <c r="J137" s="6">
        <f t="shared" si="23"/>
        <v>12</v>
      </c>
      <c r="K137" s="6">
        <f t="shared" si="24"/>
        <v>1.0596241035318976</v>
      </c>
      <c r="L137" s="6">
        <f t="shared" si="25"/>
        <v>395309.70730382222</v>
      </c>
      <c r="M137" s="6">
        <f t="shared" si="26"/>
        <v>36911288.546377964</v>
      </c>
      <c r="N137" s="5">
        <f t="shared" si="27"/>
        <v>124709.23885294204</v>
      </c>
      <c r="O137" s="6">
        <f t="shared" si="28"/>
        <v>501483.10950464627</v>
      </c>
    </row>
    <row r="138" spans="3:15" x14ac:dyDescent="0.2">
      <c r="C138">
        <v>137</v>
      </c>
      <c r="D138">
        <v>224</v>
      </c>
      <c r="E138" s="6">
        <f t="shared" si="29"/>
        <v>36911288.546377964</v>
      </c>
      <c r="F138" s="5">
        <f t="shared" si="30"/>
        <v>243859.62665062991</v>
      </c>
      <c r="G138" s="5">
        <f t="shared" si="31"/>
        <v>138417.33204891736</v>
      </c>
      <c r="H138" s="6">
        <f t="shared" si="32"/>
        <v>105442.29460171255</v>
      </c>
      <c r="I138" s="6">
        <f t="shared" si="22"/>
        <v>36805846.251776248</v>
      </c>
      <c r="J138" s="6">
        <f t="shared" si="23"/>
        <v>12</v>
      </c>
      <c r="K138" s="6">
        <f t="shared" si="24"/>
        <v>1.0596241035318976</v>
      </c>
      <c r="L138" s="6">
        <f t="shared" si="25"/>
        <v>390003.61839271261</v>
      </c>
      <c r="M138" s="6">
        <f t="shared" si="26"/>
        <v>36415842.633383535</v>
      </c>
      <c r="N138" s="5">
        <f t="shared" si="27"/>
        <v>123037.62848792654</v>
      </c>
      <c r="O138" s="6">
        <f t="shared" si="28"/>
        <v>495445.91299442516</v>
      </c>
    </row>
    <row r="139" spans="3:15" x14ac:dyDescent="0.2">
      <c r="C139">
        <v>138</v>
      </c>
      <c r="D139">
        <v>223</v>
      </c>
      <c r="E139" s="6">
        <f t="shared" si="29"/>
        <v>36415842.633383535</v>
      </c>
      <c r="F139" s="5">
        <f t="shared" si="30"/>
        <v>241275.63126785698</v>
      </c>
      <c r="G139" s="5">
        <f t="shared" si="31"/>
        <v>136559.40987518826</v>
      </c>
      <c r="H139" s="6">
        <f t="shared" si="32"/>
        <v>104716.22139266873</v>
      </c>
      <c r="I139" s="6">
        <f t="shared" si="22"/>
        <v>36311126.411990866</v>
      </c>
      <c r="J139" s="6">
        <f t="shared" si="23"/>
        <v>12</v>
      </c>
      <c r="K139" s="6">
        <f t="shared" si="24"/>
        <v>1.0596241035318976</v>
      </c>
      <c r="L139" s="6">
        <f t="shared" si="25"/>
        <v>384761.4477253923</v>
      </c>
      <c r="M139" s="6">
        <f t="shared" si="26"/>
        <v>35926364.964265473</v>
      </c>
      <c r="N139" s="5">
        <f t="shared" si="27"/>
        <v>121386.14211127844</v>
      </c>
      <c r="O139" s="6">
        <f t="shared" si="28"/>
        <v>489477.66911806102</v>
      </c>
    </row>
    <row r="140" spans="3:15" x14ac:dyDescent="0.2">
      <c r="C140">
        <v>139</v>
      </c>
      <c r="D140">
        <v>222</v>
      </c>
      <c r="E140" s="6">
        <f t="shared" si="29"/>
        <v>35926364.964265473</v>
      </c>
      <c r="F140" s="5">
        <f t="shared" si="30"/>
        <v>238719.01652299394</v>
      </c>
      <c r="G140" s="5">
        <f t="shared" si="31"/>
        <v>134723.86861599551</v>
      </c>
      <c r="H140" s="6">
        <f t="shared" si="32"/>
        <v>103995.14790699843</v>
      </c>
      <c r="I140" s="6">
        <f t="shared" si="22"/>
        <v>35822369.816358477</v>
      </c>
      <c r="J140" s="6">
        <f t="shared" si="23"/>
        <v>12</v>
      </c>
      <c r="K140" s="6">
        <f t="shared" si="24"/>
        <v>1.0596241035318976</v>
      </c>
      <c r="L140" s="6">
        <f t="shared" si="25"/>
        <v>379582.46503046958</v>
      </c>
      <c r="M140" s="6">
        <f t="shared" si="26"/>
        <v>35442787.351328008</v>
      </c>
      <c r="N140" s="5">
        <f t="shared" si="27"/>
        <v>119754.54988088491</v>
      </c>
      <c r="O140" s="6">
        <f t="shared" si="28"/>
        <v>483577.61293746799</v>
      </c>
    </row>
    <row r="141" spans="3:15" x14ac:dyDescent="0.2">
      <c r="C141">
        <v>140</v>
      </c>
      <c r="D141">
        <v>221</v>
      </c>
      <c r="E141" s="6">
        <f t="shared" si="29"/>
        <v>35442787.351328008</v>
      </c>
      <c r="F141" s="5">
        <f t="shared" si="30"/>
        <v>236189.49228420205</v>
      </c>
      <c r="G141" s="5">
        <f t="shared" si="31"/>
        <v>132910.45256748004</v>
      </c>
      <c r="H141" s="6">
        <f t="shared" si="32"/>
        <v>103279.03971672201</v>
      </c>
      <c r="I141" s="6">
        <f t="shared" si="22"/>
        <v>35339508.311611287</v>
      </c>
      <c r="J141" s="6">
        <f t="shared" si="23"/>
        <v>12</v>
      </c>
      <c r="K141" s="6">
        <f t="shared" si="24"/>
        <v>1.0596241035318976</v>
      </c>
      <c r="L141" s="6">
        <f t="shared" si="25"/>
        <v>374465.94813949155</v>
      </c>
      <c r="M141" s="6">
        <f t="shared" si="26"/>
        <v>34965042.363471799</v>
      </c>
      <c r="N141" s="5">
        <f t="shared" si="27"/>
        <v>118142.6245044267</v>
      </c>
      <c r="O141" s="6">
        <f t="shared" si="28"/>
        <v>477744.98785621359</v>
      </c>
    </row>
    <row r="142" spans="3:15" x14ac:dyDescent="0.2">
      <c r="C142">
        <v>141</v>
      </c>
      <c r="D142">
        <v>220</v>
      </c>
      <c r="E142" s="6">
        <f t="shared" si="29"/>
        <v>34965042.363471799</v>
      </c>
      <c r="F142" s="5">
        <f t="shared" si="30"/>
        <v>233686.77149394903</v>
      </c>
      <c r="G142" s="5">
        <f t="shared" si="31"/>
        <v>131118.90886301923</v>
      </c>
      <c r="H142" s="6">
        <f t="shared" si="32"/>
        <v>102567.8626309298</v>
      </c>
      <c r="I142" s="6">
        <f t="shared" si="22"/>
        <v>34862474.500840873</v>
      </c>
      <c r="J142" s="6">
        <f t="shared" si="23"/>
        <v>12</v>
      </c>
      <c r="K142" s="6">
        <f t="shared" si="24"/>
        <v>1.0596241035318976</v>
      </c>
      <c r="L142" s="6">
        <f t="shared" si="25"/>
        <v>369411.18289857148</v>
      </c>
      <c r="M142" s="6">
        <f t="shared" si="26"/>
        <v>34493063.317942299</v>
      </c>
      <c r="N142" s="5">
        <f t="shared" si="27"/>
        <v>116550.14121157266</v>
      </c>
      <c r="O142" s="6">
        <f t="shared" si="28"/>
        <v>471979.04552950128</v>
      </c>
    </row>
    <row r="143" spans="3:15" x14ac:dyDescent="0.2">
      <c r="C143">
        <v>142</v>
      </c>
      <c r="D143">
        <v>219</v>
      </c>
      <c r="E143" s="6">
        <f t="shared" si="29"/>
        <v>34493063.317942299</v>
      </c>
      <c r="F143" s="5">
        <f t="shared" si="30"/>
        <v>231210.57013643367</v>
      </c>
      <c r="G143" s="5">
        <f t="shared" si="31"/>
        <v>129348.98744228361</v>
      </c>
      <c r="H143" s="6">
        <f t="shared" si="32"/>
        <v>101861.58269415006</v>
      </c>
      <c r="I143" s="6">
        <f t="shared" si="22"/>
        <v>34391201.735248148</v>
      </c>
      <c r="J143" s="6">
        <f t="shared" si="23"/>
        <v>12</v>
      </c>
      <c r="K143" s="6">
        <f t="shared" si="24"/>
        <v>1.0596241035318976</v>
      </c>
      <c r="L143" s="6">
        <f t="shared" si="25"/>
        <v>364417.46308096964</v>
      </c>
      <c r="M143" s="6">
        <f t="shared" si="26"/>
        <v>34026784.272167176</v>
      </c>
      <c r="N143" s="5">
        <f t="shared" si="27"/>
        <v>114976.87772647433</v>
      </c>
      <c r="O143" s="6">
        <f t="shared" si="28"/>
        <v>466279.04577511968</v>
      </c>
    </row>
    <row r="144" spans="3:15" x14ac:dyDescent="0.2">
      <c r="C144">
        <v>143</v>
      </c>
      <c r="D144">
        <v>218</v>
      </c>
      <c r="E144" s="6">
        <f t="shared" si="29"/>
        <v>34026784.272167176</v>
      </c>
      <c r="F144" s="5">
        <f t="shared" si="30"/>
        <v>228760.60720535449</v>
      </c>
      <c r="G144" s="5">
        <f t="shared" si="31"/>
        <v>127600.44102062691</v>
      </c>
      <c r="H144" s="6">
        <f t="shared" si="32"/>
        <v>101160.16618472758</v>
      </c>
      <c r="I144" s="6">
        <f t="shared" si="22"/>
        <v>33925624.105982445</v>
      </c>
      <c r="J144" s="6">
        <f t="shared" si="23"/>
        <v>12</v>
      </c>
      <c r="K144" s="6">
        <f t="shared" si="24"/>
        <v>1.0596241035318976</v>
      </c>
      <c r="L144" s="6">
        <f t="shared" si="25"/>
        <v>359484.09030061786</v>
      </c>
      <c r="M144" s="6">
        <f t="shared" si="26"/>
        <v>33566140.015681826</v>
      </c>
      <c r="N144" s="5">
        <f t="shared" si="27"/>
        <v>113422.61424055725</v>
      </c>
      <c r="O144" s="6">
        <f t="shared" si="28"/>
        <v>460644.25648534542</v>
      </c>
    </row>
    <row r="145" spans="3:15" x14ac:dyDescent="0.2">
      <c r="C145">
        <v>144</v>
      </c>
      <c r="D145">
        <v>217</v>
      </c>
      <c r="E145" s="6">
        <f t="shared" si="29"/>
        <v>33566140.015681826</v>
      </c>
      <c r="F145" s="5">
        <f t="shared" si="30"/>
        <v>226336.60467202048</v>
      </c>
      <c r="G145" s="5">
        <f t="shared" si="31"/>
        <v>125873.02505880684</v>
      </c>
      <c r="H145" s="6">
        <f t="shared" si="32"/>
        <v>100463.57961321363</v>
      </c>
      <c r="I145" s="6">
        <f t="shared" si="22"/>
        <v>33465676.436068613</v>
      </c>
      <c r="J145" s="6">
        <f t="shared" si="23"/>
        <v>12</v>
      </c>
      <c r="K145" s="6">
        <f t="shared" si="24"/>
        <v>1.0596241035318976</v>
      </c>
      <c r="L145" s="6">
        <f t="shared" si="25"/>
        <v>354610.37392657757</v>
      </c>
      <c r="M145" s="6">
        <f t="shared" si="26"/>
        <v>33111066.062142037</v>
      </c>
      <c r="N145" s="5">
        <f t="shared" si="27"/>
        <v>111887.13338560608</v>
      </c>
      <c r="O145" s="6">
        <f t="shared" si="28"/>
        <v>455073.95353979117</v>
      </c>
    </row>
    <row r="146" spans="3:15" x14ac:dyDescent="0.2">
      <c r="C146">
        <v>145</v>
      </c>
      <c r="D146">
        <v>216</v>
      </c>
      <c r="E146" s="6">
        <f t="shared" si="29"/>
        <v>33111066.062142037</v>
      </c>
      <c r="F146" s="5">
        <f t="shared" si="30"/>
        <v>223938.28745380006</v>
      </c>
      <c r="G146" s="5">
        <f t="shared" si="31"/>
        <v>124166.49773303264</v>
      </c>
      <c r="H146" s="6">
        <f t="shared" si="32"/>
        <v>99771.789720767425</v>
      </c>
      <c r="I146" s="6">
        <f t="shared" si="22"/>
        <v>33011294.272421271</v>
      </c>
      <c r="J146" s="6">
        <f t="shared" si="23"/>
        <v>12</v>
      </c>
      <c r="K146" s="6">
        <f t="shared" si="24"/>
        <v>1.0596241035318976</v>
      </c>
      <c r="L146" s="6">
        <f t="shared" si="25"/>
        <v>349795.63099842053</v>
      </c>
      <c r="M146" s="6">
        <f t="shared" si="26"/>
        <v>32661498.641422849</v>
      </c>
      <c r="N146" s="5">
        <f t="shared" si="27"/>
        <v>110370.22020714013</v>
      </c>
      <c r="O146" s="6">
        <f t="shared" si="28"/>
        <v>449567.42071918794</v>
      </c>
    </row>
    <row r="147" spans="3:15" x14ac:dyDescent="0.2">
      <c r="C147">
        <v>146</v>
      </c>
      <c r="D147">
        <v>215</v>
      </c>
      <c r="E147" s="6">
        <f t="shared" si="29"/>
        <v>32661498.641422849</v>
      </c>
      <c r="F147" s="5">
        <f t="shared" si="30"/>
        <v>221565.38338290309</v>
      </c>
      <c r="G147" s="5">
        <f t="shared" si="31"/>
        <v>122480.61990533568</v>
      </c>
      <c r="H147" s="6">
        <f t="shared" si="32"/>
        <v>99084.763477567409</v>
      </c>
      <c r="I147" s="6">
        <f t="shared" si="22"/>
        <v>32562413.877945282</v>
      </c>
      <c r="J147" s="6">
        <f t="shared" si="23"/>
        <v>12</v>
      </c>
      <c r="K147" s="6">
        <f t="shared" si="24"/>
        <v>1.0596241035318976</v>
      </c>
      <c r="L147" s="6">
        <f t="shared" si="25"/>
        <v>345039.18614252389</v>
      </c>
      <c r="M147" s="6">
        <f t="shared" si="26"/>
        <v>32217374.691802759</v>
      </c>
      <c r="N147" s="5">
        <f t="shared" si="27"/>
        <v>108871.66213807616</v>
      </c>
      <c r="O147" s="6">
        <f t="shared" si="28"/>
        <v>444123.9496200913</v>
      </c>
    </row>
    <row r="148" spans="3:15" x14ac:dyDescent="0.2">
      <c r="C148">
        <v>147</v>
      </c>
      <c r="D148">
        <v>214</v>
      </c>
      <c r="E148" s="6">
        <f t="shared" si="29"/>
        <v>32217374.691802759</v>
      </c>
      <c r="F148" s="5">
        <f t="shared" si="30"/>
        <v>219217.62317549495</v>
      </c>
      <c r="G148" s="5">
        <f t="shared" si="31"/>
        <v>120815.15509426034</v>
      </c>
      <c r="H148" s="6">
        <f t="shared" si="32"/>
        <v>98402.46808123462</v>
      </c>
      <c r="I148" s="6">
        <f t="shared" si="22"/>
        <v>32118972.223721523</v>
      </c>
      <c r="J148" s="6">
        <f t="shared" si="23"/>
        <v>12</v>
      </c>
      <c r="K148" s="6">
        <f t="shared" si="24"/>
        <v>1.0596241035318976</v>
      </c>
      <c r="L148" s="6">
        <f t="shared" si="25"/>
        <v>340340.37148926838</v>
      </c>
      <c r="M148" s="6">
        <f t="shared" si="26"/>
        <v>31778631.852232255</v>
      </c>
      <c r="N148" s="5">
        <f t="shared" si="27"/>
        <v>107391.24897267586</v>
      </c>
      <c r="O148" s="6">
        <f t="shared" si="28"/>
        <v>438742.83957050298</v>
      </c>
    </row>
    <row r="149" spans="3:15" x14ac:dyDescent="0.2">
      <c r="C149">
        <v>148</v>
      </c>
      <c r="D149">
        <v>213</v>
      </c>
      <c r="E149" s="6">
        <f t="shared" si="29"/>
        <v>31778631.852232255</v>
      </c>
      <c r="F149" s="5">
        <f t="shared" si="30"/>
        <v>216894.74040113768</v>
      </c>
      <c r="G149" s="5">
        <f t="shared" si="31"/>
        <v>119169.86944587095</v>
      </c>
      <c r="H149" s="6">
        <f t="shared" si="32"/>
        <v>97724.870955266728</v>
      </c>
      <c r="I149" s="6">
        <f t="shared" si="22"/>
        <v>31680906.981276989</v>
      </c>
      <c r="J149" s="6">
        <f t="shared" si="23"/>
        <v>12</v>
      </c>
      <c r="K149" s="6">
        <f t="shared" si="24"/>
        <v>1.0596241035318976</v>
      </c>
      <c r="L149" s="6">
        <f t="shared" si="25"/>
        <v>335698.52659113065</v>
      </c>
      <c r="M149" s="6">
        <f t="shared" si="26"/>
        <v>31345208.454685859</v>
      </c>
      <c r="N149" s="5">
        <f t="shared" si="27"/>
        <v>105928.77284077418</v>
      </c>
      <c r="O149" s="6">
        <f t="shared" si="28"/>
        <v>433423.39754639741</v>
      </c>
    </row>
    <row r="150" spans="3:15" x14ac:dyDescent="0.2">
      <c r="C150">
        <v>149</v>
      </c>
      <c r="D150">
        <v>212</v>
      </c>
      <c r="E150" s="6">
        <f t="shared" si="29"/>
        <v>31345208.454685859</v>
      </c>
      <c r="F150" s="5">
        <f t="shared" si="30"/>
        <v>214596.47145255425</v>
      </c>
      <c r="G150" s="5">
        <f t="shared" si="31"/>
        <v>117544.53170507198</v>
      </c>
      <c r="H150" s="6">
        <f t="shared" si="32"/>
        <v>97051.939747482276</v>
      </c>
      <c r="I150" s="6">
        <f t="shared" si="22"/>
        <v>31248156.514938377</v>
      </c>
      <c r="J150" s="6">
        <f t="shared" si="23"/>
        <v>12</v>
      </c>
      <c r="K150" s="6">
        <f t="shared" si="24"/>
        <v>1.0596241035318976</v>
      </c>
      <c r="L150" s="6">
        <f t="shared" si="25"/>
        <v>331112.99834166002</v>
      </c>
      <c r="M150" s="6">
        <f t="shared" si="26"/>
        <v>30917043.516596716</v>
      </c>
      <c r="N150" s="5">
        <f t="shared" si="27"/>
        <v>104484.0281822862</v>
      </c>
      <c r="O150" s="6">
        <f t="shared" si="28"/>
        <v>428164.93808914232</v>
      </c>
    </row>
    <row r="151" spans="3:15" x14ac:dyDescent="0.2">
      <c r="C151">
        <v>150</v>
      </c>
      <c r="D151">
        <v>211</v>
      </c>
      <c r="E151" s="6">
        <f t="shared" si="29"/>
        <v>30917043.516596716</v>
      </c>
      <c r="F151" s="5">
        <f t="shared" si="30"/>
        <v>212322.55551571402</v>
      </c>
      <c r="G151" s="5">
        <f t="shared" si="31"/>
        <v>115938.91318723767</v>
      </c>
      <c r="H151" s="6">
        <f t="shared" si="32"/>
        <v>96383.642328476344</v>
      </c>
      <c r="I151" s="6">
        <f t="shared" si="22"/>
        <v>30820659.874268241</v>
      </c>
      <c r="J151" s="6">
        <f t="shared" si="23"/>
        <v>12</v>
      </c>
      <c r="K151" s="6">
        <f t="shared" si="24"/>
        <v>1.0596241035318976</v>
      </c>
      <c r="L151" s="6">
        <f t="shared" si="25"/>
        <v>326583.14089533011</v>
      </c>
      <c r="M151" s="6">
        <f t="shared" si="26"/>
        <v>30494076.733372912</v>
      </c>
      <c r="N151" s="5">
        <f t="shared" si="27"/>
        <v>103056.81172198906</v>
      </c>
      <c r="O151" s="6">
        <f t="shared" si="28"/>
        <v>422966.78322380647</v>
      </c>
    </row>
    <row r="152" spans="3:15" x14ac:dyDescent="0.2">
      <c r="C152">
        <v>151</v>
      </c>
      <c r="D152">
        <v>210</v>
      </c>
      <c r="E152" s="6">
        <f t="shared" si="29"/>
        <v>30494076.733372912</v>
      </c>
      <c r="F152" s="5">
        <f t="shared" si="30"/>
        <v>210072.7345402347</v>
      </c>
      <c r="G152" s="5">
        <f t="shared" si="31"/>
        <v>114352.78775014842</v>
      </c>
      <c r="H152" s="6">
        <f t="shared" si="32"/>
        <v>95719.94679008628</v>
      </c>
      <c r="I152" s="6">
        <f t="shared" si="22"/>
        <v>30398356.786582824</v>
      </c>
      <c r="J152" s="6">
        <f t="shared" si="23"/>
        <v>12</v>
      </c>
      <c r="K152" s="6">
        <f t="shared" si="24"/>
        <v>1.0596241035318976</v>
      </c>
      <c r="L152" s="6">
        <f t="shared" si="25"/>
        <v>322108.31558825599</v>
      </c>
      <c r="M152" s="6">
        <f t="shared" si="26"/>
        <v>30076248.470994569</v>
      </c>
      <c r="N152" s="5">
        <f t="shared" si="27"/>
        <v>101646.92244457637</v>
      </c>
      <c r="O152" s="6">
        <f t="shared" si="28"/>
        <v>417828.26237834228</v>
      </c>
    </row>
    <row r="153" spans="3:15" x14ac:dyDescent="0.2">
      <c r="C153">
        <v>152</v>
      </c>
      <c r="D153">
        <v>209</v>
      </c>
      <c r="E153" s="6">
        <f t="shared" si="29"/>
        <v>30076248.470994569</v>
      </c>
      <c r="F153" s="5">
        <f t="shared" si="30"/>
        <v>207846.75321009776</v>
      </c>
      <c r="G153" s="5">
        <f t="shared" si="31"/>
        <v>112785.93176622964</v>
      </c>
      <c r="H153" s="6">
        <f t="shared" si="32"/>
        <v>95060.821443868117</v>
      </c>
      <c r="I153" s="6">
        <f t="shared" si="22"/>
        <v>29981187.649550702</v>
      </c>
      <c r="J153" s="6">
        <f t="shared" si="23"/>
        <v>12</v>
      </c>
      <c r="K153" s="6">
        <f t="shared" si="24"/>
        <v>1.0596241035318976</v>
      </c>
      <c r="L153" s="6">
        <f t="shared" si="25"/>
        <v>317687.89085976762</v>
      </c>
      <c r="M153" s="6">
        <f t="shared" si="26"/>
        <v>29663499.758690935</v>
      </c>
      <c r="N153" s="5">
        <f t="shared" si="27"/>
        <v>100254.16156998189</v>
      </c>
      <c r="O153" s="6">
        <f t="shared" si="28"/>
        <v>412748.71230363572</v>
      </c>
    </row>
    <row r="154" spans="3:15" x14ac:dyDescent="0.2">
      <c r="C154">
        <v>153</v>
      </c>
      <c r="D154">
        <v>208</v>
      </c>
      <c r="E154" s="6">
        <f t="shared" si="29"/>
        <v>29663499.758690935</v>
      </c>
      <c r="F154" s="5">
        <f t="shared" si="30"/>
        <v>205644.3589146751</v>
      </c>
      <c r="G154" s="5">
        <f t="shared" si="31"/>
        <v>111238.124095091</v>
      </c>
      <c r="H154" s="6">
        <f t="shared" si="32"/>
        <v>94406.234819584104</v>
      </c>
      <c r="I154" s="6">
        <f t="shared" si="22"/>
        <v>29569093.523871351</v>
      </c>
      <c r="J154" s="6">
        <f t="shared" si="23"/>
        <v>12</v>
      </c>
      <c r="K154" s="6">
        <f t="shared" si="24"/>
        <v>1.0596241035318976</v>
      </c>
      <c r="L154" s="6">
        <f t="shared" si="25"/>
        <v>313321.24217483017</v>
      </c>
      <c r="M154" s="6">
        <f t="shared" si="26"/>
        <v>29255772.281696521</v>
      </c>
      <c r="N154" s="5">
        <f t="shared" si="27"/>
        <v>98878.332528969782</v>
      </c>
      <c r="O154" s="6">
        <f t="shared" si="28"/>
        <v>407727.47699441429</v>
      </c>
    </row>
    <row r="155" spans="3:15" x14ac:dyDescent="0.2">
      <c r="C155">
        <v>154</v>
      </c>
      <c r="D155">
        <v>207</v>
      </c>
      <c r="E155" s="6">
        <f t="shared" si="29"/>
        <v>29255772.281696521</v>
      </c>
      <c r="F155" s="5">
        <f t="shared" si="30"/>
        <v>203465.30172006151</v>
      </c>
      <c r="G155" s="5">
        <f t="shared" si="31"/>
        <v>109709.14605636195</v>
      </c>
      <c r="H155" s="6">
        <f t="shared" si="32"/>
        <v>93756.155663699567</v>
      </c>
      <c r="I155" s="6">
        <f t="shared" si="22"/>
        <v>29162016.126032822</v>
      </c>
      <c r="J155" s="6">
        <f t="shared" si="23"/>
        <v>12</v>
      </c>
      <c r="K155" s="6">
        <f t="shared" si="24"/>
        <v>1.0596241035318976</v>
      </c>
      <c r="L155" s="6">
        <f t="shared" si="25"/>
        <v>309007.75194730272</v>
      </c>
      <c r="M155" s="6">
        <f t="shared" si="26"/>
        <v>28853008.374085519</v>
      </c>
      <c r="N155" s="5">
        <f t="shared" si="27"/>
        <v>97519.240938988398</v>
      </c>
      <c r="O155" s="6">
        <f t="shared" si="28"/>
        <v>402763.90761100227</v>
      </c>
    </row>
    <row r="156" spans="3:15" x14ac:dyDescent="0.2">
      <c r="C156">
        <v>155</v>
      </c>
      <c r="D156">
        <v>206</v>
      </c>
      <c r="E156" s="6">
        <f t="shared" si="29"/>
        <v>28853008.374085519</v>
      </c>
      <c r="F156" s="5">
        <f t="shared" si="30"/>
        <v>201309.33434071182</v>
      </c>
      <c r="G156" s="5">
        <f t="shared" si="31"/>
        <v>108198.78140282069</v>
      </c>
      <c r="H156" s="6">
        <f t="shared" si="32"/>
        <v>93110.552937891131</v>
      </c>
      <c r="I156" s="6">
        <f t="shared" si="22"/>
        <v>28759897.821147628</v>
      </c>
      <c r="J156" s="6">
        <f t="shared" si="23"/>
        <v>12</v>
      </c>
      <c r="K156" s="6">
        <f t="shared" si="24"/>
        <v>1.0596241035318976</v>
      </c>
      <c r="L156" s="6">
        <f t="shared" si="25"/>
        <v>304746.80946402531</v>
      </c>
      <c r="M156" s="6">
        <f t="shared" si="26"/>
        <v>28455151.011683602</v>
      </c>
      <c r="N156" s="5">
        <f t="shared" si="27"/>
        <v>96176.694580285068</v>
      </c>
      <c r="O156" s="6">
        <f t="shared" si="28"/>
        <v>397857.36240191641</v>
      </c>
    </row>
    <row r="157" spans="3:15" x14ac:dyDescent="0.2">
      <c r="C157">
        <v>156</v>
      </c>
      <c r="D157">
        <v>205</v>
      </c>
      <c r="E157" s="6">
        <f t="shared" si="29"/>
        <v>28455151.011683602</v>
      </c>
      <c r="F157" s="5">
        <f t="shared" si="30"/>
        <v>199176.21211137797</v>
      </c>
      <c r="G157" s="5">
        <f t="shared" si="31"/>
        <v>106706.81629381351</v>
      </c>
      <c r="H157" s="6">
        <f t="shared" si="32"/>
        <v>92469.395817564466</v>
      </c>
      <c r="I157" s="6">
        <f t="shared" si="22"/>
        <v>28362681.615866039</v>
      </c>
      <c r="J157" s="6">
        <f t="shared" si="23"/>
        <v>12</v>
      </c>
      <c r="K157" s="6">
        <f t="shared" si="24"/>
        <v>1.0596241035318976</v>
      </c>
      <c r="L157" s="6">
        <f t="shared" si="25"/>
        <v>300537.81080972683</v>
      </c>
      <c r="M157" s="6">
        <f t="shared" si="26"/>
        <v>28062143.805056311</v>
      </c>
      <c r="N157" s="5">
        <f t="shared" si="27"/>
        <v>94850.503372278676</v>
      </c>
      <c r="O157" s="6">
        <f t="shared" si="28"/>
        <v>393007.20662729128</v>
      </c>
    </row>
    <row r="158" spans="3:15" x14ac:dyDescent="0.2">
      <c r="C158">
        <v>157</v>
      </c>
      <c r="D158">
        <v>204</v>
      </c>
      <c r="E158" s="6">
        <f t="shared" si="29"/>
        <v>28062143.805056311</v>
      </c>
      <c r="F158" s="5">
        <f t="shared" si="30"/>
        <v>197065.69295934399</v>
      </c>
      <c r="G158" s="5">
        <f t="shared" si="31"/>
        <v>105233.03926896116</v>
      </c>
      <c r="H158" s="6">
        <f t="shared" si="32"/>
        <v>91832.653690382824</v>
      </c>
      <c r="I158" s="6">
        <f t="shared" si="22"/>
        <v>27970311.151365928</v>
      </c>
      <c r="J158" s="6">
        <f t="shared" si="23"/>
        <v>12</v>
      </c>
      <c r="K158" s="6">
        <f t="shared" si="24"/>
        <v>1.0596241035318976</v>
      </c>
      <c r="L158" s="6">
        <f t="shared" si="25"/>
        <v>296380.15879274363</v>
      </c>
      <c r="M158" s="6">
        <f t="shared" si="26"/>
        <v>27673930.992573183</v>
      </c>
      <c r="N158" s="5">
        <f t="shared" si="27"/>
        <v>93540.479350187699</v>
      </c>
      <c r="O158" s="6">
        <f t="shared" si="28"/>
        <v>388212.81248312647</v>
      </c>
    </row>
    <row r="159" spans="3:15" x14ac:dyDescent="0.2">
      <c r="C159">
        <v>158</v>
      </c>
      <c r="D159">
        <v>203</v>
      </c>
      <c r="E159" s="6">
        <f t="shared" si="29"/>
        <v>27673930.992573183</v>
      </c>
      <c r="F159" s="5">
        <f t="shared" si="30"/>
        <v>194977.53737695463</v>
      </c>
      <c r="G159" s="5">
        <f t="shared" si="31"/>
        <v>103777.24122214943</v>
      </c>
      <c r="H159" s="6">
        <f t="shared" si="32"/>
        <v>91200.296154805197</v>
      </c>
      <c r="I159" s="6">
        <f t="shared" si="22"/>
        <v>27582730.696418379</v>
      </c>
      <c r="J159" s="6">
        <f t="shared" si="23"/>
        <v>12</v>
      </c>
      <c r="K159" s="6">
        <f t="shared" si="24"/>
        <v>1.0596241035318976</v>
      </c>
      <c r="L159" s="6">
        <f t="shared" si="25"/>
        <v>292273.26287154079</v>
      </c>
      <c r="M159" s="6">
        <f t="shared" si="26"/>
        <v>27290457.433546837</v>
      </c>
      <c r="N159" s="5">
        <f t="shared" si="27"/>
        <v>92246.436641910608</v>
      </c>
      <c r="O159" s="6">
        <f t="shared" si="28"/>
        <v>383473.55902634596</v>
      </c>
    </row>
    <row r="160" spans="3:15" x14ac:dyDescent="0.2">
      <c r="C160">
        <v>159</v>
      </c>
      <c r="D160">
        <v>202</v>
      </c>
      <c r="E160" s="6">
        <f t="shared" si="29"/>
        <v>27290457.433546837</v>
      </c>
      <c r="F160" s="5">
        <f t="shared" si="30"/>
        <v>192911.50839443548</v>
      </c>
      <c r="G160" s="5">
        <f t="shared" si="31"/>
        <v>102339.21537580063</v>
      </c>
      <c r="H160" s="6">
        <f t="shared" si="32"/>
        <v>90572.293018634853</v>
      </c>
      <c r="I160" s="6">
        <f t="shared" si="22"/>
        <v>27199885.140528202</v>
      </c>
      <c r="J160" s="6">
        <f t="shared" si="23"/>
        <v>12</v>
      </c>
      <c r="K160" s="6">
        <f t="shared" si="24"/>
        <v>1.0596241035318976</v>
      </c>
      <c r="L160" s="6">
        <f t="shared" si="25"/>
        <v>288216.5390820278</v>
      </c>
      <c r="M160" s="6">
        <f t="shared" si="26"/>
        <v>26911668.601446174</v>
      </c>
      <c r="N160" s="5">
        <f t="shared" si="27"/>
        <v>90968.191445156132</v>
      </c>
      <c r="O160" s="6">
        <f t="shared" si="28"/>
        <v>378788.83210066264</v>
      </c>
    </row>
    <row r="161" spans="3:15" x14ac:dyDescent="0.2">
      <c r="C161">
        <v>160</v>
      </c>
      <c r="D161">
        <v>201</v>
      </c>
      <c r="E161" s="6">
        <f t="shared" si="29"/>
        <v>26911668.601446174</v>
      </c>
      <c r="F161" s="5">
        <f t="shared" si="30"/>
        <v>190867.37155300111</v>
      </c>
      <c r="G161" s="5">
        <f t="shared" si="31"/>
        <v>100918.75725542314</v>
      </c>
      <c r="H161" s="6">
        <f t="shared" si="32"/>
        <v>89948.614297577966</v>
      </c>
      <c r="I161" s="6">
        <f t="shared" si="22"/>
        <v>26821719.987148598</v>
      </c>
      <c r="J161" s="6">
        <f t="shared" si="23"/>
        <v>12</v>
      </c>
      <c r="K161" s="6">
        <f t="shared" si="24"/>
        <v>1.0596241035318976</v>
      </c>
      <c r="L161" s="6">
        <f t="shared" si="25"/>
        <v>284209.40996565914</v>
      </c>
      <c r="M161" s="6">
        <f t="shared" si="26"/>
        <v>26537510.577182937</v>
      </c>
      <c r="N161" s="5">
        <f t="shared" si="27"/>
        <v>89705.562004820575</v>
      </c>
      <c r="O161" s="6">
        <f t="shared" si="28"/>
        <v>374158.02426323714</v>
      </c>
    </row>
    <row r="162" spans="3:15" x14ac:dyDescent="0.2">
      <c r="C162">
        <v>161</v>
      </c>
      <c r="D162">
        <v>200</v>
      </c>
      <c r="E162" s="6">
        <f t="shared" si="29"/>
        <v>26537510.577182937</v>
      </c>
      <c r="F162" s="5">
        <f t="shared" si="30"/>
        <v>188844.89487824767</v>
      </c>
      <c r="G162" s="5">
        <f t="shared" si="31"/>
        <v>99515.664664436015</v>
      </c>
      <c r="H162" s="6">
        <f t="shared" si="32"/>
        <v>89329.23021381165</v>
      </c>
      <c r="I162" s="6">
        <f t="shared" si="22"/>
        <v>26448181.346969124</v>
      </c>
      <c r="J162" s="6">
        <f t="shared" si="23"/>
        <v>12</v>
      </c>
      <c r="K162" s="6">
        <f t="shared" si="24"/>
        <v>1.0596241035318976</v>
      </c>
      <c r="L162" s="6">
        <f t="shared" si="25"/>
        <v>280251.30449831212</v>
      </c>
      <c r="M162" s="6">
        <f t="shared" si="26"/>
        <v>26167930.042470813</v>
      </c>
      <c r="N162" s="5">
        <f t="shared" si="27"/>
        <v>88458.368590609796</v>
      </c>
      <c r="O162" s="6">
        <f t="shared" si="28"/>
        <v>369580.5347121238</v>
      </c>
    </row>
    <row r="163" spans="3:15" x14ac:dyDescent="0.2">
      <c r="C163">
        <v>162</v>
      </c>
      <c r="D163">
        <v>199</v>
      </c>
      <c r="E163" s="6">
        <f t="shared" si="29"/>
        <v>26167930.042470813</v>
      </c>
      <c r="F163" s="5">
        <f t="shared" si="30"/>
        <v>186843.8488538283</v>
      </c>
      <c r="G163" s="5">
        <f t="shared" si="31"/>
        <v>98129.737659265549</v>
      </c>
      <c r="H163" s="6">
        <f t="shared" si="32"/>
        <v>88714.111194562749</v>
      </c>
      <c r="I163" s="6">
        <f t="shared" si="22"/>
        <v>26079215.931276251</v>
      </c>
      <c r="J163" s="6">
        <f t="shared" si="23"/>
        <v>12</v>
      </c>
      <c r="K163" s="6">
        <f t="shared" si="24"/>
        <v>1.0596241035318976</v>
      </c>
      <c r="L163" s="6">
        <f t="shared" si="25"/>
        <v>276341.65801993379</v>
      </c>
      <c r="M163" s="6">
        <f t="shared" si="26"/>
        <v>25802874.273256317</v>
      </c>
      <c r="N163" s="5">
        <f t="shared" si="27"/>
        <v>87226.433474902704</v>
      </c>
      <c r="O163" s="6">
        <f t="shared" si="28"/>
        <v>365055.76921449654</v>
      </c>
    </row>
    <row r="164" spans="3:15" x14ac:dyDescent="0.2">
      <c r="C164">
        <v>163</v>
      </c>
      <c r="D164">
        <v>198</v>
      </c>
      <c r="E164" s="6">
        <f t="shared" si="29"/>
        <v>25802874.273256317</v>
      </c>
      <c r="F164" s="5">
        <f t="shared" si="30"/>
        <v>184864.00639540635</v>
      </c>
      <c r="G164" s="5">
        <f t="shared" si="31"/>
        <v>96760.77852471119</v>
      </c>
      <c r="H164" s="6">
        <f t="shared" si="32"/>
        <v>88103.227870695162</v>
      </c>
      <c r="I164" s="6">
        <f t="shared" si="22"/>
        <v>25714771.045385621</v>
      </c>
      <c r="J164" s="6">
        <f t="shared" si="23"/>
        <v>12</v>
      </c>
      <c r="K164" s="6">
        <f t="shared" si="24"/>
        <v>1.0596241035318976</v>
      </c>
      <c r="L164" s="6">
        <f t="shared" si="25"/>
        <v>272479.91216494737</v>
      </c>
      <c r="M164" s="6">
        <f t="shared" si="26"/>
        <v>25442291.133220673</v>
      </c>
      <c r="N164" s="5">
        <f t="shared" si="27"/>
        <v>86009.580910854391</v>
      </c>
      <c r="O164" s="6">
        <f t="shared" si="28"/>
        <v>360583.14003564254</v>
      </c>
    </row>
    <row r="165" spans="3:15" x14ac:dyDescent="0.2">
      <c r="C165">
        <v>164</v>
      </c>
      <c r="D165">
        <v>197</v>
      </c>
      <c r="E165" s="6">
        <f t="shared" si="29"/>
        <v>25442291.133220673</v>
      </c>
      <c r="F165" s="5">
        <f t="shared" si="30"/>
        <v>182905.14282488584</v>
      </c>
      <c r="G165" s="5">
        <f t="shared" si="31"/>
        <v>95408.591749577521</v>
      </c>
      <c r="H165" s="6">
        <f t="shared" si="32"/>
        <v>87496.551075308322</v>
      </c>
      <c r="I165" s="6">
        <f t="shared" si="22"/>
        <v>25354794.582145363</v>
      </c>
      <c r="J165" s="6">
        <f t="shared" si="23"/>
        <v>12</v>
      </c>
      <c r="K165" s="6">
        <f t="shared" si="24"/>
        <v>1.0596241035318976</v>
      </c>
      <c r="L165" s="6">
        <f t="shared" si="25"/>
        <v>268665.51479341194</v>
      </c>
      <c r="M165" s="6">
        <f t="shared" si="26"/>
        <v>25086129.067351952</v>
      </c>
      <c r="N165" s="5">
        <f t="shared" si="27"/>
        <v>84807.637110735581</v>
      </c>
      <c r="O165" s="6">
        <f t="shared" si="28"/>
        <v>356162.0658687203</v>
      </c>
    </row>
    <row r="166" spans="3:15" x14ac:dyDescent="0.2">
      <c r="C166">
        <v>165</v>
      </c>
      <c r="D166">
        <v>196</v>
      </c>
      <c r="E166" s="6">
        <f t="shared" si="29"/>
        <v>25086129.067351952</v>
      </c>
      <c r="F166" s="5">
        <f t="shared" si="30"/>
        <v>180967.03584491397</v>
      </c>
      <c r="G166" s="5">
        <f t="shared" si="31"/>
        <v>94072.984002569821</v>
      </c>
      <c r="H166" s="6">
        <f t="shared" si="32"/>
        <v>86894.051842344154</v>
      </c>
      <c r="I166" s="6">
        <f t="shared" si="22"/>
        <v>24999235.015509609</v>
      </c>
      <c r="J166" s="6">
        <f t="shared" si="23"/>
        <v>12</v>
      </c>
      <c r="K166" s="6">
        <f t="shared" si="24"/>
        <v>1.0596241035318976</v>
      </c>
      <c r="L166" s="6">
        <f t="shared" si="25"/>
        <v>264897.91992292594</v>
      </c>
      <c r="M166" s="6">
        <f t="shared" si="26"/>
        <v>24734337.095586684</v>
      </c>
      <c r="N166" s="5">
        <f t="shared" si="27"/>
        <v>83620.430224506505</v>
      </c>
      <c r="O166" s="6">
        <f t="shared" si="28"/>
        <v>351791.97176527011</v>
      </c>
    </row>
    <row r="167" spans="3:15" x14ac:dyDescent="0.2">
      <c r="C167">
        <v>166</v>
      </c>
      <c r="D167">
        <v>195</v>
      </c>
      <c r="E167" s="6">
        <f t="shared" si="29"/>
        <v>24734337.095586684</v>
      </c>
      <c r="F167" s="5">
        <f t="shared" si="30"/>
        <v>179049.46551365405</v>
      </c>
      <c r="G167" s="5">
        <f t="shared" si="31"/>
        <v>92753.764108450065</v>
      </c>
      <c r="H167" s="6">
        <f t="shared" si="32"/>
        <v>86295.701405203989</v>
      </c>
      <c r="I167" s="6">
        <f t="shared" si="22"/>
        <v>24648041.394181479</v>
      </c>
      <c r="J167" s="6">
        <f t="shared" si="23"/>
        <v>12</v>
      </c>
      <c r="K167" s="6">
        <f t="shared" si="24"/>
        <v>1.0596241035318976</v>
      </c>
      <c r="L167" s="6">
        <f t="shared" si="25"/>
        <v>261176.58766126653</v>
      </c>
      <c r="M167" s="6">
        <f t="shared" si="26"/>
        <v>24386864.806520212</v>
      </c>
      <c r="N167" s="5">
        <f t="shared" si="27"/>
        <v>82447.790318622283</v>
      </c>
      <c r="O167" s="6">
        <f t="shared" si="28"/>
        <v>347472.28906647052</v>
      </c>
    </row>
    <row r="168" spans="3:15" x14ac:dyDescent="0.2">
      <c r="C168">
        <v>167</v>
      </c>
      <c r="D168">
        <v>194</v>
      </c>
      <c r="E168" s="6">
        <f t="shared" si="29"/>
        <v>24386864.806520212</v>
      </c>
      <c r="F168" s="5">
        <f t="shared" si="30"/>
        <v>177152.2142198263</v>
      </c>
      <c r="G168" s="5">
        <f t="shared" si="31"/>
        <v>91450.7430244508</v>
      </c>
      <c r="H168" s="6">
        <f t="shared" si="32"/>
        <v>85701.471195375503</v>
      </c>
      <c r="I168" s="6">
        <f t="shared" si="22"/>
        <v>24301163.335324839</v>
      </c>
      <c r="J168" s="6">
        <f t="shared" si="23"/>
        <v>12</v>
      </c>
      <c r="K168" s="6">
        <f t="shared" si="24"/>
        <v>1.0596241035318976</v>
      </c>
      <c r="L168" s="6">
        <f t="shared" si="25"/>
        <v>257500.98413975802</v>
      </c>
      <c r="M168" s="6">
        <f t="shared" si="26"/>
        <v>24043662.35118508</v>
      </c>
      <c r="N168" s="5">
        <f t="shared" si="27"/>
        <v>81289.549355067371</v>
      </c>
      <c r="O168" s="6">
        <f t="shared" si="28"/>
        <v>343202.45533513353</v>
      </c>
    </row>
    <row r="169" spans="3:15" x14ac:dyDescent="0.2">
      <c r="C169">
        <v>168</v>
      </c>
      <c r="D169">
        <v>193</v>
      </c>
      <c r="E169" s="6">
        <f t="shared" si="29"/>
        <v>24043662.35118508</v>
      </c>
      <c r="F169" s="5">
        <f t="shared" si="30"/>
        <v>175275.06665801254</v>
      </c>
      <c r="G169" s="5">
        <f t="shared" si="31"/>
        <v>90163.733816944048</v>
      </c>
      <c r="H169" s="6">
        <f t="shared" si="32"/>
        <v>85111.332841068492</v>
      </c>
      <c r="I169" s="6">
        <f t="shared" si="22"/>
        <v>23958551.018344011</v>
      </c>
      <c r="J169" s="6">
        <f t="shared" si="23"/>
        <v>12</v>
      </c>
      <c r="K169" s="6">
        <f t="shared" si="24"/>
        <v>1.0596241035318976</v>
      </c>
      <c r="L169" s="6">
        <f t="shared" si="25"/>
        <v>253870.58144736005</v>
      </c>
      <c r="M169" s="6">
        <f t="shared" si="26"/>
        <v>23704680.436896652</v>
      </c>
      <c r="N169" s="5">
        <f t="shared" si="27"/>
        <v>80145.541170616925</v>
      </c>
      <c r="O169" s="6">
        <f t="shared" si="28"/>
        <v>338981.91428842855</v>
      </c>
    </row>
    <row r="170" spans="3:15" x14ac:dyDescent="0.2">
      <c r="C170">
        <v>169</v>
      </c>
      <c r="D170">
        <v>192</v>
      </c>
      <c r="E170" s="6">
        <f t="shared" si="29"/>
        <v>23704680.436896652</v>
      </c>
      <c r="F170" s="5">
        <f t="shared" si="30"/>
        <v>173417.80980422266</v>
      </c>
      <c r="G170" s="5">
        <f t="shared" si="31"/>
        <v>88892.551638362434</v>
      </c>
      <c r="H170" s="6">
        <f t="shared" si="32"/>
        <v>84525.258165860228</v>
      </c>
      <c r="I170" s="6">
        <f t="shared" si="22"/>
        <v>23620155.178730793</v>
      </c>
      <c r="J170" s="6">
        <f t="shared" si="23"/>
        <v>12</v>
      </c>
      <c r="K170" s="6">
        <f t="shared" si="24"/>
        <v>1.0596241035318976</v>
      </c>
      <c r="L170" s="6">
        <f t="shared" si="25"/>
        <v>250284.85756546925</v>
      </c>
      <c r="M170" s="6">
        <f t="shared" si="26"/>
        <v>23369870.321165323</v>
      </c>
      <c r="N170" s="5">
        <f t="shared" si="27"/>
        <v>79015.601456322169</v>
      </c>
      <c r="O170" s="6">
        <f t="shared" si="28"/>
        <v>334810.11573132948</v>
      </c>
    </row>
    <row r="171" spans="3:15" x14ac:dyDescent="0.2">
      <c r="C171">
        <v>170</v>
      </c>
      <c r="D171">
        <v>191</v>
      </c>
      <c r="E171" s="6">
        <f t="shared" si="29"/>
        <v>23369870.321165323</v>
      </c>
      <c r="F171" s="5">
        <f t="shared" si="30"/>
        <v>171580.23289172005</v>
      </c>
      <c r="G171" s="5">
        <f t="shared" si="31"/>
        <v>87637.013704369965</v>
      </c>
      <c r="H171" s="6">
        <f t="shared" si="32"/>
        <v>83943.219187350085</v>
      </c>
      <c r="I171" s="6">
        <f t="shared" si="22"/>
        <v>23285927.101977974</v>
      </c>
      <c r="J171" s="6">
        <f t="shared" si="23"/>
        <v>12</v>
      </c>
      <c r="K171" s="6">
        <f t="shared" si="24"/>
        <v>1.0596241035318976</v>
      </c>
      <c r="L171" s="6">
        <f t="shared" si="25"/>
        <v>246743.2963034253</v>
      </c>
      <c r="M171" s="6">
        <f t="shared" si="26"/>
        <v>23039183.805674549</v>
      </c>
      <c r="N171" s="5">
        <f t="shared" si="27"/>
        <v>77899.567737217745</v>
      </c>
      <c r="O171" s="6">
        <f t="shared" si="28"/>
        <v>330686.5154907754</v>
      </c>
    </row>
    <row r="172" spans="3:15" x14ac:dyDescent="0.2">
      <c r="C172">
        <v>171</v>
      </c>
      <c r="D172">
        <v>190</v>
      </c>
      <c r="E172" s="6">
        <f t="shared" si="29"/>
        <v>23039183.805674549</v>
      </c>
      <c r="F172" s="5">
        <f t="shared" si="30"/>
        <v>169762.12738710319</v>
      </c>
      <c r="G172" s="5">
        <f t="shared" si="31"/>
        <v>86396.939271279552</v>
      </c>
      <c r="H172" s="6">
        <f t="shared" si="32"/>
        <v>83365.188115823636</v>
      </c>
      <c r="I172" s="6">
        <f t="shared" si="22"/>
        <v>22955818.617558725</v>
      </c>
      <c r="J172" s="6">
        <f t="shared" si="23"/>
        <v>12</v>
      </c>
      <c r="K172" s="6">
        <f t="shared" si="24"/>
        <v>1.0596241035318976</v>
      </c>
      <c r="L172" s="6">
        <f t="shared" si="25"/>
        <v>243245.3872347151</v>
      </c>
      <c r="M172" s="6">
        <f t="shared" si="26"/>
        <v>22712573.230324011</v>
      </c>
      <c r="N172" s="5">
        <f t="shared" si="27"/>
        <v>76797.279352248501</v>
      </c>
      <c r="O172" s="6">
        <f t="shared" si="28"/>
        <v>326610.57535053871</v>
      </c>
    </row>
    <row r="173" spans="3:15" x14ac:dyDescent="0.2">
      <c r="C173">
        <v>172</v>
      </c>
      <c r="D173">
        <v>189</v>
      </c>
      <c r="E173" s="6">
        <f t="shared" si="29"/>
        <v>22712573.230324011</v>
      </c>
      <c r="F173" s="5">
        <f t="shared" si="30"/>
        <v>167963.28696664085</v>
      </c>
      <c r="G173" s="5">
        <f t="shared" si="31"/>
        <v>85172.149613715039</v>
      </c>
      <c r="H173" s="6">
        <f t="shared" si="32"/>
        <v>82791.137352925813</v>
      </c>
      <c r="I173" s="6">
        <f t="shared" si="22"/>
        <v>22629782.092971087</v>
      </c>
      <c r="J173" s="6">
        <f t="shared" si="23"/>
        <v>12</v>
      </c>
      <c r="K173" s="6">
        <f t="shared" si="24"/>
        <v>1.0596241035318976</v>
      </c>
      <c r="L173" s="6">
        <f t="shared" si="25"/>
        <v>239790.62563386679</v>
      </c>
      <c r="M173" s="6">
        <f t="shared" si="26"/>
        <v>22389991.467337221</v>
      </c>
      <c r="N173" s="5">
        <f t="shared" si="27"/>
        <v>75708.577434413368</v>
      </c>
      <c r="O173" s="6">
        <f t="shared" si="28"/>
        <v>322581.7629867926</v>
      </c>
    </row>
    <row r="174" spans="3:15" x14ac:dyDescent="0.2">
      <c r="C174">
        <v>173</v>
      </c>
      <c r="D174">
        <v>188</v>
      </c>
      <c r="E174" s="6">
        <f t="shared" si="29"/>
        <v>22389991.467337221</v>
      </c>
      <c r="F174" s="5">
        <f t="shared" si="30"/>
        <v>166183.5074928579</v>
      </c>
      <c r="G174" s="5">
        <f t="shared" si="31"/>
        <v>83962.468002514579</v>
      </c>
      <c r="H174" s="6">
        <f t="shared" si="32"/>
        <v>82221.039490343319</v>
      </c>
      <c r="I174" s="6">
        <f t="shared" si="22"/>
        <v>22307770.427846879</v>
      </c>
      <c r="J174" s="6">
        <f t="shared" si="23"/>
        <v>12</v>
      </c>
      <c r="K174" s="6">
        <f t="shared" si="24"/>
        <v>1.0596241035318976</v>
      </c>
      <c r="L174" s="6">
        <f t="shared" si="25"/>
        <v>236378.51241402625</v>
      </c>
      <c r="M174" s="6">
        <f t="shared" si="26"/>
        <v>22071391.915432852</v>
      </c>
      <c r="N174" s="5">
        <f t="shared" si="27"/>
        <v>74633.304891124077</v>
      </c>
      <c r="O174" s="6">
        <f t="shared" si="28"/>
        <v>318599.55190436955</v>
      </c>
    </row>
    <row r="175" spans="3:15" x14ac:dyDescent="0.2">
      <c r="C175">
        <v>174</v>
      </c>
      <c r="D175">
        <v>187</v>
      </c>
      <c r="E175" s="6">
        <f t="shared" si="29"/>
        <v>22071391.915432852</v>
      </c>
      <c r="F175" s="5">
        <f t="shared" si="30"/>
        <v>164422.58699136879</v>
      </c>
      <c r="G175" s="5">
        <f t="shared" si="31"/>
        <v>82767.719682873198</v>
      </c>
      <c r="H175" s="6">
        <f t="shared" si="32"/>
        <v>81654.867308495595</v>
      </c>
      <c r="I175" s="6">
        <f t="shared" si="22"/>
        <v>21989737.048124354</v>
      </c>
      <c r="J175" s="6">
        <f t="shared" si="23"/>
        <v>12</v>
      </c>
      <c r="K175" s="6">
        <f t="shared" si="24"/>
        <v>1.0596241035318976</v>
      </c>
      <c r="L175" s="6">
        <f t="shared" si="25"/>
        <v>233008.55406520926</v>
      </c>
      <c r="M175" s="6">
        <f t="shared" si="26"/>
        <v>21756728.494059145</v>
      </c>
      <c r="N175" s="5">
        <f t="shared" si="27"/>
        <v>73571.306384776166</v>
      </c>
      <c r="O175" s="6">
        <f t="shared" si="28"/>
        <v>314663.42137370486</v>
      </c>
    </row>
    <row r="176" spans="3:15" x14ac:dyDescent="0.2">
      <c r="C176">
        <v>175</v>
      </c>
      <c r="D176">
        <v>186</v>
      </c>
      <c r="E176" s="6">
        <f t="shared" si="29"/>
        <v>21756728.494059145</v>
      </c>
      <c r="F176" s="5">
        <f t="shared" si="30"/>
        <v>162680.32562795756</v>
      </c>
      <c r="G176" s="5">
        <f t="shared" si="31"/>
        <v>81587.731852721787</v>
      </c>
      <c r="H176" s="6">
        <f t="shared" si="32"/>
        <v>81092.593775235771</v>
      </c>
      <c r="I176" s="6">
        <f t="shared" si="22"/>
        <v>21675635.90028391</v>
      </c>
      <c r="J176" s="6">
        <f t="shared" si="23"/>
        <v>12</v>
      </c>
      <c r="K176" s="6">
        <f t="shared" si="24"/>
        <v>1.0596241035318976</v>
      </c>
      <c r="L176" s="6">
        <f t="shared" si="25"/>
        <v>229680.26259322156</v>
      </c>
      <c r="M176" s="6">
        <f t="shared" si="26"/>
        <v>21445955.637690689</v>
      </c>
      <c r="N176" s="5">
        <f t="shared" si="27"/>
        <v>72522.428313530487</v>
      </c>
      <c r="O176" s="6">
        <f t="shared" si="28"/>
        <v>310772.85636845732</v>
      </c>
    </row>
    <row r="177" spans="3:15" x14ac:dyDescent="0.2">
      <c r="C177">
        <v>176</v>
      </c>
      <c r="D177">
        <v>185</v>
      </c>
      <c r="E177" s="6">
        <f t="shared" si="29"/>
        <v>21445955.637690689</v>
      </c>
      <c r="F177" s="5">
        <f t="shared" si="30"/>
        <v>160956.52568589954</v>
      </c>
      <c r="G177" s="5">
        <f t="shared" si="31"/>
        <v>80422.333641340083</v>
      </c>
      <c r="H177" s="6">
        <f t="shared" si="32"/>
        <v>80534.192044559459</v>
      </c>
      <c r="I177" s="6">
        <f t="shared" si="22"/>
        <v>21365421.44564613</v>
      </c>
      <c r="J177" s="6">
        <f t="shared" si="23"/>
        <v>12</v>
      </c>
      <c r="K177" s="6">
        <f t="shared" si="24"/>
        <v>1.0596241035318976</v>
      </c>
      <c r="L177" s="6">
        <f t="shared" si="25"/>
        <v>226393.15545923961</v>
      </c>
      <c r="M177" s="6">
        <f t="shared" si="26"/>
        <v>21139028.290186889</v>
      </c>
      <c r="N177" s="5">
        <f t="shared" si="27"/>
        <v>71486.518792302304</v>
      </c>
      <c r="O177" s="6">
        <f t="shared" si="28"/>
        <v>306927.34750379907</v>
      </c>
    </row>
    <row r="178" spans="3:15" x14ac:dyDescent="0.2">
      <c r="C178">
        <v>177</v>
      </c>
      <c r="D178">
        <v>184</v>
      </c>
      <c r="E178" s="6">
        <f t="shared" si="29"/>
        <v>21139028.290186889</v>
      </c>
      <c r="F178" s="5">
        <f t="shared" si="30"/>
        <v>159250.99154352423</v>
      </c>
      <c r="G178" s="5">
        <f t="shared" si="31"/>
        <v>79271.356088200831</v>
      </c>
      <c r="H178" s="6">
        <f t="shared" si="32"/>
        <v>79979.635455323398</v>
      </c>
      <c r="I178" s="6">
        <f t="shared" si="22"/>
        <v>21059048.654731564</v>
      </c>
      <c r="J178" s="6">
        <f t="shared" si="23"/>
        <v>12</v>
      </c>
      <c r="K178" s="6">
        <f t="shared" si="24"/>
        <v>1.0596241035318976</v>
      </c>
      <c r="L178" s="6">
        <f t="shared" si="25"/>
        <v>223146.7555200455</v>
      </c>
      <c r="M178" s="6">
        <f t="shared" si="26"/>
        <v>20835901.899211518</v>
      </c>
      <c r="N178" s="5">
        <f t="shared" si="27"/>
        <v>70463.427633956293</v>
      </c>
      <c r="O178" s="6">
        <f t="shared" si="28"/>
        <v>303126.39097536891</v>
      </c>
    </row>
    <row r="179" spans="3:15" x14ac:dyDescent="0.2">
      <c r="C179">
        <v>178</v>
      </c>
      <c r="D179">
        <v>183</v>
      </c>
      <c r="E179" s="6">
        <f t="shared" si="29"/>
        <v>20835901.899211518</v>
      </c>
      <c r="F179" s="5">
        <f t="shared" si="30"/>
        <v>157563.52965201548</v>
      </c>
      <c r="G179" s="5">
        <f t="shared" si="31"/>
        <v>78134.632122043186</v>
      </c>
      <c r="H179" s="6">
        <f t="shared" si="32"/>
        <v>79428.897529972295</v>
      </c>
      <c r="I179" s="6">
        <f t="shared" si="22"/>
        <v>20756473.001681548</v>
      </c>
      <c r="J179" s="6">
        <f t="shared" si="23"/>
        <v>12</v>
      </c>
      <c r="K179" s="6">
        <f t="shared" si="24"/>
        <v>1.0596241035318976</v>
      </c>
      <c r="L179" s="6">
        <f t="shared" si="25"/>
        <v>219940.59096890845</v>
      </c>
      <c r="M179" s="6">
        <f t="shared" si="26"/>
        <v>20536532.410712641</v>
      </c>
      <c r="N179" s="5">
        <f t="shared" si="27"/>
        <v>69453.006330705059</v>
      </c>
      <c r="O179" s="6">
        <f t="shared" si="28"/>
        <v>299369.48849888076</v>
      </c>
    </row>
    <row r="180" spans="3:15" x14ac:dyDescent="0.2">
      <c r="C180">
        <v>179</v>
      </c>
      <c r="D180">
        <v>182</v>
      </c>
      <c r="E180" s="6">
        <f t="shared" si="29"/>
        <v>20536532.410712641</v>
      </c>
      <c r="F180" s="5">
        <f t="shared" si="30"/>
        <v>155893.9485134471</v>
      </c>
      <c r="G180" s="5">
        <f t="shared" si="31"/>
        <v>77011.996540172404</v>
      </c>
      <c r="H180" s="6">
        <f t="shared" si="32"/>
        <v>78881.951973274699</v>
      </c>
      <c r="I180" s="6">
        <f t="shared" si="22"/>
        <v>20457650.458739366</v>
      </c>
      <c r="J180" s="6">
        <f t="shared" si="23"/>
        <v>12</v>
      </c>
      <c r="K180" s="6">
        <f t="shared" si="24"/>
        <v>1.0596241035318976</v>
      </c>
      <c r="L180" s="6">
        <f t="shared" si="25"/>
        <v>216774.19527710616</v>
      </c>
      <c r="M180" s="6">
        <f t="shared" si="26"/>
        <v>20240876.26346226</v>
      </c>
      <c r="N180" s="5">
        <f t="shared" si="27"/>
        <v>68455.108035708807</v>
      </c>
      <c r="O180" s="6">
        <f t="shared" si="28"/>
        <v>295656.14725038083</v>
      </c>
    </row>
    <row r="181" spans="3:15" x14ac:dyDescent="0.2">
      <c r="C181">
        <v>180</v>
      </c>
      <c r="D181">
        <v>181</v>
      </c>
      <c r="E181" s="6">
        <f t="shared" si="29"/>
        <v>20240876.26346226</v>
      </c>
      <c r="F181" s="5">
        <f t="shared" si="30"/>
        <v>154242.05865905099</v>
      </c>
      <c r="G181" s="5">
        <f t="shared" si="31"/>
        <v>75903.285987983472</v>
      </c>
      <c r="H181" s="6">
        <f t="shared" si="32"/>
        <v>78338.77267106752</v>
      </c>
      <c r="I181" s="6">
        <f t="shared" si="22"/>
        <v>20162537.490791194</v>
      </c>
      <c r="J181" s="6">
        <f t="shared" si="23"/>
        <v>12</v>
      </c>
      <c r="K181" s="6">
        <f t="shared" si="24"/>
        <v>1.0596241035318976</v>
      </c>
      <c r="L181" s="6">
        <f t="shared" si="25"/>
        <v>213647.10713607896</v>
      </c>
      <c r="M181" s="6">
        <f t="shared" si="26"/>
        <v>19948890.383655116</v>
      </c>
      <c r="N181" s="5">
        <f t="shared" si="27"/>
        <v>67469.587544874201</v>
      </c>
      <c r="O181" s="6">
        <f t="shared" si="28"/>
        <v>291985.8798071465</v>
      </c>
    </row>
    <row r="182" spans="3:15" x14ac:dyDescent="0.2">
      <c r="C182">
        <v>181</v>
      </c>
      <c r="D182">
        <v>180</v>
      </c>
      <c r="E182" s="6">
        <f t="shared" si="29"/>
        <v>19948890.383655116</v>
      </c>
      <c r="F182" s="5">
        <f t="shared" si="30"/>
        <v>152607.67262771589</v>
      </c>
      <c r="G182" s="5">
        <f t="shared" si="31"/>
        <v>74808.338938706685</v>
      </c>
      <c r="H182" s="6">
        <f t="shared" si="32"/>
        <v>77799.333689009203</v>
      </c>
      <c r="I182" s="6">
        <f t="shared" si="22"/>
        <v>19871091.049966108</v>
      </c>
      <c r="J182" s="6">
        <f t="shared" si="23"/>
        <v>12</v>
      </c>
      <c r="K182" s="6">
        <f t="shared" si="24"/>
        <v>1.0596241035318976</v>
      </c>
      <c r="L182" s="6">
        <f t="shared" si="25"/>
        <v>210558.87040021052</v>
      </c>
      <c r="M182" s="6">
        <f t="shared" si="26"/>
        <v>19660532.179565899</v>
      </c>
      <c r="N182" s="5">
        <f t="shared" si="27"/>
        <v>66496.301278850384</v>
      </c>
      <c r="O182" s="6">
        <f t="shared" si="28"/>
        <v>288358.20408921974</v>
      </c>
    </row>
    <row r="183" spans="3:15" x14ac:dyDescent="0.2">
      <c r="C183">
        <v>182</v>
      </c>
      <c r="D183">
        <v>179</v>
      </c>
      <c r="E183" s="6">
        <f t="shared" si="29"/>
        <v>19660532.179565899</v>
      </c>
      <c r="F183" s="5">
        <f t="shared" si="30"/>
        <v>150990.60494471356</v>
      </c>
      <c r="G183" s="5">
        <f t="shared" si="31"/>
        <v>73726.995673372119</v>
      </c>
      <c r="H183" s="6">
        <f t="shared" si="32"/>
        <v>77263.60927134144</v>
      </c>
      <c r="I183" s="6">
        <f t="shared" si="22"/>
        <v>19583268.570294559</v>
      </c>
      <c r="J183" s="6">
        <f t="shared" si="23"/>
        <v>12</v>
      </c>
      <c r="K183" s="6">
        <f t="shared" si="24"/>
        <v>1.0596241035318976</v>
      </c>
      <c r="L183" s="6">
        <f t="shared" si="25"/>
        <v>207509.03403022757</v>
      </c>
      <c r="M183" s="6">
        <f t="shared" si="26"/>
        <v>19375759.53626433</v>
      </c>
      <c r="N183" s="5">
        <f t="shared" si="27"/>
        <v>65535.107265219667</v>
      </c>
      <c r="O183" s="6">
        <f t="shared" si="28"/>
        <v>284772.64330156904</v>
      </c>
    </row>
    <row r="184" spans="3:15" x14ac:dyDescent="0.2">
      <c r="C184">
        <v>183</v>
      </c>
      <c r="D184">
        <v>178</v>
      </c>
      <c r="E184" s="6">
        <f t="shared" si="29"/>
        <v>19375759.53626433</v>
      </c>
      <c r="F184" s="5">
        <f t="shared" si="30"/>
        <v>149390.67210065073</v>
      </c>
      <c r="G184" s="5">
        <f t="shared" si="31"/>
        <v>72659.098260991232</v>
      </c>
      <c r="H184" s="6">
        <f t="shared" si="32"/>
        <v>76731.573839659497</v>
      </c>
      <c r="I184" s="6">
        <f t="shared" si="22"/>
        <v>19299027.962424669</v>
      </c>
      <c r="J184" s="6">
        <f t="shared" si="23"/>
        <v>12</v>
      </c>
      <c r="K184" s="6">
        <f t="shared" si="24"/>
        <v>1.0596241035318976</v>
      </c>
      <c r="L184" s="6">
        <f t="shared" si="25"/>
        <v>204497.15203721265</v>
      </c>
      <c r="M184" s="6">
        <f t="shared" si="26"/>
        <v>19094530.810387455</v>
      </c>
      <c r="N184" s="5">
        <f t="shared" si="27"/>
        <v>64585.865120881099</v>
      </c>
      <c r="O184" s="6">
        <f t="shared" si="28"/>
        <v>281228.72587687214</v>
      </c>
    </row>
    <row r="185" spans="3:15" x14ac:dyDescent="0.2">
      <c r="C185">
        <v>184</v>
      </c>
      <c r="D185">
        <v>177</v>
      </c>
      <c r="E185" s="6">
        <f t="shared" si="29"/>
        <v>19094530.810387455</v>
      </c>
      <c r="F185" s="5">
        <f t="shared" si="30"/>
        <v>147807.69253064392</v>
      </c>
      <c r="G185" s="5">
        <f t="shared" si="31"/>
        <v>71604.490538952959</v>
      </c>
      <c r="H185" s="6">
        <f t="shared" si="32"/>
        <v>76203.201991690963</v>
      </c>
      <c r="I185" s="6">
        <f t="shared" si="22"/>
        <v>19018327.608395763</v>
      </c>
      <c r="J185" s="6">
        <f t="shared" si="23"/>
        <v>12</v>
      </c>
      <c r="K185" s="6">
        <f t="shared" si="24"/>
        <v>1.0596241035318976</v>
      </c>
      <c r="L185" s="6">
        <f t="shared" si="25"/>
        <v>201522.78342722298</v>
      </c>
      <c r="M185" s="6">
        <f t="shared" si="26"/>
        <v>18816804.824968539</v>
      </c>
      <c r="N185" s="5">
        <f t="shared" si="27"/>
        <v>63648.43603462485</v>
      </c>
      <c r="O185" s="6">
        <f t="shared" si="28"/>
        <v>277725.98541891394</v>
      </c>
    </row>
    <row r="186" spans="3:15" x14ac:dyDescent="0.2">
      <c r="C186">
        <v>185</v>
      </c>
      <c r="D186">
        <v>176</v>
      </c>
      <c r="E186" s="6">
        <f t="shared" si="29"/>
        <v>18816804.824968539</v>
      </c>
      <c r="F186" s="5">
        <f t="shared" si="30"/>
        <v>146241.48659371492</v>
      </c>
      <c r="G186" s="5">
        <f t="shared" si="31"/>
        <v>70563.018093632025</v>
      </c>
      <c r="H186" s="6">
        <f t="shared" si="32"/>
        <v>75678.46850008289</v>
      </c>
      <c r="I186" s="6">
        <f t="shared" si="22"/>
        <v>18741126.356468458</v>
      </c>
      <c r="J186" s="6">
        <f t="shared" si="23"/>
        <v>12</v>
      </c>
      <c r="K186" s="6">
        <f t="shared" si="24"/>
        <v>1.0596241035318976</v>
      </c>
      <c r="L186" s="6">
        <f t="shared" si="25"/>
        <v>198585.49214650909</v>
      </c>
      <c r="M186" s="6">
        <f t="shared" si="26"/>
        <v>18542540.864321947</v>
      </c>
      <c r="N186" s="5">
        <f t="shared" si="27"/>
        <v>62722.682749895132</v>
      </c>
      <c r="O186" s="6">
        <f t="shared" si="28"/>
        <v>274263.96064659196</v>
      </c>
    </row>
    <row r="187" spans="3:15" x14ac:dyDescent="0.2">
      <c r="C187">
        <v>186</v>
      </c>
      <c r="D187">
        <v>175</v>
      </c>
      <c r="E187" s="6">
        <f t="shared" si="29"/>
        <v>18542540.864321947</v>
      </c>
      <c r="F187" s="5">
        <f t="shared" si="30"/>
        <v>144691.87655240452</v>
      </c>
      <c r="G187" s="5">
        <f t="shared" si="31"/>
        <v>69534.528241207299</v>
      </c>
      <c r="H187" s="6">
        <f t="shared" si="32"/>
        <v>75157.348311197216</v>
      </c>
      <c r="I187" s="6">
        <f t="shared" si="22"/>
        <v>18467383.51601075</v>
      </c>
      <c r="J187" s="6">
        <f t="shared" si="23"/>
        <v>12</v>
      </c>
      <c r="K187" s="6">
        <f t="shared" si="24"/>
        <v>1.0596241035318976</v>
      </c>
      <c r="L187" s="6">
        <f t="shared" si="25"/>
        <v>195684.84702732635</v>
      </c>
      <c r="M187" s="6">
        <f t="shared" si="26"/>
        <v>18271698.668983422</v>
      </c>
      <c r="N187" s="5">
        <f t="shared" si="27"/>
        <v>61808.469547739827</v>
      </c>
      <c r="O187" s="6">
        <f t="shared" si="28"/>
        <v>270842.1953385236</v>
      </c>
    </row>
    <row r="188" spans="3:15" x14ac:dyDescent="0.2">
      <c r="C188">
        <v>187</v>
      </c>
      <c r="D188">
        <v>174</v>
      </c>
      <c r="E188" s="6">
        <f t="shared" si="29"/>
        <v>18271698.668983422</v>
      </c>
      <c r="F188" s="5">
        <f t="shared" si="30"/>
        <v>143158.68655260256</v>
      </c>
      <c r="G188" s="5">
        <f t="shared" si="31"/>
        <v>68518.870008687838</v>
      </c>
      <c r="H188" s="6">
        <f t="shared" si="32"/>
        <v>74639.816543914727</v>
      </c>
      <c r="I188" s="6">
        <f t="shared" si="22"/>
        <v>18197058.852439508</v>
      </c>
      <c r="J188" s="6">
        <f t="shared" si="23"/>
        <v>12</v>
      </c>
      <c r="K188" s="6">
        <f t="shared" si="24"/>
        <v>1.0596241035318976</v>
      </c>
      <c r="L188" s="6">
        <f t="shared" si="25"/>
        <v>192820.42173433394</v>
      </c>
      <c r="M188" s="6">
        <f t="shared" si="26"/>
        <v>18004238.430705175</v>
      </c>
      <c r="N188" s="5">
        <f t="shared" si="27"/>
        <v>60905.662229944741</v>
      </c>
      <c r="O188" s="6">
        <f t="shared" si="28"/>
        <v>267460.2382782487</v>
      </c>
    </row>
    <row r="189" spans="3:15" x14ac:dyDescent="0.2">
      <c r="C189">
        <v>188</v>
      </c>
      <c r="D189">
        <v>173</v>
      </c>
      <c r="E189" s="6">
        <f t="shared" si="29"/>
        <v>18004238.430705175</v>
      </c>
      <c r="F189" s="5">
        <f t="shared" si="30"/>
        <v>141641.74260359153</v>
      </c>
      <c r="G189" s="5">
        <f t="shared" si="31"/>
        <v>67515.894115144401</v>
      </c>
      <c r="H189" s="6">
        <f t="shared" si="32"/>
        <v>74125.848488447125</v>
      </c>
      <c r="I189" s="6">
        <f t="shared" si="22"/>
        <v>17930112.582216728</v>
      </c>
      <c r="J189" s="6">
        <f t="shared" si="23"/>
        <v>12</v>
      </c>
      <c r="K189" s="6">
        <f t="shared" si="24"/>
        <v>1.0596241035318976</v>
      </c>
      <c r="L189" s="6">
        <f t="shared" si="25"/>
        <v>189991.79471157398</v>
      </c>
      <c r="M189" s="6">
        <f t="shared" si="26"/>
        <v>17740120.787505154</v>
      </c>
      <c r="N189" s="5">
        <f t="shared" si="27"/>
        <v>60014.12810235058</v>
      </c>
      <c r="O189" s="6">
        <f t="shared" si="28"/>
        <v>264117.64320002112</v>
      </c>
    </row>
    <row r="190" spans="3:15" x14ac:dyDescent="0.2">
      <c r="C190">
        <v>189</v>
      </c>
      <c r="D190">
        <v>172</v>
      </c>
      <c r="E190" s="6">
        <f t="shared" si="29"/>
        <v>17740120.787505154</v>
      </c>
      <c r="F190" s="5">
        <f t="shared" si="30"/>
        <v>140140.87255830123</v>
      </c>
      <c r="G190" s="5">
        <f t="shared" si="31"/>
        <v>66525.452953144326</v>
      </c>
      <c r="H190" s="6">
        <f t="shared" si="32"/>
        <v>73615.419605156902</v>
      </c>
      <c r="I190" s="6">
        <f t="shared" si="22"/>
        <v>17666505.367899995</v>
      </c>
      <c r="J190" s="6">
        <f t="shared" si="23"/>
        <v>12</v>
      </c>
      <c r="K190" s="6">
        <f t="shared" si="24"/>
        <v>1.0596241035318976</v>
      </c>
      <c r="L190" s="6">
        <f t="shared" si="25"/>
        <v>187198.54913002488</v>
      </c>
      <c r="M190" s="6">
        <f t="shared" si="26"/>
        <v>17479306.818769969</v>
      </c>
      <c r="N190" s="5">
        <f t="shared" si="27"/>
        <v>59133.735958350509</v>
      </c>
      <c r="O190" s="6">
        <f t="shared" si="28"/>
        <v>260813.96873518178</v>
      </c>
    </row>
    <row r="191" spans="3:15" x14ac:dyDescent="0.2">
      <c r="C191">
        <v>190</v>
      </c>
      <c r="D191">
        <v>171</v>
      </c>
      <c r="E191" s="6">
        <f t="shared" si="29"/>
        <v>17479306.818769969</v>
      </c>
      <c r="F191" s="5">
        <f t="shared" si="30"/>
        <v>138655.90609377349</v>
      </c>
      <c r="G191" s="5">
        <f t="shared" si="31"/>
        <v>65547.400570387385</v>
      </c>
      <c r="H191" s="6">
        <f t="shared" si="32"/>
        <v>73108.505523386106</v>
      </c>
      <c r="I191" s="6">
        <f t="shared" si="22"/>
        <v>17406198.313246582</v>
      </c>
      <c r="J191" s="6">
        <f t="shared" si="23"/>
        <v>12</v>
      </c>
      <c r="K191" s="6">
        <f t="shared" si="24"/>
        <v>1.0596241035318976</v>
      </c>
      <c r="L191" s="6">
        <f t="shared" si="25"/>
        <v>184440.27283572339</v>
      </c>
      <c r="M191" s="6">
        <f t="shared" si="26"/>
        <v>17221758.040410858</v>
      </c>
      <c r="N191" s="5">
        <f t="shared" si="27"/>
        <v>58264.356062566563</v>
      </c>
      <c r="O191" s="6">
        <f t="shared" si="28"/>
        <v>257548.77835910948</v>
      </c>
    </row>
    <row r="192" spans="3:15" x14ac:dyDescent="0.2">
      <c r="C192">
        <v>191</v>
      </c>
      <c r="D192">
        <v>170</v>
      </c>
      <c r="E192" s="6">
        <f t="shared" si="29"/>
        <v>17221758.040410858</v>
      </c>
      <c r="F192" s="5">
        <f t="shared" si="30"/>
        <v>137186.67469183329</v>
      </c>
      <c r="G192" s="5">
        <f t="shared" si="31"/>
        <v>64581.592651540712</v>
      </c>
      <c r="H192" s="6">
        <f t="shared" si="32"/>
        <v>72605.082040292589</v>
      </c>
      <c r="I192" s="6">
        <f t="shared" si="22"/>
        <v>17149152.958370566</v>
      </c>
      <c r="J192" s="6">
        <f t="shared" si="23"/>
        <v>12</v>
      </c>
      <c r="K192" s="6">
        <f t="shared" si="24"/>
        <v>1.0596241035318976</v>
      </c>
      <c r="L192" s="6">
        <f t="shared" si="25"/>
        <v>181716.55829844801</v>
      </c>
      <c r="M192" s="6">
        <f t="shared" si="26"/>
        <v>16967436.40007212</v>
      </c>
      <c r="N192" s="5">
        <f t="shared" si="27"/>
        <v>57405.86013470286</v>
      </c>
      <c r="O192" s="6">
        <f t="shared" si="28"/>
        <v>254321.6403387406</v>
      </c>
    </row>
    <row r="193" spans="3:15" x14ac:dyDescent="0.2">
      <c r="C193">
        <v>192</v>
      </c>
      <c r="D193">
        <v>169</v>
      </c>
      <c r="E193" s="6">
        <f t="shared" si="29"/>
        <v>16967436.40007212</v>
      </c>
      <c r="F193" s="5">
        <f t="shared" si="30"/>
        <v>135733.01161996476</v>
      </c>
      <c r="G193" s="5">
        <f t="shared" si="31"/>
        <v>63627.886500270448</v>
      </c>
      <c r="H193" s="6">
        <f t="shared" si="32"/>
        <v>72105.125119694305</v>
      </c>
      <c r="I193" s="6">
        <f t="shared" si="22"/>
        <v>16895331.274952427</v>
      </c>
      <c r="J193" s="6">
        <f t="shared" si="23"/>
        <v>12</v>
      </c>
      <c r="K193" s="6">
        <f t="shared" si="24"/>
        <v>1.0596241035318976</v>
      </c>
      <c r="L193" s="6">
        <f t="shared" si="25"/>
        <v>179027.00256095896</v>
      </c>
      <c r="M193" s="6">
        <f t="shared" si="26"/>
        <v>16716304.272391468</v>
      </c>
      <c r="N193" s="5">
        <f t="shared" si="27"/>
        <v>56558.121333573734</v>
      </c>
      <c r="O193" s="6">
        <f t="shared" si="28"/>
        <v>251132.12768065327</v>
      </c>
    </row>
    <row r="194" spans="3:15" x14ac:dyDescent="0.2">
      <c r="C194">
        <v>193</v>
      </c>
      <c r="D194">
        <v>168</v>
      </c>
      <c r="E194" s="6">
        <f t="shared" si="29"/>
        <v>16716304.272391468</v>
      </c>
      <c r="F194" s="5">
        <f t="shared" si="30"/>
        <v>134294.75191238988</v>
      </c>
      <c r="G194" s="5">
        <f t="shared" si="31"/>
        <v>62686.141021468007</v>
      </c>
      <c r="H194" s="6">
        <f t="shared" si="32"/>
        <v>71608.610890921875</v>
      </c>
      <c r="I194" s="6">
        <f t="shared" si="22"/>
        <v>16644695.661500547</v>
      </c>
      <c r="J194" s="6">
        <f t="shared" si="23"/>
        <v>12</v>
      </c>
      <c r="K194" s="6">
        <f t="shared" si="24"/>
        <v>1.0596241035318976</v>
      </c>
      <c r="L194" s="6">
        <f t="shared" si="25"/>
        <v>176371.20718878784</v>
      </c>
      <c r="M194" s="6">
        <f t="shared" si="26"/>
        <v>16468324.45431176</v>
      </c>
      <c r="N194" s="5">
        <f t="shared" si="27"/>
        <v>55721.014241304896</v>
      </c>
      <c r="O194" s="6">
        <f t="shared" si="28"/>
        <v>247979.81807970972</v>
      </c>
    </row>
    <row r="195" spans="3:15" x14ac:dyDescent="0.2">
      <c r="C195">
        <v>194</v>
      </c>
      <c r="D195">
        <v>167</v>
      </c>
      <c r="E195" s="6">
        <f t="shared" si="29"/>
        <v>16468324.45431176</v>
      </c>
      <c r="F195" s="5">
        <f t="shared" si="30"/>
        <v>132871.73235134783</v>
      </c>
      <c r="G195" s="5">
        <f t="shared" si="31"/>
        <v>61756.216703669095</v>
      </c>
      <c r="H195" s="6">
        <f t="shared" si="32"/>
        <v>71115.515647678738</v>
      </c>
      <c r="I195" s="6">
        <f t="shared" ref="I195:I258" si="33">E195-H195</f>
        <v>16397208.938664081</v>
      </c>
      <c r="J195" s="6">
        <f t="shared" ref="J195:J258" si="34">($B$9/100)*MIN(30,C195)*0.2</f>
        <v>12</v>
      </c>
      <c r="K195" s="6">
        <f t="shared" ref="K195:K258" si="35">100*(1-(1-J195/100)^(1/12))</f>
        <v>1.0596241035318976</v>
      </c>
      <c r="L195" s="6">
        <f t="shared" ref="L195:L258" si="36">I195*(K195/100)</f>
        <v>173748.77822057146</v>
      </c>
      <c r="M195" s="6">
        <f t="shared" ref="M195:M258" si="37">E195-H195-L195</f>
        <v>16223460.160443509</v>
      </c>
      <c r="N195" s="5">
        <f t="shared" ref="N195:N258" si="38">(E195*$B$8/1200)</f>
        <v>54894.41484770587</v>
      </c>
      <c r="O195" s="6">
        <f t="shared" ref="O195:O258" si="39">H195+L195</f>
        <v>244864.29386825021</v>
      </c>
    </row>
    <row r="196" spans="3:15" x14ac:dyDescent="0.2">
      <c r="C196">
        <v>195</v>
      </c>
      <c r="D196">
        <v>166</v>
      </c>
      <c r="E196" s="6">
        <f t="shared" ref="E196:E259" si="40">M195</f>
        <v>16223460.160443509</v>
      </c>
      <c r="F196" s="5">
        <f t="shared" ref="F196:F259" si="41">(E196*$B$5/1200)/(1-(1+$B$5/1200)^(-D196))</f>
        <v>131463.79144857253</v>
      </c>
      <c r="G196" s="5">
        <f t="shared" ref="G196:G259" si="42">($B$5/1200)*E196</f>
        <v>60837.975601663158</v>
      </c>
      <c r="H196" s="6">
        <f t="shared" ref="H196:H259" si="43">F196-G196</f>
        <v>70625.815846909376</v>
      </c>
      <c r="I196" s="6">
        <f t="shared" si="33"/>
        <v>16152834.3445966</v>
      </c>
      <c r="J196" s="6">
        <f t="shared" si="34"/>
        <v>12</v>
      </c>
      <c r="K196" s="6">
        <f t="shared" si="35"/>
        <v>1.0596241035318976</v>
      </c>
      <c r="L196" s="6">
        <f t="shared" si="36"/>
        <v>171159.32611892419</v>
      </c>
      <c r="M196" s="6">
        <f t="shared" si="37"/>
        <v>15981675.018477676</v>
      </c>
      <c r="N196" s="5">
        <f t="shared" si="38"/>
        <v>54078.200534811695</v>
      </c>
      <c r="O196" s="6">
        <f t="shared" si="39"/>
        <v>241785.14196583355</v>
      </c>
    </row>
    <row r="197" spans="3:15" x14ac:dyDescent="0.2">
      <c r="C197">
        <v>196</v>
      </c>
      <c r="D197">
        <v>165</v>
      </c>
      <c r="E197" s="6">
        <f t="shared" si="40"/>
        <v>15981675.018477676</v>
      </c>
      <c r="F197" s="5">
        <f t="shared" si="41"/>
        <v>130070.76942696651</v>
      </c>
      <c r="G197" s="5">
        <f t="shared" si="42"/>
        <v>59931.281319291287</v>
      </c>
      <c r="H197" s="6">
        <f t="shared" si="43"/>
        <v>70139.488107675221</v>
      </c>
      <c r="I197" s="6">
        <f t="shared" si="33"/>
        <v>15911535.530370001</v>
      </c>
      <c r="J197" s="6">
        <f t="shared" si="34"/>
        <v>12</v>
      </c>
      <c r="K197" s="6">
        <f t="shared" si="35"/>
        <v>1.0596241035318976</v>
      </c>
      <c r="L197" s="6">
        <f t="shared" si="36"/>
        <v>168602.46572184248</v>
      </c>
      <c r="M197" s="6">
        <f t="shared" si="37"/>
        <v>15742933.064648159</v>
      </c>
      <c r="N197" s="5">
        <f t="shared" si="38"/>
        <v>53272.250061592254</v>
      </c>
      <c r="O197" s="6">
        <f t="shared" si="39"/>
        <v>238741.9538295177</v>
      </c>
    </row>
    <row r="198" spans="3:15" x14ac:dyDescent="0.2">
      <c r="C198">
        <v>197</v>
      </c>
      <c r="D198">
        <v>164</v>
      </c>
      <c r="E198" s="6">
        <f t="shared" si="40"/>
        <v>15742933.064648159</v>
      </c>
      <c r="F198" s="5">
        <f t="shared" si="41"/>
        <v>128692.50820246902</v>
      </c>
      <c r="G198" s="5">
        <f t="shared" si="42"/>
        <v>59035.998992430592</v>
      </c>
      <c r="H198" s="6">
        <f t="shared" si="43"/>
        <v>69656.509210038435</v>
      </c>
      <c r="I198" s="6">
        <f t="shared" si="33"/>
        <v>15673276.55543812</v>
      </c>
      <c r="J198" s="6">
        <f t="shared" si="34"/>
        <v>12</v>
      </c>
      <c r="K198" s="6">
        <f t="shared" si="35"/>
        <v>1.0596241035318976</v>
      </c>
      <c r="L198" s="6">
        <f t="shared" si="36"/>
        <v>166077.81619463625</v>
      </c>
      <c r="M198" s="6">
        <f t="shared" si="37"/>
        <v>15507198.739243483</v>
      </c>
      <c r="N198" s="5">
        <f t="shared" si="38"/>
        <v>52476.443548827199</v>
      </c>
      <c r="O198" s="6">
        <f t="shared" si="39"/>
        <v>235734.32540467469</v>
      </c>
    </row>
    <row r="199" spans="3:15" x14ac:dyDescent="0.2">
      <c r="C199">
        <v>198</v>
      </c>
      <c r="D199">
        <v>163</v>
      </c>
      <c r="E199" s="6">
        <f t="shared" si="40"/>
        <v>15507198.739243483</v>
      </c>
      <c r="F199" s="5">
        <f t="shared" si="41"/>
        <v>127328.85136611589</v>
      </c>
      <c r="G199" s="5">
        <f t="shared" si="42"/>
        <v>58151.995272163062</v>
      </c>
      <c r="H199" s="6">
        <f t="shared" si="43"/>
        <v>69176.85609395284</v>
      </c>
      <c r="I199" s="6">
        <f t="shared" si="33"/>
        <v>15438021.883149531</v>
      </c>
      <c r="J199" s="6">
        <f t="shared" si="34"/>
        <v>12</v>
      </c>
      <c r="K199" s="6">
        <f t="shared" si="35"/>
        <v>1.0596241035318976</v>
      </c>
      <c r="L199" s="6">
        <f t="shared" si="36"/>
        <v>163585.0009823814</v>
      </c>
      <c r="M199" s="6">
        <f t="shared" si="37"/>
        <v>15274436.882167149</v>
      </c>
      <c r="N199" s="5">
        <f t="shared" si="38"/>
        <v>51690.662464144945</v>
      </c>
      <c r="O199" s="6">
        <f t="shared" si="39"/>
        <v>232761.85707633424</v>
      </c>
    </row>
    <row r="200" spans="3:15" x14ac:dyDescent="0.2">
      <c r="C200">
        <v>199</v>
      </c>
      <c r="D200">
        <v>162</v>
      </c>
      <c r="E200" s="6">
        <f t="shared" si="40"/>
        <v>15274436.882167149</v>
      </c>
      <c r="F200" s="5">
        <f t="shared" si="41"/>
        <v>125979.64416629018</v>
      </c>
      <c r="G200" s="5">
        <f t="shared" si="42"/>
        <v>57279.138308126807</v>
      </c>
      <c r="H200" s="6">
        <f t="shared" si="43"/>
        <v>68700.505858163378</v>
      </c>
      <c r="I200" s="6">
        <f t="shared" si="33"/>
        <v>15205736.376308985</v>
      </c>
      <c r="J200" s="6">
        <f t="shared" si="34"/>
        <v>12</v>
      </c>
      <c r="K200" s="6">
        <f t="shared" si="35"/>
        <v>1.0596241035318976</v>
      </c>
      <c r="L200" s="6">
        <f t="shared" si="36"/>
        <v>161123.64776288773</v>
      </c>
      <c r="M200" s="6">
        <f t="shared" si="37"/>
        <v>15044612.728546098</v>
      </c>
      <c r="N200" s="5">
        <f t="shared" si="38"/>
        <v>50914.789607223829</v>
      </c>
      <c r="O200" s="6">
        <f t="shared" si="39"/>
        <v>229824.15362105111</v>
      </c>
    </row>
    <row r="201" spans="3:15" x14ac:dyDescent="0.2">
      <c r="C201">
        <v>200</v>
      </c>
      <c r="D201">
        <v>161</v>
      </c>
      <c r="E201" s="6">
        <f t="shared" si="40"/>
        <v>15044612.728546098</v>
      </c>
      <c r="F201" s="5">
        <f t="shared" si="41"/>
        <v>124644.73349116044</v>
      </c>
      <c r="G201" s="5">
        <f t="shared" si="42"/>
        <v>56417.297732047868</v>
      </c>
      <c r="H201" s="6">
        <f t="shared" si="43"/>
        <v>68227.435759112574</v>
      </c>
      <c r="I201" s="6">
        <f t="shared" si="33"/>
        <v>14976385.292786986</v>
      </c>
      <c r="J201" s="6">
        <f t="shared" si="34"/>
        <v>12</v>
      </c>
      <c r="K201" s="6">
        <f t="shared" si="35"/>
        <v>1.0596241035318976</v>
      </c>
      <c r="L201" s="6">
        <f t="shared" si="36"/>
        <v>158693.38840017706</v>
      </c>
      <c r="M201" s="6">
        <f t="shared" si="37"/>
        <v>14817691.904386809</v>
      </c>
      <c r="N201" s="5">
        <f t="shared" si="38"/>
        <v>50148.709095153659</v>
      </c>
      <c r="O201" s="6">
        <f t="shared" si="39"/>
        <v>226920.82415928965</v>
      </c>
    </row>
    <row r="202" spans="3:15" x14ac:dyDescent="0.2">
      <c r="C202">
        <v>201</v>
      </c>
      <c r="D202">
        <v>160</v>
      </c>
      <c r="E202" s="6">
        <f t="shared" si="40"/>
        <v>14817691.904386809</v>
      </c>
      <c r="F202" s="5">
        <f t="shared" si="41"/>
        <v>123323.96785130499</v>
      </c>
      <c r="G202" s="5">
        <f t="shared" si="42"/>
        <v>55566.344641450531</v>
      </c>
      <c r="H202" s="6">
        <f t="shared" si="43"/>
        <v>67757.623209854457</v>
      </c>
      <c r="I202" s="6">
        <f t="shared" si="33"/>
        <v>14749934.281176955</v>
      </c>
      <c r="J202" s="6">
        <f t="shared" si="34"/>
        <v>12</v>
      </c>
      <c r="K202" s="6">
        <f t="shared" si="35"/>
        <v>1.0596241035318976</v>
      </c>
      <c r="L202" s="6">
        <f t="shared" si="36"/>
        <v>156293.85889846535</v>
      </c>
      <c r="M202" s="6">
        <f t="shared" si="37"/>
        <v>14593640.42227849</v>
      </c>
      <c r="N202" s="5">
        <f t="shared" si="38"/>
        <v>49392.30634795603</v>
      </c>
      <c r="O202" s="6">
        <f t="shared" si="39"/>
        <v>224051.48210831982</v>
      </c>
    </row>
    <row r="203" spans="3:15" x14ac:dyDescent="0.2">
      <c r="C203">
        <v>202</v>
      </c>
      <c r="D203">
        <v>159</v>
      </c>
      <c r="E203" s="6">
        <f t="shared" si="40"/>
        <v>14593640.42227849</v>
      </c>
      <c r="F203" s="5">
        <f t="shared" si="41"/>
        <v>122017.19736252067</v>
      </c>
      <c r="G203" s="5">
        <f t="shared" si="42"/>
        <v>54726.151583544335</v>
      </c>
      <c r="H203" s="6">
        <f t="shared" si="43"/>
        <v>67291.045778976346</v>
      </c>
      <c r="I203" s="6">
        <f t="shared" si="33"/>
        <v>14526349.376499513</v>
      </c>
      <c r="J203" s="6">
        <f t="shared" si="34"/>
        <v>12</v>
      </c>
      <c r="K203" s="6">
        <f t="shared" si="35"/>
        <v>1.0596241035318976</v>
      </c>
      <c r="L203" s="6">
        <f t="shared" si="36"/>
        <v>153924.69935664436</v>
      </c>
      <c r="M203" s="6">
        <f t="shared" si="37"/>
        <v>14372424.67714287</v>
      </c>
      <c r="N203" s="5">
        <f t="shared" si="38"/>
        <v>48645.468074261633</v>
      </c>
      <c r="O203" s="6">
        <f t="shared" si="39"/>
        <v>221215.7451356207</v>
      </c>
    </row>
    <row r="204" spans="3:15" x14ac:dyDescent="0.2">
      <c r="C204">
        <v>203</v>
      </c>
      <c r="D204">
        <v>158</v>
      </c>
      <c r="E204" s="6">
        <f t="shared" si="40"/>
        <v>14372424.67714287</v>
      </c>
      <c r="F204" s="5">
        <f t="shared" si="41"/>
        <v>120724.27372881328</v>
      </c>
      <c r="G204" s="5">
        <f t="shared" si="42"/>
        <v>53896.592539285761</v>
      </c>
      <c r="H204" s="6">
        <f t="shared" si="43"/>
        <v>66827.681189527517</v>
      </c>
      <c r="I204" s="6">
        <f t="shared" si="33"/>
        <v>14305596.995953342</v>
      </c>
      <c r="J204" s="6">
        <f t="shared" si="34"/>
        <v>12</v>
      </c>
      <c r="K204" s="6">
        <f t="shared" si="35"/>
        <v>1.0596241035318976</v>
      </c>
      <c r="L204" s="6">
        <f t="shared" si="36"/>
        <v>151585.55392325667</v>
      </c>
      <c r="M204" s="6">
        <f t="shared" si="37"/>
        <v>14154011.442030085</v>
      </c>
      <c r="N204" s="5">
        <f t="shared" si="38"/>
        <v>47908.082257142902</v>
      </c>
      <c r="O204" s="6">
        <f t="shared" si="39"/>
        <v>218413.2351127842</v>
      </c>
    </row>
    <row r="205" spans="3:15" x14ac:dyDescent="0.2">
      <c r="C205">
        <v>204</v>
      </c>
      <c r="D205">
        <v>157</v>
      </c>
      <c r="E205" s="6">
        <f t="shared" si="40"/>
        <v>14154011.442030085</v>
      </c>
      <c r="F205" s="5">
        <f t="shared" si="41"/>
        <v>119445.05022556894</v>
      </c>
      <c r="G205" s="5">
        <f t="shared" si="42"/>
        <v>53077.54290761282</v>
      </c>
      <c r="H205" s="6">
        <f t="shared" si="43"/>
        <v>66367.507317956115</v>
      </c>
      <c r="I205" s="6">
        <f t="shared" si="33"/>
        <v>14087643.934712129</v>
      </c>
      <c r="J205" s="6">
        <f t="shared" si="34"/>
        <v>12</v>
      </c>
      <c r="K205" s="6">
        <f t="shared" si="35"/>
        <v>1.0596241035318976</v>
      </c>
      <c r="L205" s="6">
        <f t="shared" si="36"/>
        <v>149276.07075195914</v>
      </c>
      <c r="M205" s="6">
        <f t="shared" si="37"/>
        <v>13938367.863960169</v>
      </c>
      <c r="N205" s="5">
        <f t="shared" si="38"/>
        <v>47180.038140100281</v>
      </c>
      <c r="O205" s="6">
        <f t="shared" si="39"/>
        <v>215643.57806991524</v>
      </c>
    </row>
    <row r="206" spans="3:15" x14ac:dyDescent="0.2">
      <c r="C206">
        <v>205</v>
      </c>
      <c r="D206">
        <v>156</v>
      </c>
      <c r="E206" s="6">
        <f t="shared" si="40"/>
        <v>13938367.863960169</v>
      </c>
      <c r="F206" s="5">
        <f t="shared" si="41"/>
        <v>118179.381682903</v>
      </c>
      <c r="G206" s="5">
        <f t="shared" si="42"/>
        <v>52268.879489850631</v>
      </c>
      <c r="H206" s="6">
        <f t="shared" si="43"/>
        <v>65910.502193052365</v>
      </c>
      <c r="I206" s="6">
        <f t="shared" si="33"/>
        <v>13872457.361767117</v>
      </c>
      <c r="J206" s="6">
        <f t="shared" si="34"/>
        <v>12</v>
      </c>
      <c r="K206" s="6">
        <f t="shared" si="35"/>
        <v>1.0596241035318976</v>
      </c>
      <c r="L206" s="6">
        <f t="shared" si="36"/>
        <v>146995.90195746956</v>
      </c>
      <c r="M206" s="6">
        <f t="shared" si="37"/>
        <v>13725461.459809648</v>
      </c>
      <c r="N206" s="5">
        <f t="shared" si="38"/>
        <v>46461.226213200564</v>
      </c>
      <c r="O206" s="6">
        <f t="shared" si="39"/>
        <v>212906.40415052191</v>
      </c>
    </row>
    <row r="207" spans="3:15" x14ac:dyDescent="0.2">
      <c r="C207">
        <v>206</v>
      </c>
      <c r="D207">
        <v>155</v>
      </c>
      <c r="E207" s="6">
        <f t="shared" si="40"/>
        <v>13725461.459809648</v>
      </c>
      <c r="F207" s="5">
        <f t="shared" si="41"/>
        <v>116927.12446918599</v>
      </c>
      <c r="G207" s="5">
        <f t="shared" si="42"/>
        <v>51470.480474286174</v>
      </c>
      <c r="H207" s="6">
        <f t="shared" si="43"/>
        <v>65456.643994899816</v>
      </c>
      <c r="I207" s="6">
        <f t="shared" si="33"/>
        <v>13660004.815814748</v>
      </c>
      <c r="J207" s="6">
        <f t="shared" si="34"/>
        <v>12</v>
      </c>
      <c r="K207" s="6">
        <f t="shared" si="35"/>
        <v>1.0596241035318976</v>
      </c>
      <c r="L207" s="6">
        <f t="shared" si="36"/>
        <v>144744.70357199106</v>
      </c>
      <c r="M207" s="6">
        <f t="shared" si="37"/>
        <v>13515260.112242758</v>
      </c>
      <c r="N207" s="5">
        <f t="shared" si="38"/>
        <v>45751.538199365496</v>
      </c>
      <c r="O207" s="6">
        <f t="shared" si="39"/>
        <v>210201.34756689088</v>
      </c>
    </row>
    <row r="208" spans="3:15" x14ac:dyDescent="0.2">
      <c r="C208">
        <v>207</v>
      </c>
      <c r="D208">
        <v>154</v>
      </c>
      <c r="E208" s="6">
        <f t="shared" si="40"/>
        <v>13515260.112242758</v>
      </c>
      <c r="F208" s="5">
        <f t="shared" si="41"/>
        <v>115688.13647474375</v>
      </c>
      <c r="G208" s="5">
        <f t="shared" si="42"/>
        <v>50682.225420910341</v>
      </c>
      <c r="H208" s="6">
        <f t="shared" si="43"/>
        <v>65005.911053833406</v>
      </c>
      <c r="I208" s="6">
        <f t="shared" si="33"/>
        <v>13450254.201188926</v>
      </c>
      <c r="J208" s="6">
        <f t="shared" si="34"/>
        <v>12</v>
      </c>
      <c r="K208" s="6">
        <f t="shared" si="35"/>
        <v>1.0596241035318976</v>
      </c>
      <c r="L208" s="6">
        <f t="shared" si="36"/>
        <v>142522.13550210954</v>
      </c>
      <c r="M208" s="6">
        <f t="shared" si="37"/>
        <v>13307732.065686816</v>
      </c>
      <c r="N208" s="5">
        <f t="shared" si="38"/>
        <v>45050.867040809193</v>
      </c>
      <c r="O208" s="6">
        <f t="shared" si="39"/>
        <v>207528.04655594294</v>
      </c>
    </row>
    <row r="209" spans="3:15" x14ac:dyDescent="0.2">
      <c r="C209">
        <v>208</v>
      </c>
      <c r="D209">
        <v>153</v>
      </c>
      <c r="E209" s="6">
        <f t="shared" si="40"/>
        <v>13307732.065686816</v>
      </c>
      <c r="F209" s="5">
        <f t="shared" si="41"/>
        <v>114462.2770957305</v>
      </c>
      <c r="G209" s="5">
        <f t="shared" si="42"/>
        <v>49903.995246325561</v>
      </c>
      <c r="H209" s="6">
        <f t="shared" si="43"/>
        <v>64558.281849404942</v>
      </c>
      <c r="I209" s="6">
        <f t="shared" si="33"/>
        <v>13243173.783837412</v>
      </c>
      <c r="J209" s="6">
        <f t="shared" si="34"/>
        <v>12</v>
      </c>
      <c r="K209" s="6">
        <f t="shared" si="35"/>
        <v>1.0596241035318976</v>
      </c>
      <c r="L209" s="6">
        <f t="shared" si="36"/>
        <v>140327.86148615845</v>
      </c>
      <c r="M209" s="6">
        <f t="shared" si="37"/>
        <v>13102845.922351252</v>
      </c>
      <c r="N209" s="5">
        <f t="shared" si="38"/>
        <v>44359.106885622721</v>
      </c>
      <c r="O209" s="6">
        <f t="shared" si="39"/>
        <v>204886.14333556339</v>
      </c>
    </row>
    <row r="210" spans="3:15" x14ac:dyDescent="0.2">
      <c r="C210">
        <v>209</v>
      </c>
      <c r="D210">
        <v>152</v>
      </c>
      <c r="E210" s="6">
        <f t="shared" si="40"/>
        <v>13102845.922351252</v>
      </c>
      <c r="F210" s="5">
        <f t="shared" si="41"/>
        <v>113249.40721817264</v>
      </c>
      <c r="G210" s="5">
        <f t="shared" si="42"/>
        <v>49135.672208817195</v>
      </c>
      <c r="H210" s="6">
        <f t="shared" si="43"/>
        <v>64113.735009355441</v>
      </c>
      <c r="I210" s="6">
        <f t="shared" si="33"/>
        <v>13038732.187341897</v>
      </c>
      <c r="J210" s="6">
        <f t="shared" si="34"/>
        <v>12</v>
      </c>
      <c r="K210" s="6">
        <f t="shared" si="35"/>
        <v>1.0596241035318976</v>
      </c>
      <c r="L210" s="6">
        <f t="shared" si="36"/>
        <v>138161.54905204655</v>
      </c>
      <c r="M210" s="6">
        <f t="shared" si="37"/>
        <v>12900570.63828985</v>
      </c>
      <c r="N210" s="5">
        <f t="shared" si="38"/>
        <v>43676.153074504175</v>
      </c>
      <c r="O210" s="6">
        <f t="shared" si="39"/>
        <v>202275.284061402</v>
      </c>
    </row>
    <row r="211" spans="3:15" x14ac:dyDescent="0.2">
      <c r="C211">
        <v>210</v>
      </c>
      <c r="D211">
        <v>151</v>
      </c>
      <c r="E211" s="6">
        <f t="shared" si="40"/>
        <v>12900570.63828985</v>
      </c>
      <c r="F211" s="5">
        <f t="shared" si="41"/>
        <v>112049.38920218188</v>
      </c>
      <c r="G211" s="5">
        <f t="shared" si="42"/>
        <v>48377.139893586937</v>
      </c>
      <c r="H211" s="6">
        <f t="shared" si="43"/>
        <v>63672.249308594939</v>
      </c>
      <c r="I211" s="6">
        <f t="shared" si="33"/>
        <v>12836898.388981255</v>
      </c>
      <c r="J211" s="6">
        <f t="shared" si="34"/>
        <v>12</v>
      </c>
      <c r="K211" s="6">
        <f t="shared" si="35"/>
        <v>1.0596241035318976</v>
      </c>
      <c r="L211" s="6">
        <f t="shared" si="36"/>
        <v>136022.86947554324</v>
      </c>
      <c r="M211" s="6">
        <f t="shared" si="37"/>
        <v>12700875.519505711</v>
      </c>
      <c r="N211" s="5">
        <f t="shared" si="38"/>
        <v>43001.902127632835</v>
      </c>
      <c r="O211" s="6">
        <f t="shared" si="39"/>
        <v>199695.11878413818</v>
      </c>
    </row>
    <row r="212" spans="3:15" x14ac:dyDescent="0.2">
      <c r="C212">
        <v>211</v>
      </c>
      <c r="D212">
        <v>150</v>
      </c>
      <c r="E212" s="6">
        <f t="shared" si="40"/>
        <v>12700875.519505711</v>
      </c>
      <c r="F212" s="5">
        <f t="shared" si="41"/>
        <v>110862.08686633529</v>
      </c>
      <c r="G212" s="5">
        <f t="shared" si="42"/>
        <v>47628.283198146419</v>
      </c>
      <c r="H212" s="6">
        <f t="shared" si="43"/>
        <v>63233.80366818887</v>
      </c>
      <c r="I212" s="6">
        <f t="shared" si="33"/>
        <v>12637641.715837521</v>
      </c>
      <c r="J212" s="6">
        <f t="shared" si="34"/>
        <v>12</v>
      </c>
      <c r="K212" s="6">
        <f t="shared" si="35"/>
        <v>1.0596241035318976</v>
      </c>
      <c r="L212" s="6">
        <f t="shared" si="36"/>
        <v>133911.49773901646</v>
      </c>
      <c r="M212" s="6">
        <f t="shared" si="37"/>
        <v>12503730.218098504</v>
      </c>
      <c r="N212" s="5">
        <f t="shared" si="38"/>
        <v>42336.251731685705</v>
      </c>
      <c r="O212" s="6">
        <f t="shared" si="39"/>
        <v>197145.30140720532</v>
      </c>
    </row>
    <row r="213" spans="3:15" x14ac:dyDescent="0.2">
      <c r="C213">
        <v>212</v>
      </c>
      <c r="D213">
        <v>149</v>
      </c>
      <c r="E213" s="6">
        <f t="shared" si="40"/>
        <v>12503730.218098504</v>
      </c>
      <c r="F213" s="5">
        <f t="shared" si="41"/>
        <v>109687.36547222106</v>
      </c>
      <c r="G213" s="5">
        <f t="shared" si="42"/>
        <v>46888.988317869393</v>
      </c>
      <c r="H213" s="6">
        <f t="shared" si="43"/>
        <v>62798.37715435167</v>
      </c>
      <c r="I213" s="6">
        <f t="shared" si="33"/>
        <v>12440931.840944152</v>
      </c>
      <c r="J213" s="6">
        <f t="shared" si="34"/>
        <v>12</v>
      </c>
      <c r="K213" s="6">
        <f t="shared" si="35"/>
        <v>1.0596241035318976</v>
      </c>
      <c r="L213" s="6">
        <f t="shared" si="36"/>
        <v>131827.11249061889</v>
      </c>
      <c r="M213" s="6">
        <f t="shared" si="37"/>
        <v>12309104.728453534</v>
      </c>
      <c r="N213" s="5">
        <f t="shared" si="38"/>
        <v>41679.100726995013</v>
      </c>
      <c r="O213" s="6">
        <f t="shared" si="39"/>
        <v>194625.48964497057</v>
      </c>
    </row>
    <row r="214" spans="3:15" x14ac:dyDescent="0.2">
      <c r="C214">
        <v>213</v>
      </c>
      <c r="D214">
        <v>148</v>
      </c>
      <c r="E214" s="6">
        <f t="shared" si="40"/>
        <v>12309104.728453534</v>
      </c>
      <c r="F214" s="5">
        <f t="shared" si="41"/>
        <v>108525.09170914831</v>
      </c>
      <c r="G214" s="5">
        <f t="shared" si="42"/>
        <v>46159.142731700747</v>
      </c>
      <c r="H214" s="6">
        <f t="shared" si="43"/>
        <v>62365.948977447566</v>
      </c>
      <c r="I214" s="6">
        <f t="shared" si="33"/>
        <v>12246738.779476086</v>
      </c>
      <c r="J214" s="6">
        <f t="shared" si="34"/>
        <v>12</v>
      </c>
      <c r="K214" s="6">
        <f t="shared" si="35"/>
        <v>1.0596241035318976</v>
      </c>
      <c r="L214" s="6">
        <f t="shared" si="36"/>
        <v>129769.39600391673</v>
      </c>
      <c r="M214" s="6">
        <f t="shared" si="37"/>
        <v>12116969.383472169</v>
      </c>
      <c r="N214" s="5">
        <f t="shared" si="38"/>
        <v>41030.349094845114</v>
      </c>
      <c r="O214" s="6">
        <f t="shared" si="39"/>
        <v>192135.34498136429</v>
      </c>
    </row>
    <row r="215" spans="3:15" x14ac:dyDescent="0.2">
      <c r="C215">
        <v>214</v>
      </c>
      <c r="D215">
        <v>147</v>
      </c>
      <c r="E215" s="6">
        <f t="shared" si="40"/>
        <v>12116969.383472169</v>
      </c>
      <c r="F215" s="5">
        <f t="shared" si="41"/>
        <v>107375.13367901808</v>
      </c>
      <c r="G215" s="5">
        <f t="shared" si="42"/>
        <v>45438.635188020635</v>
      </c>
      <c r="H215" s="6">
        <f t="shared" si="43"/>
        <v>61936.498490997445</v>
      </c>
      <c r="I215" s="6">
        <f t="shared" si="33"/>
        <v>12055032.884981172</v>
      </c>
      <c r="J215" s="6">
        <f t="shared" si="34"/>
        <v>12</v>
      </c>
      <c r="K215" s="6">
        <f t="shared" si="35"/>
        <v>1.0596241035318976</v>
      </c>
      <c r="L215" s="6">
        <f t="shared" si="36"/>
        <v>127738.03413795721</v>
      </c>
      <c r="M215" s="6">
        <f t="shared" si="37"/>
        <v>11927294.850843215</v>
      </c>
      <c r="N215" s="5">
        <f t="shared" si="38"/>
        <v>40389.897944907229</v>
      </c>
      <c r="O215" s="6">
        <f t="shared" si="39"/>
        <v>189674.53262895465</v>
      </c>
    </row>
    <row r="216" spans="3:15" x14ac:dyDescent="0.2">
      <c r="C216">
        <v>215</v>
      </c>
      <c r="D216">
        <v>146</v>
      </c>
      <c r="E216" s="6">
        <f t="shared" si="40"/>
        <v>11927294.850843215</v>
      </c>
      <c r="F216" s="5">
        <f t="shared" si="41"/>
        <v>106237.36088135558</v>
      </c>
      <c r="G216" s="5">
        <f t="shared" si="42"/>
        <v>44727.355690662058</v>
      </c>
      <c r="H216" s="6">
        <f t="shared" si="43"/>
        <v>61510.005190693519</v>
      </c>
      <c r="I216" s="6">
        <f t="shared" si="33"/>
        <v>11865784.845652523</v>
      </c>
      <c r="J216" s="6">
        <f t="shared" si="34"/>
        <v>12</v>
      </c>
      <c r="K216" s="6">
        <f t="shared" si="35"/>
        <v>1.0596241035318976</v>
      </c>
      <c r="L216" s="6">
        <f t="shared" si="36"/>
        <v>125732.71629776931</v>
      </c>
      <c r="M216" s="6">
        <f t="shared" si="37"/>
        <v>11740052.129354753</v>
      </c>
      <c r="N216" s="5">
        <f t="shared" si="38"/>
        <v>39757.649502810717</v>
      </c>
      <c r="O216" s="6">
        <f t="shared" si="39"/>
        <v>187242.72148846282</v>
      </c>
    </row>
    <row r="217" spans="3:15" x14ac:dyDescent="0.2">
      <c r="C217">
        <v>216</v>
      </c>
      <c r="D217">
        <v>145</v>
      </c>
      <c r="E217" s="6">
        <f t="shared" si="40"/>
        <v>11740052.129354753</v>
      </c>
      <c r="F217" s="5">
        <f t="shared" si="41"/>
        <v>105111.64419850057</v>
      </c>
      <c r="G217" s="5">
        <f t="shared" si="42"/>
        <v>44025.195485080323</v>
      </c>
      <c r="H217" s="6">
        <f t="shared" si="43"/>
        <v>61086.448713420243</v>
      </c>
      <c r="I217" s="6">
        <f t="shared" si="33"/>
        <v>11678965.680641333</v>
      </c>
      <c r="J217" s="6">
        <f t="shared" si="34"/>
        <v>12</v>
      </c>
      <c r="K217" s="6">
        <f t="shared" si="35"/>
        <v>1.0596241035318976</v>
      </c>
      <c r="L217" s="6">
        <f t="shared" si="36"/>
        <v>123753.13539529371</v>
      </c>
      <c r="M217" s="6">
        <f t="shared" si="37"/>
        <v>11555212.545246039</v>
      </c>
      <c r="N217" s="5">
        <f t="shared" si="38"/>
        <v>39133.507097849179</v>
      </c>
      <c r="O217" s="6">
        <f t="shared" si="39"/>
        <v>184839.58410871396</v>
      </c>
    </row>
    <row r="218" spans="3:15" x14ac:dyDescent="0.2">
      <c r="C218">
        <v>217</v>
      </c>
      <c r="D218">
        <v>144</v>
      </c>
      <c r="E218" s="6">
        <f t="shared" si="40"/>
        <v>11555212.545246039</v>
      </c>
      <c r="F218" s="5">
        <f t="shared" si="41"/>
        <v>103997.85588095455</v>
      </c>
      <c r="G218" s="5">
        <f t="shared" si="42"/>
        <v>43332.047044672639</v>
      </c>
      <c r="H218" s="6">
        <f t="shared" si="43"/>
        <v>60665.808836281911</v>
      </c>
      <c r="I218" s="6">
        <f t="shared" si="33"/>
        <v>11494546.736409757</v>
      </c>
      <c r="J218" s="6">
        <f t="shared" si="34"/>
        <v>12</v>
      </c>
      <c r="K218" s="6">
        <f t="shared" si="35"/>
        <v>1.0596241035318976</v>
      </c>
      <c r="L218" s="6">
        <f t="shared" si="36"/>
        <v>121798.98781073689</v>
      </c>
      <c r="M218" s="6">
        <f t="shared" si="37"/>
        <v>11372747.748599021</v>
      </c>
      <c r="N218" s="5">
        <f t="shared" si="38"/>
        <v>38517.375150820131</v>
      </c>
      <c r="O218" s="6">
        <f t="shared" si="39"/>
        <v>182464.79664701881</v>
      </c>
    </row>
    <row r="219" spans="3:15" x14ac:dyDescent="0.2">
      <c r="C219">
        <v>218</v>
      </c>
      <c r="D219">
        <v>143</v>
      </c>
      <c r="E219" s="6">
        <f t="shared" si="40"/>
        <v>11372747.748599021</v>
      </c>
      <c r="F219" s="5">
        <f t="shared" si="41"/>
        <v>102895.8695328836</v>
      </c>
      <c r="G219" s="5">
        <f t="shared" si="42"/>
        <v>42647.804057246329</v>
      </c>
      <c r="H219" s="6">
        <f t="shared" si="43"/>
        <v>60248.065475637275</v>
      </c>
      <c r="I219" s="6">
        <f t="shared" si="33"/>
        <v>11312499.683123384</v>
      </c>
      <c r="J219" s="6">
        <f t="shared" si="34"/>
        <v>12</v>
      </c>
      <c r="K219" s="6">
        <f t="shared" si="35"/>
        <v>1.0596241035318976</v>
      </c>
      <c r="L219" s="6">
        <f t="shared" si="36"/>
        <v>119869.97335434491</v>
      </c>
      <c r="M219" s="6">
        <f t="shared" si="37"/>
        <v>11192629.709769038</v>
      </c>
      <c r="N219" s="5">
        <f t="shared" si="38"/>
        <v>37909.159161996737</v>
      </c>
      <c r="O219" s="6">
        <f t="shared" si="39"/>
        <v>180118.03882998219</v>
      </c>
    </row>
    <row r="220" spans="3:15" x14ac:dyDescent="0.2">
      <c r="C220">
        <v>219</v>
      </c>
      <c r="D220">
        <v>142</v>
      </c>
      <c r="E220" s="6">
        <f t="shared" si="40"/>
        <v>11192629.709769038</v>
      </c>
      <c r="F220" s="5">
        <f t="shared" si="41"/>
        <v>101805.56009777442</v>
      </c>
      <c r="G220" s="5">
        <f t="shared" si="42"/>
        <v>41972.361411633894</v>
      </c>
      <c r="H220" s="6">
        <f t="shared" si="43"/>
        <v>59833.198686140524</v>
      </c>
      <c r="I220" s="6">
        <f t="shared" si="33"/>
        <v>11132796.511082899</v>
      </c>
      <c r="J220" s="6">
        <f t="shared" si="34"/>
        <v>12</v>
      </c>
      <c r="K220" s="6">
        <f t="shared" si="35"/>
        <v>1.0596241035318976</v>
      </c>
      <c r="L220" s="6">
        <f t="shared" si="36"/>
        <v>117965.79522859254</v>
      </c>
      <c r="M220" s="6">
        <f t="shared" si="37"/>
        <v>11014830.715854306</v>
      </c>
      <c r="N220" s="5">
        <f t="shared" si="38"/>
        <v>37308.765699230127</v>
      </c>
      <c r="O220" s="6">
        <f t="shared" si="39"/>
        <v>177798.99391473306</v>
      </c>
    </row>
    <row r="221" spans="3:15" x14ac:dyDescent="0.2">
      <c r="C221">
        <v>220</v>
      </c>
      <c r="D221">
        <v>141</v>
      </c>
      <c r="E221" s="6">
        <f t="shared" si="40"/>
        <v>11014830.715854306</v>
      </c>
      <c r="F221" s="5">
        <f t="shared" si="41"/>
        <v>100726.80384424269</v>
      </c>
      <c r="G221" s="5">
        <f t="shared" si="42"/>
        <v>41305.615184453643</v>
      </c>
      <c r="H221" s="6">
        <f t="shared" si="43"/>
        <v>59421.188659789048</v>
      </c>
      <c r="I221" s="6">
        <f t="shared" si="33"/>
        <v>10955409.527194517</v>
      </c>
      <c r="J221" s="6">
        <f t="shared" si="34"/>
        <v>12</v>
      </c>
      <c r="K221" s="6">
        <f t="shared" si="35"/>
        <v>1.0596241035318976</v>
      </c>
      <c r="L221" s="6">
        <f t="shared" si="36"/>
        <v>116086.159990783</v>
      </c>
      <c r="M221" s="6">
        <f t="shared" si="37"/>
        <v>10839323.367203733</v>
      </c>
      <c r="N221" s="5">
        <f t="shared" si="38"/>
        <v>36716.102386181017</v>
      </c>
      <c r="O221" s="6">
        <f t="shared" si="39"/>
        <v>175507.34865057204</v>
      </c>
    </row>
    <row r="222" spans="3:15" x14ac:dyDescent="0.2">
      <c r="C222">
        <v>221</v>
      </c>
      <c r="D222">
        <v>140</v>
      </c>
      <c r="E222" s="6">
        <f t="shared" si="40"/>
        <v>10839323.367203733</v>
      </c>
      <c r="F222" s="5">
        <f t="shared" si="41"/>
        <v>99659.478351991813</v>
      </c>
      <c r="G222" s="5">
        <f t="shared" si="42"/>
        <v>40647.462627014</v>
      </c>
      <c r="H222" s="6">
        <f t="shared" si="43"/>
        <v>59012.015724977813</v>
      </c>
      <c r="I222" s="6">
        <f t="shared" si="33"/>
        <v>10780311.351478755</v>
      </c>
      <c r="J222" s="6">
        <f t="shared" si="34"/>
        <v>12</v>
      </c>
      <c r="K222" s="6">
        <f t="shared" si="35"/>
        <v>1.0596241035318976</v>
      </c>
      <c r="L222" s="6">
        <f t="shared" si="36"/>
        <v>114230.77751605416</v>
      </c>
      <c r="M222" s="6">
        <f t="shared" si="37"/>
        <v>10666080.573962701</v>
      </c>
      <c r="N222" s="5">
        <f t="shared" si="38"/>
        <v>36131.077890679109</v>
      </c>
      <c r="O222" s="6">
        <f t="shared" si="39"/>
        <v>173242.79324103199</v>
      </c>
    </row>
    <row r="223" spans="3:15" x14ac:dyDescent="0.2">
      <c r="C223">
        <v>222</v>
      </c>
      <c r="D223">
        <v>139</v>
      </c>
      <c r="E223" s="6">
        <f t="shared" si="40"/>
        <v>10666080.573962701</v>
      </c>
      <c r="F223" s="5">
        <f t="shared" si="41"/>
        <v>98603.462497919987</v>
      </c>
      <c r="G223" s="5">
        <f t="shared" si="42"/>
        <v>39997.802152360127</v>
      </c>
      <c r="H223" s="6">
        <f t="shared" si="43"/>
        <v>58605.66034555986</v>
      </c>
      <c r="I223" s="6">
        <f t="shared" si="33"/>
        <v>10607474.913617142</v>
      </c>
      <c r="J223" s="6">
        <f t="shared" si="34"/>
        <v>12</v>
      </c>
      <c r="K223" s="6">
        <f t="shared" si="35"/>
        <v>1.0596241035318976</v>
      </c>
      <c r="L223" s="6">
        <f t="shared" si="36"/>
        <v>112399.36096078657</v>
      </c>
      <c r="M223" s="6">
        <f t="shared" si="37"/>
        <v>10495075.552656354</v>
      </c>
      <c r="N223" s="5">
        <f t="shared" si="38"/>
        <v>35553.601913209008</v>
      </c>
      <c r="O223" s="6">
        <f t="shared" si="39"/>
        <v>171005.02130634643</v>
      </c>
    </row>
    <row r="224" spans="3:15" x14ac:dyDescent="0.2">
      <c r="C224">
        <v>223</v>
      </c>
      <c r="D224">
        <v>138</v>
      </c>
      <c r="E224" s="6">
        <f t="shared" si="40"/>
        <v>10495075.552656354</v>
      </c>
      <c r="F224" s="5">
        <f t="shared" si="41"/>
        <v>97558.636442374947</v>
      </c>
      <c r="G224" s="5">
        <f t="shared" si="42"/>
        <v>39356.533322461328</v>
      </c>
      <c r="H224" s="6">
        <f t="shared" si="43"/>
        <v>58202.10311991362</v>
      </c>
      <c r="I224" s="6">
        <f t="shared" si="33"/>
        <v>10436873.449536441</v>
      </c>
      <c r="J224" s="6">
        <f t="shared" si="34"/>
        <v>12</v>
      </c>
      <c r="K224" s="6">
        <f t="shared" si="35"/>
        <v>1.0596241035318976</v>
      </c>
      <c r="L224" s="6">
        <f t="shared" si="36"/>
        <v>110591.62672640914</v>
      </c>
      <c r="M224" s="6">
        <f t="shared" si="37"/>
        <v>10326281.822810031</v>
      </c>
      <c r="N224" s="5">
        <f t="shared" si="38"/>
        <v>34983.585175521184</v>
      </c>
      <c r="O224" s="6">
        <f t="shared" si="39"/>
        <v>168793.72984632276</v>
      </c>
    </row>
    <row r="225" spans="3:15" x14ac:dyDescent="0.2">
      <c r="C225">
        <v>224</v>
      </c>
      <c r="D225">
        <v>137</v>
      </c>
      <c r="E225" s="6">
        <f t="shared" si="40"/>
        <v>10326281.822810031</v>
      </c>
      <c r="F225" s="5">
        <f t="shared" si="41"/>
        <v>96524.881615554463</v>
      </c>
      <c r="G225" s="5">
        <f t="shared" si="42"/>
        <v>38723.556835537616</v>
      </c>
      <c r="H225" s="6">
        <f t="shared" si="43"/>
        <v>57801.324780016846</v>
      </c>
      <c r="I225" s="6">
        <f t="shared" si="33"/>
        <v>10268480.498030014</v>
      </c>
      <c r="J225" s="6">
        <f t="shared" si="34"/>
        <v>12</v>
      </c>
      <c r="K225" s="6">
        <f t="shared" si="35"/>
        <v>1.0596241035318976</v>
      </c>
      <c r="L225" s="6">
        <f t="shared" si="36"/>
        <v>108807.29442359827</v>
      </c>
      <c r="M225" s="6">
        <f t="shared" si="37"/>
        <v>10159673.203606416</v>
      </c>
      <c r="N225" s="5">
        <f t="shared" si="38"/>
        <v>34420.939409366772</v>
      </c>
      <c r="O225" s="6">
        <f t="shared" si="39"/>
        <v>166608.61920361512</v>
      </c>
    </row>
    <row r="226" spans="3:15" x14ac:dyDescent="0.2">
      <c r="C226">
        <v>225</v>
      </c>
      <c r="D226">
        <v>136</v>
      </c>
      <c r="E226" s="6">
        <f t="shared" si="40"/>
        <v>10159673.203606416</v>
      </c>
      <c r="F226" s="5">
        <f t="shared" si="41"/>
        <v>95502.080704050386</v>
      </c>
      <c r="G226" s="5">
        <f t="shared" si="42"/>
        <v>38098.774513524055</v>
      </c>
      <c r="H226" s="6">
        <f t="shared" si="43"/>
        <v>57403.306190526331</v>
      </c>
      <c r="I226" s="6">
        <f t="shared" si="33"/>
        <v>10102269.897415889</v>
      </c>
      <c r="J226" s="6">
        <f t="shared" si="34"/>
        <v>12</v>
      </c>
      <c r="K226" s="6">
        <f t="shared" si="35"/>
        <v>1.0596241035318976</v>
      </c>
      <c r="L226" s="6">
        <f t="shared" si="36"/>
        <v>107046.08683686587</v>
      </c>
      <c r="M226" s="6">
        <f t="shared" si="37"/>
        <v>9995223.8105790243</v>
      </c>
      <c r="N226" s="5">
        <f t="shared" si="38"/>
        <v>33865.577345354715</v>
      </c>
      <c r="O226" s="6">
        <f t="shared" si="39"/>
        <v>164449.39302739222</v>
      </c>
    </row>
    <row r="227" spans="3:15" x14ac:dyDescent="0.2">
      <c r="C227">
        <v>226</v>
      </c>
      <c r="D227">
        <v>135</v>
      </c>
      <c r="E227" s="6">
        <f t="shared" si="40"/>
        <v>9995223.8105790243</v>
      </c>
      <c r="F227" s="5">
        <f t="shared" si="41"/>
        <v>94490.117637535819</v>
      </c>
      <c r="G227" s="5">
        <f t="shared" si="42"/>
        <v>37482.089289671341</v>
      </c>
      <c r="H227" s="6">
        <f t="shared" si="43"/>
        <v>57008.028347864478</v>
      </c>
      <c r="I227" s="6">
        <f t="shared" si="33"/>
        <v>9938215.7822311595</v>
      </c>
      <c r="J227" s="6">
        <f t="shared" si="34"/>
        <v>12</v>
      </c>
      <c r="K227" s="6">
        <f t="shared" si="35"/>
        <v>1.0596241035318976</v>
      </c>
      <c r="L227" s="6">
        <f t="shared" si="36"/>
        <v>105307.72988953249</v>
      </c>
      <c r="M227" s="6">
        <f t="shared" si="37"/>
        <v>9832908.052341627</v>
      </c>
      <c r="N227" s="5">
        <f t="shared" si="38"/>
        <v>33317.412701930079</v>
      </c>
      <c r="O227" s="6">
        <f t="shared" si="39"/>
        <v>162315.75823739698</v>
      </c>
    </row>
    <row r="228" spans="3:15" x14ac:dyDescent="0.2">
      <c r="C228">
        <v>227</v>
      </c>
      <c r="D228">
        <v>134</v>
      </c>
      <c r="E228" s="6">
        <f t="shared" si="40"/>
        <v>9832908.052341627</v>
      </c>
      <c r="F228" s="5">
        <f t="shared" si="41"/>
        <v>93488.877575592793</v>
      </c>
      <c r="G228" s="5">
        <f t="shared" si="42"/>
        <v>36873.405196281099</v>
      </c>
      <c r="H228" s="6">
        <f t="shared" si="43"/>
        <v>56615.472379311694</v>
      </c>
      <c r="I228" s="6">
        <f t="shared" si="33"/>
        <v>9776292.579962315</v>
      </c>
      <c r="J228" s="6">
        <f t="shared" si="34"/>
        <v>12</v>
      </c>
      <c r="K228" s="6">
        <f t="shared" si="35"/>
        <v>1.0596241035318976</v>
      </c>
      <c r="L228" s="6">
        <f t="shared" si="36"/>
        <v>103591.95260908111</v>
      </c>
      <c r="M228" s="6">
        <f t="shared" si="37"/>
        <v>9672700.6273532342</v>
      </c>
      <c r="N228" s="5">
        <f t="shared" si="38"/>
        <v>32776.360174472087</v>
      </c>
      <c r="O228" s="6">
        <f t="shared" si="39"/>
        <v>160207.4249883928</v>
      </c>
    </row>
    <row r="229" spans="3:15" x14ac:dyDescent="0.2">
      <c r="C229">
        <v>228</v>
      </c>
      <c r="D229">
        <v>133</v>
      </c>
      <c r="E229" s="6">
        <f t="shared" si="40"/>
        <v>9672700.6273532342</v>
      </c>
      <c r="F229" s="5">
        <f t="shared" si="41"/>
        <v>92498.2468946804</v>
      </c>
      <c r="G229" s="5">
        <f t="shared" si="42"/>
        <v>36272.627352574629</v>
      </c>
      <c r="H229" s="6">
        <f t="shared" si="43"/>
        <v>56225.619542105771</v>
      </c>
      <c r="I229" s="6">
        <f t="shared" si="33"/>
        <v>9616475.0078111291</v>
      </c>
      <c r="J229" s="6">
        <f t="shared" si="34"/>
        <v>12</v>
      </c>
      <c r="K229" s="6">
        <f t="shared" si="35"/>
        <v>1.0596241035318976</v>
      </c>
      <c r="L229" s="6">
        <f t="shared" si="36"/>
        <v>101898.48709288766</v>
      </c>
      <c r="M229" s="6">
        <f t="shared" si="37"/>
        <v>9514576.5207182411</v>
      </c>
      <c r="N229" s="5">
        <f t="shared" si="38"/>
        <v>32242.33542451078</v>
      </c>
      <c r="O229" s="6">
        <f t="shared" si="39"/>
        <v>158124.10663499343</v>
      </c>
    </row>
    <row r="230" spans="3:15" x14ac:dyDescent="0.2">
      <c r="C230">
        <v>229</v>
      </c>
      <c r="D230">
        <v>132</v>
      </c>
      <c r="E230" s="6">
        <f t="shared" si="40"/>
        <v>9514576.5207182411</v>
      </c>
      <c r="F230" s="5">
        <f t="shared" si="41"/>
        <v>91518.113175239923</v>
      </c>
      <c r="G230" s="5">
        <f t="shared" si="42"/>
        <v>35679.661952693401</v>
      </c>
      <c r="H230" s="6">
        <f t="shared" si="43"/>
        <v>55838.451222546522</v>
      </c>
      <c r="I230" s="6">
        <f t="shared" si="33"/>
        <v>9458738.0694956947</v>
      </c>
      <c r="J230" s="6">
        <f t="shared" si="34"/>
        <v>12</v>
      </c>
      <c r="K230" s="6">
        <f t="shared" si="35"/>
        <v>1.0596241035318976</v>
      </c>
      <c r="L230" s="6">
        <f t="shared" si="36"/>
        <v>100227.06847432407</v>
      </c>
      <c r="M230" s="6">
        <f t="shared" si="37"/>
        <v>9358511.0010213703</v>
      </c>
      <c r="N230" s="5">
        <f t="shared" si="38"/>
        <v>31715.255069060804</v>
      </c>
      <c r="O230" s="6">
        <f t="shared" si="39"/>
        <v>156065.51969687059</v>
      </c>
    </row>
    <row r="231" spans="3:15" x14ac:dyDescent="0.2">
      <c r="C231">
        <v>230</v>
      </c>
      <c r="D231">
        <v>131</v>
      </c>
      <c r="E231" s="6">
        <f t="shared" si="40"/>
        <v>9358511.0010213703</v>
      </c>
      <c r="F231" s="5">
        <f t="shared" si="41"/>
        <v>90548.365188937445</v>
      </c>
      <c r="G231" s="5">
        <f t="shared" si="42"/>
        <v>35094.416253830139</v>
      </c>
      <c r="H231" s="6">
        <f t="shared" si="43"/>
        <v>55453.948935107306</v>
      </c>
      <c r="I231" s="6">
        <f t="shared" si="33"/>
        <v>9303057.0520862639</v>
      </c>
      <c r="J231" s="6">
        <f t="shared" si="34"/>
        <v>12</v>
      </c>
      <c r="K231" s="6">
        <f t="shared" si="35"/>
        <v>1.0596241035318976</v>
      </c>
      <c r="L231" s="6">
        <f t="shared" si="36"/>
        <v>98577.434889230062</v>
      </c>
      <c r="M231" s="6">
        <f t="shared" si="37"/>
        <v>9204479.617197033</v>
      </c>
      <c r="N231" s="5">
        <f t="shared" si="38"/>
        <v>31195.036670071233</v>
      </c>
      <c r="O231" s="6">
        <f t="shared" si="39"/>
        <v>154031.38382433736</v>
      </c>
    </row>
    <row r="232" spans="3:15" x14ac:dyDescent="0.2">
      <c r="C232">
        <v>231</v>
      </c>
      <c r="D232">
        <v>130</v>
      </c>
      <c r="E232" s="6">
        <f t="shared" si="40"/>
        <v>9204479.617197033</v>
      </c>
      <c r="F232" s="5">
        <f t="shared" si="41"/>
        <v>89588.892886041358</v>
      </c>
      <c r="G232" s="5">
        <f t="shared" si="42"/>
        <v>34516.798564488876</v>
      </c>
      <c r="H232" s="6">
        <f t="shared" si="43"/>
        <v>55072.094321552482</v>
      </c>
      <c r="I232" s="6">
        <f t="shared" si="33"/>
        <v>9149407.5228754804</v>
      </c>
      <c r="J232" s="6">
        <f t="shared" si="34"/>
        <v>12</v>
      </c>
      <c r="K232" s="6">
        <f t="shared" si="35"/>
        <v>1.0596241035318976</v>
      </c>
      <c r="L232" s="6">
        <f t="shared" si="36"/>
        <v>96949.327442749316</v>
      </c>
      <c r="M232" s="6">
        <f t="shared" si="37"/>
        <v>9052458.1954327319</v>
      </c>
      <c r="N232" s="5">
        <f t="shared" si="38"/>
        <v>30681.598723990111</v>
      </c>
      <c r="O232" s="6">
        <f t="shared" si="39"/>
        <v>152021.42176430181</v>
      </c>
    </row>
    <row r="233" spans="3:15" x14ac:dyDescent="0.2">
      <c r="C233">
        <v>232</v>
      </c>
      <c r="D233">
        <v>129</v>
      </c>
      <c r="E233" s="6">
        <f t="shared" si="40"/>
        <v>9052458.1954327319</v>
      </c>
      <c r="F233" s="5">
        <f t="shared" si="41"/>
        <v>88639.587382933518</v>
      </c>
      <c r="G233" s="5">
        <f t="shared" si="42"/>
        <v>33946.718232872743</v>
      </c>
      <c r="H233" s="6">
        <f t="shared" si="43"/>
        <v>54692.869150060775</v>
      </c>
      <c r="I233" s="6">
        <f t="shared" si="33"/>
        <v>8997765.3262826707</v>
      </c>
      <c r="J233" s="6">
        <f t="shared" si="34"/>
        <v>12</v>
      </c>
      <c r="K233" s="6">
        <f t="shared" si="35"/>
        <v>1.0596241035318976</v>
      </c>
      <c r="L233" s="6">
        <f t="shared" si="36"/>
        <v>95342.49017652667</v>
      </c>
      <c r="M233" s="6">
        <f t="shared" si="37"/>
        <v>8902422.8361061439</v>
      </c>
      <c r="N233" s="5">
        <f t="shared" si="38"/>
        <v>30174.860651442439</v>
      </c>
      <c r="O233" s="6">
        <f t="shared" si="39"/>
        <v>150035.35932658744</v>
      </c>
    </row>
    <row r="234" spans="3:15" x14ac:dyDescent="0.2">
      <c r="C234">
        <v>233</v>
      </c>
      <c r="D234">
        <v>128</v>
      </c>
      <c r="E234" s="6">
        <f t="shared" si="40"/>
        <v>8902422.8361061439</v>
      </c>
      <c r="F234" s="5">
        <f t="shared" si="41"/>
        <v>87700.340949752703</v>
      </c>
      <c r="G234" s="5">
        <f t="shared" si="42"/>
        <v>33384.085635398042</v>
      </c>
      <c r="H234" s="6">
        <f t="shared" si="43"/>
        <v>54316.255314354661</v>
      </c>
      <c r="I234" s="6">
        <f t="shared" si="33"/>
        <v>8848106.58079179</v>
      </c>
      <c r="J234" s="6">
        <f t="shared" si="34"/>
        <v>12</v>
      </c>
      <c r="K234" s="6">
        <f t="shared" si="35"/>
        <v>1.0596241035318976</v>
      </c>
      <c r="L234" s="6">
        <f t="shared" si="36"/>
        <v>93756.670036261843</v>
      </c>
      <c r="M234" s="6">
        <f t="shared" si="37"/>
        <v>8754349.9107555281</v>
      </c>
      <c r="N234" s="5">
        <f t="shared" si="38"/>
        <v>29674.742787020481</v>
      </c>
      <c r="O234" s="6">
        <f t="shared" si="39"/>
        <v>148072.92535061651</v>
      </c>
    </row>
    <row r="235" spans="3:15" x14ac:dyDescent="0.2">
      <c r="C235">
        <v>234</v>
      </c>
      <c r="D235">
        <v>127</v>
      </c>
      <c r="E235" s="6">
        <f t="shared" si="40"/>
        <v>8754349.9107555281</v>
      </c>
      <c r="F235" s="5">
        <f t="shared" si="41"/>
        <v>86771.046998169491</v>
      </c>
      <c r="G235" s="5">
        <f t="shared" si="42"/>
        <v>32828.812165333227</v>
      </c>
      <c r="H235" s="6">
        <f t="shared" si="43"/>
        <v>53942.234832836264</v>
      </c>
      <c r="I235" s="6">
        <f t="shared" si="33"/>
        <v>8700407.6759226918</v>
      </c>
      <c r="J235" s="6">
        <f t="shared" si="34"/>
        <v>12</v>
      </c>
      <c r="K235" s="6">
        <f t="shared" si="35"/>
        <v>1.0596241035318976</v>
      </c>
      <c r="L235" s="6">
        <f t="shared" si="36"/>
        <v>92191.616839616225</v>
      </c>
      <c r="M235" s="6">
        <f t="shared" si="37"/>
        <v>8608216.0590830762</v>
      </c>
      <c r="N235" s="5">
        <f t="shared" si="38"/>
        <v>29181.166369185095</v>
      </c>
      <c r="O235" s="6">
        <f t="shared" si="39"/>
        <v>146133.8516724525</v>
      </c>
    </row>
    <row r="236" spans="3:15" x14ac:dyDescent="0.2">
      <c r="C236">
        <v>235</v>
      </c>
      <c r="D236">
        <v>126</v>
      </c>
      <c r="E236" s="6">
        <f t="shared" si="40"/>
        <v>8608216.0590830762</v>
      </c>
      <c r="F236" s="5">
        <f t="shared" si="41"/>
        <v>85851.600069289867</v>
      </c>
      <c r="G236" s="5">
        <f t="shared" si="42"/>
        <v>32280.810221561536</v>
      </c>
      <c r="H236" s="6">
        <f t="shared" si="43"/>
        <v>53570.789847728331</v>
      </c>
      <c r="I236" s="6">
        <f t="shared" si="33"/>
        <v>8554645.2692353483</v>
      </c>
      <c r="J236" s="6">
        <f t="shared" si="34"/>
        <v>12</v>
      </c>
      <c r="K236" s="6">
        <f t="shared" si="35"/>
        <v>1.0596241035318976</v>
      </c>
      <c r="L236" s="6">
        <f t="shared" si="36"/>
        <v>90647.083244468944</v>
      </c>
      <c r="M236" s="6">
        <f t="shared" si="37"/>
        <v>8463998.1859908793</v>
      </c>
      <c r="N236" s="5">
        <f t="shared" si="38"/>
        <v>28694.05353027692</v>
      </c>
      <c r="O236" s="6">
        <f t="shared" si="39"/>
        <v>144217.87309219729</v>
      </c>
    </row>
    <row r="237" spans="3:15" x14ac:dyDescent="0.2">
      <c r="C237">
        <v>236</v>
      </c>
      <c r="D237">
        <v>125</v>
      </c>
      <c r="E237" s="6">
        <f t="shared" si="40"/>
        <v>8463998.1859908793</v>
      </c>
      <c r="F237" s="5">
        <f t="shared" si="41"/>
        <v>84941.895821687853</v>
      </c>
      <c r="G237" s="5">
        <f t="shared" si="42"/>
        <v>31739.993197465796</v>
      </c>
      <c r="H237" s="6">
        <f t="shared" si="43"/>
        <v>53201.902624222057</v>
      </c>
      <c r="I237" s="6">
        <f t="shared" si="33"/>
        <v>8410796.2833666578</v>
      </c>
      <c r="J237" s="6">
        <f t="shared" si="34"/>
        <v>12</v>
      </c>
      <c r="K237" s="6">
        <f t="shared" si="35"/>
        <v>1.0596241035318976</v>
      </c>
      <c r="L237" s="6">
        <f t="shared" si="36"/>
        <v>89122.824717518117</v>
      </c>
      <c r="M237" s="6">
        <f t="shared" si="37"/>
        <v>8321673.4586491399</v>
      </c>
      <c r="N237" s="5">
        <f t="shared" si="38"/>
        <v>28213.327286636264</v>
      </c>
      <c r="O237" s="6">
        <f t="shared" si="39"/>
        <v>142324.72734174016</v>
      </c>
    </row>
    <row r="238" spans="3:15" x14ac:dyDescent="0.2">
      <c r="C238">
        <v>237</v>
      </c>
      <c r="D238">
        <v>124</v>
      </c>
      <c r="E238" s="6">
        <f t="shared" si="40"/>
        <v>8321673.4586491399</v>
      </c>
      <c r="F238" s="5">
        <f t="shared" si="41"/>
        <v>84041.831019564284</v>
      </c>
      <c r="G238" s="5">
        <f t="shared" si="42"/>
        <v>31206.275469934273</v>
      </c>
      <c r="H238" s="6">
        <f t="shared" si="43"/>
        <v>52835.555549630008</v>
      </c>
      <c r="I238" s="6">
        <f t="shared" si="33"/>
        <v>8268837.9030995099</v>
      </c>
      <c r="J238" s="6">
        <f t="shared" si="34"/>
        <v>12</v>
      </c>
      <c r="K238" s="6">
        <f t="shared" si="35"/>
        <v>1.0596241035318976</v>
      </c>
      <c r="L238" s="6">
        <f t="shared" si="36"/>
        <v>87618.599503223944</v>
      </c>
      <c r="M238" s="6">
        <f t="shared" si="37"/>
        <v>8181219.3035962861</v>
      </c>
      <c r="N238" s="5">
        <f t="shared" si="38"/>
        <v>27738.911528830467</v>
      </c>
      <c r="O238" s="6">
        <f t="shared" si="39"/>
        <v>140454.15505285395</v>
      </c>
    </row>
    <row r="239" spans="3:15" x14ac:dyDescent="0.2">
      <c r="C239">
        <v>238</v>
      </c>
      <c r="D239">
        <v>123</v>
      </c>
      <c r="E239" s="6">
        <f t="shared" si="40"/>
        <v>8181219.3035962861</v>
      </c>
      <c r="F239" s="5">
        <f t="shared" si="41"/>
        <v>83151.303521031412</v>
      </c>
      <c r="G239" s="5">
        <f t="shared" si="42"/>
        <v>30679.572388486071</v>
      </c>
      <c r="H239" s="6">
        <f t="shared" si="43"/>
        <v>52471.731132545341</v>
      </c>
      <c r="I239" s="6">
        <f t="shared" si="33"/>
        <v>8128747.5724637406</v>
      </c>
      <c r="J239" s="6">
        <f t="shared" si="34"/>
        <v>12</v>
      </c>
      <c r="K239" s="6">
        <f t="shared" si="35"/>
        <v>1.0596241035318976</v>
      </c>
      <c r="L239" s="6">
        <f t="shared" si="36"/>
        <v>86134.168593089795</v>
      </c>
      <c r="M239" s="6">
        <f t="shared" si="37"/>
        <v>8042613.4038706506</v>
      </c>
      <c r="N239" s="5">
        <f t="shared" si="38"/>
        <v>27270.73101198762</v>
      </c>
      <c r="O239" s="6">
        <f t="shared" si="39"/>
        <v>138605.89972563513</v>
      </c>
    </row>
    <row r="240" spans="3:15" x14ac:dyDescent="0.2">
      <c r="C240">
        <v>239</v>
      </c>
      <c r="D240">
        <v>122</v>
      </c>
      <c r="E240" s="6">
        <f t="shared" si="40"/>
        <v>8042613.4038706506</v>
      </c>
      <c r="F240" s="5">
        <f t="shared" si="41"/>
        <v>82270.212266521572</v>
      </c>
      <c r="G240" s="5">
        <f t="shared" si="42"/>
        <v>30159.800264514939</v>
      </c>
      <c r="H240" s="6">
        <f t="shared" si="43"/>
        <v>52110.412002006633</v>
      </c>
      <c r="I240" s="6">
        <f t="shared" si="33"/>
        <v>7990502.991868644</v>
      </c>
      <c r="J240" s="6">
        <f t="shared" si="34"/>
        <v>12</v>
      </c>
      <c r="K240" s="6">
        <f t="shared" si="35"/>
        <v>1.0596241035318976</v>
      </c>
      <c r="L240" s="6">
        <f t="shared" si="36"/>
        <v>84669.295695277571</v>
      </c>
      <c r="M240" s="6">
        <f t="shared" si="37"/>
        <v>7905833.6961733662</v>
      </c>
      <c r="N240" s="5">
        <f t="shared" si="38"/>
        <v>26808.711346235501</v>
      </c>
      <c r="O240" s="6">
        <f t="shared" si="39"/>
        <v>136779.7076972842</v>
      </c>
    </row>
    <row r="241" spans="3:15" x14ac:dyDescent="0.2">
      <c r="C241">
        <v>240</v>
      </c>
      <c r="D241">
        <v>121</v>
      </c>
      <c r="E241" s="6">
        <f t="shared" si="40"/>
        <v>7905833.6961733662</v>
      </c>
      <c r="F241" s="5">
        <f t="shared" si="41"/>
        <v>81398.457267318649</v>
      </c>
      <c r="G241" s="5">
        <f t="shared" si="42"/>
        <v>29646.876360650123</v>
      </c>
      <c r="H241" s="6">
        <f t="shared" si="43"/>
        <v>51751.580906668525</v>
      </c>
      <c r="I241" s="6">
        <f t="shared" si="33"/>
        <v>7854082.1152666975</v>
      </c>
      <c r="J241" s="6">
        <f t="shared" si="34"/>
        <v>12</v>
      </c>
      <c r="K241" s="6">
        <f t="shared" si="35"/>
        <v>1.0596241035318976</v>
      </c>
      <c r="L241" s="6">
        <f t="shared" si="36"/>
        <v>83223.747204553845</v>
      </c>
      <c r="M241" s="6">
        <f t="shared" si="37"/>
        <v>7770858.3680621432</v>
      </c>
      <c r="N241" s="5">
        <f t="shared" si="38"/>
        <v>26352.778987244554</v>
      </c>
      <c r="O241" s="6">
        <f t="shared" si="39"/>
        <v>134975.32811122236</v>
      </c>
    </row>
    <row r="242" spans="3:15" x14ac:dyDescent="0.2">
      <c r="C242">
        <v>241</v>
      </c>
      <c r="D242">
        <v>120</v>
      </c>
      <c r="E242" s="6">
        <f t="shared" si="40"/>
        <v>7770858.3680621432</v>
      </c>
      <c r="F242" s="5">
        <f t="shared" si="41"/>
        <v>80535.939594211042</v>
      </c>
      <c r="G242" s="5">
        <f t="shared" si="42"/>
        <v>29140.718880233035</v>
      </c>
      <c r="H242" s="6">
        <f t="shared" si="43"/>
        <v>51395.220713978008</v>
      </c>
      <c r="I242" s="6">
        <f t="shared" si="33"/>
        <v>7719463.1473481655</v>
      </c>
      <c r="J242" s="6">
        <f t="shared" si="34"/>
        <v>12</v>
      </c>
      <c r="K242" s="6">
        <f t="shared" si="35"/>
        <v>1.0596241035318976</v>
      </c>
      <c r="L242" s="6">
        <f t="shared" si="36"/>
        <v>81797.292172563204</v>
      </c>
      <c r="M242" s="6">
        <f t="shared" si="37"/>
        <v>7637665.8551756022</v>
      </c>
      <c r="N242" s="5">
        <f t="shared" si="38"/>
        <v>25902.861226873811</v>
      </c>
      <c r="O242" s="6">
        <f t="shared" si="39"/>
        <v>133192.5128865412</v>
      </c>
    </row>
    <row r="243" spans="3:15" x14ac:dyDescent="0.2">
      <c r="C243">
        <v>242</v>
      </c>
      <c r="D243">
        <v>119</v>
      </c>
      <c r="E243" s="6">
        <f t="shared" si="40"/>
        <v>7637665.8551756022</v>
      </c>
      <c r="F243" s="5">
        <f t="shared" si="41"/>
        <v>79682.561366264898</v>
      </c>
      <c r="G243" s="5">
        <f t="shared" si="42"/>
        <v>28641.246956908508</v>
      </c>
      <c r="H243" s="6">
        <f t="shared" si="43"/>
        <v>51041.31440935639</v>
      </c>
      <c r="I243" s="6">
        <f t="shared" si="33"/>
        <v>7586624.5407662457</v>
      </c>
      <c r="J243" s="6">
        <f t="shared" si="34"/>
        <v>12</v>
      </c>
      <c r="K243" s="6">
        <f t="shared" si="35"/>
        <v>1.0596241035318976</v>
      </c>
      <c r="L243" s="6">
        <f t="shared" si="36"/>
        <v>80389.702278425277</v>
      </c>
      <c r="M243" s="6">
        <f t="shared" si="37"/>
        <v>7506234.8384878207</v>
      </c>
      <c r="N243" s="5">
        <f t="shared" si="38"/>
        <v>25458.886183918676</v>
      </c>
      <c r="O243" s="6">
        <f t="shared" si="39"/>
        <v>131431.01668778167</v>
      </c>
    </row>
    <row r="244" spans="3:15" x14ac:dyDescent="0.2">
      <c r="C244">
        <v>243</v>
      </c>
      <c r="D244">
        <v>118</v>
      </c>
      <c r="E244" s="6">
        <f t="shared" si="40"/>
        <v>7506234.8384878207</v>
      </c>
      <c r="F244" s="5">
        <f t="shared" si="41"/>
        <v>78838.225739716334</v>
      </c>
      <c r="G244" s="5">
        <f t="shared" si="42"/>
        <v>28148.380644329325</v>
      </c>
      <c r="H244" s="6">
        <f t="shared" si="43"/>
        <v>50689.845095387005</v>
      </c>
      <c r="I244" s="6">
        <f t="shared" si="33"/>
        <v>7455544.993392434</v>
      </c>
      <c r="J244" s="6">
        <f t="shared" si="34"/>
        <v>12</v>
      </c>
      <c r="K244" s="6">
        <f t="shared" si="35"/>
        <v>1.0596241035318976</v>
      </c>
      <c r="L244" s="6">
        <f t="shared" si="36"/>
        <v>79000.751799651858</v>
      </c>
      <c r="M244" s="6">
        <f t="shared" si="37"/>
        <v>7376544.2415927825</v>
      </c>
      <c r="N244" s="5">
        <f t="shared" si="38"/>
        <v>25020.782794959403</v>
      </c>
      <c r="O244" s="6">
        <f t="shared" si="39"/>
        <v>129690.59689503886</v>
      </c>
    </row>
    <row r="245" spans="3:15" x14ac:dyDescent="0.2">
      <c r="C245">
        <v>244</v>
      </c>
      <c r="D245">
        <v>117</v>
      </c>
      <c r="E245" s="6">
        <f t="shared" si="40"/>
        <v>7376544.2415927825</v>
      </c>
      <c r="F245" s="5">
        <f t="shared" si="41"/>
        <v>78002.836896981389</v>
      </c>
      <c r="G245" s="5">
        <f t="shared" si="42"/>
        <v>27662.040905972932</v>
      </c>
      <c r="H245" s="6">
        <f t="shared" si="43"/>
        <v>50340.795991008461</v>
      </c>
      <c r="I245" s="6">
        <f t="shared" si="33"/>
        <v>7326203.4456017744</v>
      </c>
      <c r="J245" s="6">
        <f t="shared" si="34"/>
        <v>12</v>
      </c>
      <c r="K245" s="6">
        <f t="shared" si="35"/>
        <v>1.0596241035318976</v>
      </c>
      <c r="L245" s="6">
        <f t="shared" si="36"/>
        <v>77630.2175833808</v>
      </c>
      <c r="M245" s="6">
        <f t="shared" si="37"/>
        <v>7248573.2280183937</v>
      </c>
      <c r="N245" s="5">
        <f t="shared" si="38"/>
        <v>24588.480805309275</v>
      </c>
      <c r="O245" s="6">
        <f t="shared" si="39"/>
        <v>127971.01357438926</v>
      </c>
    </row>
    <row r="246" spans="3:15" x14ac:dyDescent="0.2">
      <c r="C246">
        <v>245</v>
      </c>
      <c r="D246">
        <v>116</v>
      </c>
      <c r="E246" s="6">
        <f t="shared" si="40"/>
        <v>7248573.2280183937</v>
      </c>
      <c r="F246" s="5">
        <f t="shared" si="41"/>
        <v>77176.300035782318</v>
      </c>
      <c r="G246" s="5">
        <f t="shared" si="42"/>
        <v>27182.149605068975</v>
      </c>
      <c r="H246" s="6">
        <f t="shared" si="43"/>
        <v>49994.150430713344</v>
      </c>
      <c r="I246" s="6">
        <f t="shared" si="33"/>
        <v>7198579.07758768</v>
      </c>
      <c r="J246" s="6">
        <f t="shared" si="34"/>
        <v>12</v>
      </c>
      <c r="K246" s="6">
        <f t="shared" si="35"/>
        <v>1.0596241035318976</v>
      </c>
      <c r="L246" s="6">
        <f t="shared" si="36"/>
        <v>76277.879017923202</v>
      </c>
      <c r="M246" s="6">
        <f t="shared" si="37"/>
        <v>7122301.1985697569</v>
      </c>
      <c r="N246" s="5">
        <f t="shared" si="38"/>
        <v>24161.910760061313</v>
      </c>
      <c r="O246" s="6">
        <f t="shared" si="39"/>
        <v>126272.02944863655</v>
      </c>
    </row>
    <row r="247" spans="3:15" x14ac:dyDescent="0.2">
      <c r="C247">
        <v>246</v>
      </c>
      <c r="D247">
        <v>115</v>
      </c>
      <c r="E247" s="6">
        <f t="shared" si="40"/>
        <v>7122301.1985697569</v>
      </c>
      <c r="F247" s="5">
        <f t="shared" si="41"/>
        <v>76358.521358389058</v>
      </c>
      <c r="G247" s="5">
        <f t="shared" si="42"/>
        <v>26708.629494636589</v>
      </c>
      <c r="H247" s="6">
        <f t="shared" si="43"/>
        <v>49649.891863752469</v>
      </c>
      <c r="I247" s="6">
        <f t="shared" si="33"/>
        <v>7072651.3067060048</v>
      </c>
      <c r="J247" s="6">
        <f t="shared" si="34"/>
        <v>12</v>
      </c>
      <c r="K247" s="6">
        <f t="shared" si="35"/>
        <v>1.0596241035318976</v>
      </c>
      <c r="L247" s="6">
        <f t="shared" si="36"/>
        <v>74943.51800462055</v>
      </c>
      <c r="M247" s="6">
        <f t="shared" si="37"/>
        <v>6997707.7887013843</v>
      </c>
      <c r="N247" s="5">
        <f t="shared" si="38"/>
        <v>23741.003995232524</v>
      </c>
      <c r="O247" s="6">
        <f t="shared" si="39"/>
        <v>124593.40986837301</v>
      </c>
    </row>
    <row r="248" spans="3:15" x14ac:dyDescent="0.2">
      <c r="C248">
        <v>247</v>
      </c>
      <c r="D248">
        <v>114</v>
      </c>
      <c r="E248" s="6">
        <f t="shared" si="40"/>
        <v>6997707.7887013843</v>
      </c>
      <c r="F248" s="5">
        <f t="shared" si="41"/>
        <v>75549.408060975024</v>
      </c>
      <c r="G248" s="5">
        <f t="shared" si="42"/>
        <v>26241.404207630188</v>
      </c>
      <c r="H248" s="6">
        <f t="shared" si="43"/>
        <v>49308.003853344839</v>
      </c>
      <c r="I248" s="6">
        <f t="shared" si="33"/>
        <v>6948399.784848039</v>
      </c>
      <c r="J248" s="6">
        <f t="shared" si="34"/>
        <v>12</v>
      </c>
      <c r="K248" s="6">
        <f t="shared" si="35"/>
        <v>1.0596241035318976</v>
      </c>
      <c r="L248" s="6">
        <f t="shared" si="36"/>
        <v>73626.918930008338</v>
      </c>
      <c r="M248" s="6">
        <f t="shared" si="37"/>
        <v>6874772.865918031</v>
      </c>
      <c r="N248" s="5">
        <f t="shared" si="38"/>
        <v>23325.692629004614</v>
      </c>
      <c r="O248" s="6">
        <f t="shared" si="39"/>
        <v>122934.92278335318</v>
      </c>
    </row>
    <row r="249" spans="3:15" x14ac:dyDescent="0.2">
      <c r="C249">
        <v>248</v>
      </c>
      <c r="D249">
        <v>113</v>
      </c>
      <c r="E249" s="6">
        <f t="shared" si="40"/>
        <v>6874772.865918031</v>
      </c>
      <c r="F249" s="5">
        <f t="shared" si="41"/>
        <v>74748.868323085233</v>
      </c>
      <c r="G249" s="5">
        <f t="shared" si="42"/>
        <v>25780.398247192614</v>
      </c>
      <c r="H249" s="6">
        <f t="shared" si="43"/>
        <v>48968.470075892619</v>
      </c>
      <c r="I249" s="6">
        <f t="shared" si="33"/>
        <v>6825804.3958421387</v>
      </c>
      <c r="J249" s="6">
        <f t="shared" si="34"/>
        <v>12</v>
      </c>
      <c r="K249" s="6">
        <f t="shared" si="35"/>
        <v>1.0596241035318976</v>
      </c>
      <c r="L249" s="6">
        <f t="shared" si="36"/>
        <v>72327.868638283122</v>
      </c>
      <c r="M249" s="6">
        <f t="shared" si="37"/>
        <v>6753476.5272038551</v>
      </c>
      <c r="N249" s="5">
        <f t="shared" si="38"/>
        <v>22915.909553060104</v>
      </c>
      <c r="O249" s="6">
        <f t="shared" si="39"/>
        <v>121296.33871417574</v>
      </c>
    </row>
    <row r="250" spans="3:15" x14ac:dyDescent="0.2">
      <c r="C250">
        <v>249</v>
      </c>
      <c r="D250">
        <v>112</v>
      </c>
      <c r="E250" s="6">
        <f t="shared" si="40"/>
        <v>6753476.5272038551</v>
      </c>
      <c r="F250" s="5">
        <f t="shared" si="41"/>
        <v>73956.811297216496</v>
      </c>
      <c r="G250" s="5">
        <f t="shared" si="42"/>
        <v>25325.536977014457</v>
      </c>
      <c r="H250" s="6">
        <f t="shared" si="43"/>
        <v>48631.274320202036</v>
      </c>
      <c r="I250" s="6">
        <f t="shared" si="33"/>
        <v>6704845.2528836532</v>
      </c>
      <c r="J250" s="6">
        <f t="shared" si="34"/>
        <v>12</v>
      </c>
      <c r="K250" s="6">
        <f t="shared" si="35"/>
        <v>1.0596241035318976</v>
      </c>
      <c r="L250" s="6">
        <f t="shared" si="36"/>
        <v>71046.156404069407</v>
      </c>
      <c r="M250" s="6">
        <f t="shared" si="37"/>
        <v>6633799.0964795835</v>
      </c>
      <c r="N250" s="5">
        <f t="shared" si="38"/>
        <v>22511.588424012851</v>
      </c>
      <c r="O250" s="6">
        <f t="shared" si="39"/>
        <v>119677.43072427144</v>
      </c>
    </row>
    <row r="251" spans="3:15" x14ac:dyDescent="0.2">
      <c r="C251">
        <v>250</v>
      </c>
      <c r="D251">
        <v>111</v>
      </c>
      <c r="E251" s="6">
        <f t="shared" si="40"/>
        <v>6633799.0964795835</v>
      </c>
      <c r="F251" s="5">
        <f t="shared" si="41"/>
        <v>73173.147098507601</v>
      </c>
      <c r="G251" s="5">
        <f t="shared" si="42"/>
        <v>24876.746611798437</v>
      </c>
      <c r="H251" s="6">
        <f t="shared" si="43"/>
        <v>48296.400486709164</v>
      </c>
      <c r="I251" s="6">
        <f t="shared" si="33"/>
        <v>6585502.695992874</v>
      </c>
      <c r="J251" s="6">
        <f t="shared" si="34"/>
        <v>12</v>
      </c>
      <c r="K251" s="6">
        <f t="shared" si="35"/>
        <v>1.0596241035318976</v>
      </c>
      <c r="L251" s="6">
        <f t="shared" si="36"/>
        <v>69781.573905483441</v>
      </c>
      <c r="M251" s="6">
        <f t="shared" si="37"/>
        <v>6515721.1220873902</v>
      </c>
      <c r="N251" s="5">
        <f t="shared" si="38"/>
        <v>22112.663654931945</v>
      </c>
      <c r="O251" s="6">
        <f t="shared" si="39"/>
        <v>118077.97439219261</v>
      </c>
    </row>
    <row r="252" spans="3:15" x14ac:dyDescent="0.2">
      <c r="C252">
        <v>251</v>
      </c>
      <c r="D252">
        <v>110</v>
      </c>
      <c r="E252" s="6">
        <f t="shared" si="40"/>
        <v>6515721.1220873902</v>
      </c>
      <c r="F252" s="5">
        <f t="shared" si="41"/>
        <v>72397.786794538886</v>
      </c>
      <c r="G252" s="5">
        <f t="shared" si="42"/>
        <v>24433.954207827712</v>
      </c>
      <c r="H252" s="6">
        <f t="shared" si="43"/>
        <v>47963.832586711171</v>
      </c>
      <c r="I252" s="6">
        <f t="shared" si="33"/>
        <v>6467757.2895006789</v>
      </c>
      <c r="J252" s="6">
        <f t="shared" si="34"/>
        <v>12</v>
      </c>
      <c r="K252" s="6">
        <f t="shared" si="35"/>
        <v>1.0596241035318976</v>
      </c>
      <c r="L252" s="6">
        <f t="shared" si="36"/>
        <v>68533.915197490525</v>
      </c>
      <c r="M252" s="6">
        <f t="shared" si="37"/>
        <v>6399223.3743031882</v>
      </c>
      <c r="N252" s="5">
        <f t="shared" si="38"/>
        <v>21719.070406957966</v>
      </c>
      <c r="O252" s="6">
        <f t="shared" si="39"/>
        <v>116497.7477842017</v>
      </c>
    </row>
    <row r="253" spans="3:15" x14ac:dyDescent="0.2">
      <c r="C253">
        <v>252</v>
      </c>
      <c r="D253">
        <v>109</v>
      </c>
      <c r="E253" s="6">
        <f t="shared" si="40"/>
        <v>6399223.3743031882</v>
      </c>
      <c r="F253" s="5">
        <f t="shared" si="41"/>
        <v>71630.642395240313</v>
      </c>
      <c r="G253" s="5">
        <f t="shared" si="42"/>
        <v>23997.087653636954</v>
      </c>
      <c r="H253" s="6">
        <f t="shared" si="43"/>
        <v>47633.554741603359</v>
      </c>
      <c r="I253" s="6">
        <f t="shared" si="33"/>
        <v>6351589.8195615849</v>
      </c>
      <c r="J253" s="6">
        <f t="shared" si="34"/>
        <v>12</v>
      </c>
      <c r="K253" s="6">
        <f t="shared" si="35"/>
        <v>1.0596241035318976</v>
      </c>
      <c r="L253" s="6">
        <f t="shared" si="36"/>
        <v>67302.976685552712</v>
      </c>
      <c r="M253" s="6">
        <f t="shared" si="37"/>
        <v>6284286.842876032</v>
      </c>
      <c r="N253" s="5">
        <f t="shared" si="38"/>
        <v>21330.744581010626</v>
      </c>
      <c r="O253" s="6">
        <f t="shared" si="39"/>
        <v>114936.53142715606</v>
      </c>
    </row>
    <row r="254" spans="3:15" x14ac:dyDescent="0.2">
      <c r="C254">
        <v>253</v>
      </c>
      <c r="D254">
        <v>108</v>
      </c>
      <c r="E254" s="6">
        <f t="shared" si="40"/>
        <v>6284286.842876032</v>
      </c>
      <c r="F254" s="5">
        <f t="shared" si="41"/>
        <v>70871.626842905607</v>
      </c>
      <c r="G254" s="5">
        <f t="shared" si="42"/>
        <v>23566.075660785118</v>
      </c>
      <c r="H254" s="6">
        <f t="shared" si="43"/>
        <v>47305.551182120485</v>
      </c>
      <c r="I254" s="6">
        <f t="shared" si="33"/>
        <v>6236981.2916939119</v>
      </c>
      <c r="J254" s="6">
        <f t="shared" si="34"/>
        <v>12</v>
      </c>
      <c r="K254" s="6">
        <f t="shared" si="35"/>
        <v>1.0596241035318976</v>
      </c>
      <c r="L254" s="6">
        <f t="shared" si="36"/>
        <v>66088.557099563783</v>
      </c>
      <c r="M254" s="6">
        <f t="shared" si="37"/>
        <v>6170892.7345943479</v>
      </c>
      <c r="N254" s="5">
        <f t="shared" si="38"/>
        <v>20947.622809586774</v>
      </c>
      <c r="O254" s="6">
        <f t="shared" si="39"/>
        <v>113394.10828168427</v>
      </c>
    </row>
    <row r="255" spans="3:15" x14ac:dyDescent="0.2">
      <c r="C255">
        <v>254</v>
      </c>
      <c r="D255">
        <v>107</v>
      </c>
      <c r="E255" s="6">
        <f t="shared" si="40"/>
        <v>6170892.7345943479</v>
      </c>
      <c r="F255" s="5">
        <f t="shared" si="41"/>
        <v>70120.654002312978</v>
      </c>
      <c r="G255" s="5">
        <f t="shared" si="42"/>
        <v>23140.847754728802</v>
      </c>
      <c r="H255" s="6">
        <f t="shared" si="43"/>
        <v>46979.806247584173</v>
      </c>
      <c r="I255" s="6">
        <f t="shared" si="33"/>
        <v>6123912.9283467634</v>
      </c>
      <c r="J255" s="6">
        <f t="shared" si="34"/>
        <v>12</v>
      </c>
      <c r="K255" s="6">
        <f t="shared" si="35"/>
        <v>1.0596241035318976</v>
      </c>
      <c r="L255" s="6">
        <f t="shared" si="36"/>
        <v>64890.457468068373</v>
      </c>
      <c r="M255" s="6">
        <f t="shared" si="37"/>
        <v>6059022.4708786951</v>
      </c>
      <c r="N255" s="5">
        <f t="shared" si="38"/>
        <v>20569.642448647824</v>
      </c>
      <c r="O255" s="6">
        <f t="shared" si="39"/>
        <v>111870.26371565255</v>
      </c>
    </row>
    <row r="256" spans="3:15" x14ac:dyDescent="0.2">
      <c r="C256">
        <v>255</v>
      </c>
      <c r="D256">
        <v>106</v>
      </c>
      <c r="E256" s="6">
        <f t="shared" si="40"/>
        <v>6059022.4708786951</v>
      </c>
      <c r="F256" s="5">
        <f t="shared" si="41"/>
        <v>69377.638650950263</v>
      </c>
      <c r="G256" s="5">
        <f t="shared" si="42"/>
        <v>22721.334265795107</v>
      </c>
      <c r="H256" s="6">
        <f t="shared" si="43"/>
        <v>46656.304385155156</v>
      </c>
      <c r="I256" s="6">
        <f t="shared" si="33"/>
        <v>6012366.1664935397</v>
      </c>
      <c r="J256" s="6">
        <f t="shared" si="34"/>
        <v>12</v>
      </c>
      <c r="K256" s="6">
        <f t="shared" si="35"/>
        <v>1.0596241035318976</v>
      </c>
      <c r="L256" s="6">
        <f t="shared" si="36"/>
        <v>63708.481092762289</v>
      </c>
      <c r="M256" s="6">
        <f t="shared" si="37"/>
        <v>5948657.6854007775</v>
      </c>
      <c r="N256" s="5">
        <f t="shared" si="38"/>
        <v>20196.741569595652</v>
      </c>
      <c r="O256" s="6">
        <f t="shared" si="39"/>
        <v>110364.78547791744</v>
      </c>
    </row>
    <row r="257" spans="3:15" x14ac:dyDescent="0.2">
      <c r="C257">
        <v>256</v>
      </c>
      <c r="D257">
        <v>105</v>
      </c>
      <c r="E257" s="6">
        <f t="shared" si="40"/>
        <v>5948657.6854007775</v>
      </c>
      <c r="F257" s="5">
        <f t="shared" si="41"/>
        <v>68642.496469343518</v>
      </c>
      <c r="G257" s="5">
        <f t="shared" si="42"/>
        <v>22307.466320252915</v>
      </c>
      <c r="H257" s="6">
        <f t="shared" si="43"/>
        <v>46335.030149090599</v>
      </c>
      <c r="I257" s="6">
        <f t="shared" si="33"/>
        <v>5902322.6552516865</v>
      </c>
      <c r="J257" s="6">
        <f t="shared" si="34"/>
        <v>12</v>
      </c>
      <c r="K257" s="6">
        <f t="shared" si="35"/>
        <v>1.0596241035318976</v>
      </c>
      <c r="L257" s="6">
        <f t="shared" si="36"/>
        <v>62542.433523270782</v>
      </c>
      <c r="M257" s="6">
        <f t="shared" si="37"/>
        <v>5839780.2217284152</v>
      </c>
      <c r="N257" s="5">
        <f t="shared" si="38"/>
        <v>19828.858951335926</v>
      </c>
      <c r="O257" s="6">
        <f t="shared" si="39"/>
        <v>108877.46367236138</v>
      </c>
    </row>
    <row r="258" spans="3:15" x14ac:dyDescent="0.2">
      <c r="C258">
        <v>257</v>
      </c>
      <c r="D258">
        <v>104</v>
      </c>
      <c r="E258" s="6">
        <f t="shared" si="40"/>
        <v>5839780.2217284152</v>
      </c>
      <c r="F258" s="5">
        <f t="shared" si="41"/>
        <v>67915.144031488308</v>
      </c>
      <c r="G258" s="5">
        <f t="shared" si="42"/>
        <v>21899.175831481556</v>
      </c>
      <c r="H258" s="6">
        <f t="shared" si="43"/>
        <v>46015.968200006755</v>
      </c>
      <c r="I258" s="6">
        <f t="shared" si="33"/>
        <v>5793764.2535284087</v>
      </c>
      <c r="J258" s="6">
        <f t="shared" si="34"/>
        <v>12</v>
      </c>
      <c r="K258" s="6">
        <f t="shared" si="35"/>
        <v>1.0596241035318976</v>
      </c>
      <c r="L258" s="6">
        <f t="shared" si="36"/>
        <v>61392.122532201938</v>
      </c>
      <c r="M258" s="6">
        <f t="shared" si="37"/>
        <v>5732372.1309962068</v>
      </c>
      <c r="N258" s="5">
        <f t="shared" si="38"/>
        <v>19465.934072428052</v>
      </c>
      <c r="O258" s="6">
        <f t="shared" si="39"/>
        <v>107408.09073220869</v>
      </c>
    </row>
    <row r="259" spans="3:15" x14ac:dyDescent="0.2">
      <c r="C259">
        <v>258</v>
      </c>
      <c r="D259">
        <v>103</v>
      </c>
      <c r="E259" s="6">
        <f t="shared" si="40"/>
        <v>5732372.1309962068</v>
      </c>
      <c r="F259" s="5">
        <f t="shared" si="41"/>
        <v>67195.498795382242</v>
      </c>
      <c r="G259" s="5">
        <f t="shared" si="42"/>
        <v>21496.395491235773</v>
      </c>
      <c r="H259" s="6">
        <f t="shared" si="43"/>
        <v>45699.103304146469</v>
      </c>
      <c r="I259" s="6">
        <f t="shared" ref="I259:I322" si="44">E259-H259</f>
        <v>5686673.02769206</v>
      </c>
      <c r="J259" s="6">
        <f t="shared" ref="J259:J322" si="45">($B$9/100)*MIN(30,C259)*0.2</f>
        <v>12</v>
      </c>
      <c r="K259" s="6">
        <f t="shared" ref="K259:K322" si="46">100*(1-(1-J259/100)^(1/12))</f>
        <v>1.0596241035318976</v>
      </c>
      <c r="L259" s="6">
        <f t="shared" ref="L259:L322" si="47">I259*(K259/100)</f>
        <v>60257.358090472211</v>
      </c>
      <c r="M259" s="6">
        <f t="shared" ref="M259:M322" si="48">E259-H259-L259</f>
        <v>5626415.6696015876</v>
      </c>
      <c r="N259" s="5">
        <f t="shared" ref="N259:N322" si="49">(E259*$B$8/1200)</f>
        <v>19107.907103320689</v>
      </c>
      <c r="O259" s="6">
        <f t="shared" ref="O259:O322" si="50">H259+L259</f>
        <v>105956.46139461867</v>
      </c>
    </row>
    <row r="260" spans="3:15" x14ac:dyDescent="0.2">
      <c r="C260">
        <v>259</v>
      </c>
      <c r="D260">
        <v>102</v>
      </c>
      <c r="E260" s="6">
        <f t="shared" ref="E260:E323" si="51">M259</f>
        <v>5626415.6696015876</v>
      </c>
      <c r="F260" s="5">
        <f t="shared" ref="F260:F323" si="52">(E260*$B$5/1200)/(1-(1+$B$5/1200)^(-D260))</f>
        <v>66483.479093657865</v>
      </c>
      <c r="G260" s="5">
        <f t="shared" ref="G260:G323" si="53">($B$5/1200)*E260</f>
        <v>21099.058761005952</v>
      </c>
      <c r="H260" s="6">
        <f t="shared" ref="H260:H323" si="54">F260-G260</f>
        <v>45384.420332651913</v>
      </c>
      <c r="I260" s="6">
        <f t="shared" si="44"/>
        <v>5581031.249268936</v>
      </c>
      <c r="J260" s="6">
        <f t="shared" si="45"/>
        <v>12</v>
      </c>
      <c r="K260" s="6">
        <f t="shared" si="46"/>
        <v>1.0596241035318976</v>
      </c>
      <c r="L260" s="6">
        <f t="shared" si="47"/>
        <v>59137.95234290103</v>
      </c>
      <c r="M260" s="6">
        <f t="shared" si="48"/>
        <v>5521893.2969260346</v>
      </c>
      <c r="N260" s="5">
        <f t="shared" si="49"/>
        <v>18754.718898671959</v>
      </c>
      <c r="O260" s="6">
        <f t="shared" si="50"/>
        <v>104522.37267555294</v>
      </c>
    </row>
    <row r="261" spans="3:15" x14ac:dyDescent="0.2">
      <c r="C261">
        <v>260</v>
      </c>
      <c r="D261">
        <v>101</v>
      </c>
      <c r="E261" s="6">
        <f t="shared" si="51"/>
        <v>5521893.2969260346</v>
      </c>
      <c r="F261" s="5">
        <f t="shared" si="52"/>
        <v>65779.004124314844</v>
      </c>
      <c r="G261" s="5">
        <f t="shared" si="53"/>
        <v>20707.099863472627</v>
      </c>
      <c r="H261" s="6">
        <f t="shared" si="54"/>
        <v>45071.904260842217</v>
      </c>
      <c r="I261" s="6">
        <f t="shared" si="44"/>
        <v>5476821.3926651925</v>
      </c>
      <c r="J261" s="6">
        <f t="shared" si="45"/>
        <v>12</v>
      </c>
      <c r="K261" s="6">
        <f t="shared" si="46"/>
        <v>1.0596241035318976</v>
      </c>
      <c r="L261" s="6">
        <f t="shared" si="47"/>
        <v>58033.71958407174</v>
      </c>
      <c r="M261" s="6">
        <f t="shared" si="48"/>
        <v>5418787.6730811205</v>
      </c>
      <c r="N261" s="5">
        <f t="shared" si="49"/>
        <v>18406.310989753449</v>
      </c>
      <c r="O261" s="6">
        <f t="shared" si="50"/>
        <v>103105.62384491396</v>
      </c>
    </row>
    <row r="262" spans="3:15" x14ac:dyDescent="0.2">
      <c r="C262">
        <v>261</v>
      </c>
      <c r="D262">
        <v>100</v>
      </c>
      <c r="E262" s="6">
        <f t="shared" si="51"/>
        <v>5418787.6730811205</v>
      </c>
      <c r="F262" s="5">
        <f t="shared" si="52"/>
        <v>65081.99394155039</v>
      </c>
      <c r="G262" s="5">
        <f t="shared" si="53"/>
        <v>20320.4537740542</v>
      </c>
      <c r="H262" s="6">
        <f t="shared" si="54"/>
        <v>44761.54016749619</v>
      </c>
      <c r="I262" s="6">
        <f t="shared" si="44"/>
        <v>5374026.1329136239</v>
      </c>
      <c r="J262" s="6">
        <f t="shared" si="45"/>
        <v>12</v>
      </c>
      <c r="K262" s="6">
        <f t="shared" si="46"/>
        <v>1.0596241035318976</v>
      </c>
      <c r="L262" s="6">
        <f t="shared" si="47"/>
        <v>56944.476234455891</v>
      </c>
      <c r="M262" s="6">
        <f t="shared" si="48"/>
        <v>5317081.6566791683</v>
      </c>
      <c r="N262" s="5">
        <f t="shared" si="49"/>
        <v>18062.625576937069</v>
      </c>
      <c r="O262" s="6">
        <f t="shared" si="50"/>
        <v>101706.01640195207</v>
      </c>
    </row>
    <row r="263" spans="3:15" x14ac:dyDescent="0.2">
      <c r="C263">
        <v>262</v>
      </c>
      <c r="D263">
        <v>99</v>
      </c>
      <c r="E263" s="6">
        <f t="shared" si="51"/>
        <v>5317081.6566791683</v>
      </c>
      <c r="F263" s="5">
        <f t="shared" si="52"/>
        <v>64392.369446686549</v>
      </c>
      <c r="G263" s="5">
        <f t="shared" si="53"/>
        <v>19939.056212546882</v>
      </c>
      <c r="H263" s="6">
        <f t="shared" si="54"/>
        <v>44453.31323413967</v>
      </c>
      <c r="I263" s="6">
        <f t="shared" si="44"/>
        <v>5272628.3434450291</v>
      </c>
      <c r="J263" s="6">
        <f t="shared" si="45"/>
        <v>12</v>
      </c>
      <c r="K263" s="6">
        <f t="shared" si="46"/>
        <v>1.0596241035318976</v>
      </c>
      <c r="L263" s="6">
        <f t="shared" si="47"/>
        <v>55870.040816798137</v>
      </c>
      <c r="M263" s="6">
        <f t="shared" si="48"/>
        <v>5216758.3026282312</v>
      </c>
      <c r="N263" s="5">
        <f t="shared" si="49"/>
        <v>17723.605522263893</v>
      </c>
      <c r="O263" s="6">
        <f t="shared" si="50"/>
        <v>100323.35405093781</v>
      </c>
    </row>
    <row r="264" spans="3:15" x14ac:dyDescent="0.2">
      <c r="C264">
        <v>263</v>
      </c>
      <c r="D264">
        <v>98</v>
      </c>
      <c r="E264" s="6">
        <f t="shared" si="51"/>
        <v>5216758.3026282312</v>
      </c>
      <c r="F264" s="5">
        <f t="shared" si="52"/>
        <v>63710.052379194101</v>
      </c>
      <c r="G264" s="5">
        <f t="shared" si="53"/>
        <v>19562.843634855868</v>
      </c>
      <c r="H264" s="6">
        <f t="shared" si="54"/>
        <v>44147.208744338233</v>
      </c>
      <c r="I264" s="6">
        <f t="shared" si="44"/>
        <v>5172611.0938838935</v>
      </c>
      <c r="J264" s="6">
        <f t="shared" si="45"/>
        <v>12</v>
      </c>
      <c r="K264" s="6">
        <f t="shared" si="46"/>
        <v>1.0596241035318976</v>
      </c>
      <c r="L264" s="6">
        <f t="shared" si="47"/>
        <v>54810.233932758689</v>
      </c>
      <c r="M264" s="6">
        <f t="shared" si="48"/>
        <v>5117800.8599511348</v>
      </c>
      <c r="N264" s="5">
        <f t="shared" si="49"/>
        <v>17389.194342094102</v>
      </c>
      <c r="O264" s="6">
        <f t="shared" si="50"/>
        <v>98957.442677096929</v>
      </c>
    </row>
    <row r="265" spans="3:15" x14ac:dyDescent="0.2">
      <c r="C265">
        <v>264</v>
      </c>
      <c r="D265">
        <v>97</v>
      </c>
      <c r="E265" s="6">
        <f t="shared" si="51"/>
        <v>5117800.8599511348</v>
      </c>
      <c r="F265" s="5">
        <f t="shared" si="52"/>
        <v>63034.965307811377</v>
      </c>
      <c r="G265" s="5">
        <f t="shared" si="53"/>
        <v>19191.753224816755</v>
      </c>
      <c r="H265" s="6">
        <f t="shared" si="54"/>
        <v>43843.212082994622</v>
      </c>
      <c r="I265" s="6">
        <f t="shared" si="44"/>
        <v>5073957.6478681406</v>
      </c>
      <c r="J265" s="6">
        <f t="shared" si="45"/>
        <v>12</v>
      </c>
      <c r="K265" s="6">
        <f t="shared" si="46"/>
        <v>1.0596241035318976</v>
      </c>
      <c r="L265" s="6">
        <f t="shared" si="47"/>
        <v>53764.878239810947</v>
      </c>
      <c r="M265" s="6">
        <f t="shared" si="48"/>
        <v>5020192.7696283292</v>
      </c>
      <c r="N265" s="5">
        <f t="shared" si="49"/>
        <v>17059.336199837115</v>
      </c>
      <c r="O265" s="6">
        <f t="shared" si="50"/>
        <v>97608.090322805569</v>
      </c>
    </row>
    <row r="266" spans="3:15" x14ac:dyDescent="0.2">
      <c r="C266">
        <v>265</v>
      </c>
      <c r="D266">
        <v>96</v>
      </c>
      <c r="E266" s="6">
        <f t="shared" si="51"/>
        <v>5020192.7696283292</v>
      </c>
      <c r="F266" s="5">
        <f t="shared" si="52"/>
        <v>62367.031621756811</v>
      </c>
      <c r="G266" s="5">
        <f t="shared" si="53"/>
        <v>18825.722886106232</v>
      </c>
      <c r="H266" s="6">
        <f t="shared" si="54"/>
        <v>43541.308735650578</v>
      </c>
      <c r="I266" s="6">
        <f t="shared" si="44"/>
        <v>4976651.4608926782</v>
      </c>
      <c r="J266" s="6">
        <f t="shared" si="45"/>
        <v>12</v>
      </c>
      <c r="K266" s="6">
        <f t="shared" si="46"/>
        <v>1.0596241035318976</v>
      </c>
      <c r="L266" s="6">
        <f t="shared" si="47"/>
        <v>52733.798428391128</v>
      </c>
      <c r="M266" s="6">
        <f t="shared" si="48"/>
        <v>4923917.6624642871</v>
      </c>
      <c r="N266" s="5">
        <f t="shared" si="49"/>
        <v>16733.975898761099</v>
      </c>
      <c r="O266" s="6">
        <f t="shared" si="50"/>
        <v>96275.107164041707</v>
      </c>
    </row>
    <row r="267" spans="3:15" x14ac:dyDescent="0.2">
      <c r="C267">
        <v>266</v>
      </c>
      <c r="D267">
        <v>95</v>
      </c>
      <c r="E267" s="6">
        <f t="shared" si="51"/>
        <v>4923917.6624642871</v>
      </c>
      <c r="F267" s="5">
        <f t="shared" si="52"/>
        <v>61706.175522035366</v>
      </c>
      <c r="G267" s="5">
        <f t="shared" si="53"/>
        <v>18464.691234241076</v>
      </c>
      <c r="H267" s="6">
        <f t="shared" si="54"/>
        <v>43241.484287794287</v>
      </c>
      <c r="I267" s="6">
        <f t="shared" si="44"/>
        <v>4880676.1781764925</v>
      </c>
      <c r="J267" s="6">
        <f t="shared" si="45"/>
        <v>12</v>
      </c>
      <c r="K267" s="6">
        <f t="shared" si="46"/>
        <v>1.0596241035318976</v>
      </c>
      <c r="L267" s="6">
        <f t="shared" si="47"/>
        <v>51716.821199297541</v>
      </c>
      <c r="M267" s="6">
        <f t="shared" si="48"/>
        <v>4828959.3569771945</v>
      </c>
      <c r="N267" s="5">
        <f t="shared" si="49"/>
        <v>16413.058874880957</v>
      </c>
      <c r="O267" s="6">
        <f t="shared" si="50"/>
        <v>94958.305487091828</v>
      </c>
    </row>
    <row r="268" spans="3:15" x14ac:dyDescent="0.2">
      <c r="C268">
        <v>267</v>
      </c>
      <c r="D268">
        <v>94</v>
      </c>
      <c r="E268" s="6">
        <f t="shared" si="51"/>
        <v>4828959.3569771945</v>
      </c>
      <c r="F268" s="5">
        <f t="shared" si="52"/>
        <v>61052.322012836114</v>
      </c>
      <c r="G268" s="5">
        <f t="shared" si="53"/>
        <v>18108.597588664477</v>
      </c>
      <c r="H268" s="6">
        <f t="shared" si="54"/>
        <v>42943.72442417164</v>
      </c>
      <c r="I268" s="6">
        <f t="shared" si="44"/>
        <v>4786015.6325530233</v>
      </c>
      <c r="J268" s="6">
        <f t="shared" si="45"/>
        <v>12</v>
      </c>
      <c r="K268" s="6">
        <f t="shared" si="46"/>
        <v>1.0596241035318976</v>
      </c>
      <c r="L268" s="6">
        <f t="shared" si="47"/>
        <v>50713.775241336451</v>
      </c>
      <c r="M268" s="6">
        <f t="shared" si="48"/>
        <v>4735301.8573116865</v>
      </c>
      <c r="N268" s="5">
        <f t="shared" si="49"/>
        <v>16096.531189923982</v>
      </c>
      <c r="O268" s="6">
        <f t="shared" si="50"/>
        <v>93657.49966550809</v>
      </c>
    </row>
    <row r="269" spans="3:15" x14ac:dyDescent="0.2">
      <c r="C269">
        <v>268</v>
      </c>
      <c r="D269">
        <v>93</v>
      </c>
      <c r="E269" s="6">
        <f t="shared" si="51"/>
        <v>4735301.8573116865</v>
      </c>
      <c r="F269" s="5">
        <f t="shared" si="52"/>
        <v>60405.396893022174</v>
      </c>
      <c r="G269" s="5">
        <f t="shared" si="53"/>
        <v>17757.381964918823</v>
      </c>
      <c r="H269" s="6">
        <f t="shared" si="54"/>
        <v>42648.014928103352</v>
      </c>
      <c r="I269" s="6">
        <f t="shared" si="44"/>
        <v>4692653.8423835831</v>
      </c>
      <c r="J269" s="6">
        <f t="shared" si="45"/>
        <v>12</v>
      </c>
      <c r="K269" s="6">
        <f t="shared" si="46"/>
        <v>1.0596241035318976</v>
      </c>
      <c r="L269" s="6">
        <f t="shared" si="47"/>
        <v>49724.491209212189</v>
      </c>
      <c r="M269" s="6">
        <f t="shared" si="48"/>
        <v>4642929.3511743713</v>
      </c>
      <c r="N269" s="5">
        <f t="shared" si="49"/>
        <v>15784.339524372288</v>
      </c>
      <c r="O269" s="6">
        <f t="shared" si="50"/>
        <v>92372.506137315533</v>
      </c>
    </row>
    <row r="270" spans="3:15" x14ac:dyDescent="0.2">
      <c r="C270">
        <v>269</v>
      </c>
      <c r="D270">
        <v>92</v>
      </c>
      <c r="E270" s="6">
        <f t="shared" si="51"/>
        <v>4642929.3511743713</v>
      </c>
      <c r="F270" s="5">
        <f t="shared" si="52"/>
        <v>59765.326747709594</v>
      </c>
      <c r="G270" s="5">
        <f t="shared" si="53"/>
        <v>17410.985066903893</v>
      </c>
      <c r="H270" s="6">
        <f t="shared" si="54"/>
        <v>42354.341680805701</v>
      </c>
      <c r="I270" s="6">
        <f t="shared" si="44"/>
        <v>4600575.0094935652</v>
      </c>
      <c r="J270" s="6">
        <f t="shared" si="45"/>
        <v>12</v>
      </c>
      <c r="K270" s="6">
        <f t="shared" si="46"/>
        <v>1.0596241035318976</v>
      </c>
      <c r="L270" s="6">
        <f t="shared" si="47"/>
        <v>48748.801701658704</v>
      </c>
      <c r="M270" s="6">
        <f t="shared" si="48"/>
        <v>4551826.2077919068</v>
      </c>
      <c r="N270" s="5">
        <f t="shared" si="49"/>
        <v>15476.431170581238</v>
      </c>
      <c r="O270" s="6">
        <f t="shared" si="50"/>
        <v>91103.143382464405</v>
      </c>
    </row>
    <row r="271" spans="3:15" x14ac:dyDescent="0.2">
      <c r="C271">
        <v>270</v>
      </c>
      <c r="D271">
        <v>91</v>
      </c>
      <c r="E271" s="6">
        <f t="shared" si="51"/>
        <v>4551826.2077919068</v>
      </c>
      <c r="F271" s="5">
        <f t="shared" si="52"/>
        <v>59132.038939936261</v>
      </c>
      <c r="G271" s="5">
        <f t="shared" si="53"/>
        <v>17069.348279219648</v>
      </c>
      <c r="H271" s="6">
        <f t="shared" si="54"/>
        <v>42062.690660716617</v>
      </c>
      <c r="I271" s="6">
        <f t="shared" si="44"/>
        <v>4509763.5171311898</v>
      </c>
      <c r="J271" s="6">
        <f t="shared" si="45"/>
        <v>12</v>
      </c>
      <c r="K271" s="6">
        <f t="shared" si="46"/>
        <v>1.0596241035318976</v>
      </c>
      <c r="L271" s="6">
        <f t="shared" si="47"/>
        <v>47786.541239809943</v>
      </c>
      <c r="M271" s="6">
        <f t="shared" si="48"/>
        <v>4461976.9758913796</v>
      </c>
      <c r="N271" s="5">
        <f t="shared" si="49"/>
        <v>15172.754025973023</v>
      </c>
      <c r="O271" s="6">
        <f t="shared" si="50"/>
        <v>89849.23190052656</v>
      </c>
    </row>
    <row r="272" spans="3:15" x14ac:dyDescent="0.2">
      <c r="C272">
        <v>271</v>
      </c>
      <c r="D272">
        <v>90</v>
      </c>
      <c r="E272" s="6">
        <f t="shared" si="51"/>
        <v>4461976.9758913796</v>
      </c>
      <c r="F272" s="5">
        <f t="shared" si="52"/>
        <v>58505.461602418814</v>
      </c>
      <c r="G272" s="5">
        <f t="shared" si="53"/>
        <v>16732.413659592672</v>
      </c>
      <c r="H272" s="6">
        <f t="shared" si="54"/>
        <v>41773.047942826146</v>
      </c>
      <c r="I272" s="6">
        <f t="shared" si="44"/>
        <v>4420203.9279485531</v>
      </c>
      <c r="J272" s="6">
        <f t="shared" si="45"/>
        <v>12</v>
      </c>
      <c r="K272" s="6">
        <f t="shared" si="46"/>
        <v>1.0596241035318976</v>
      </c>
      <c r="L272" s="6">
        <f t="shared" si="47"/>
        <v>46837.546245806581</v>
      </c>
      <c r="M272" s="6">
        <f t="shared" si="48"/>
        <v>4373366.3817027463</v>
      </c>
      <c r="N272" s="5">
        <f t="shared" si="49"/>
        <v>14873.256586304598</v>
      </c>
      <c r="O272" s="6">
        <f t="shared" si="50"/>
        <v>88610.594188632735</v>
      </c>
    </row>
    <row r="273" spans="3:15" x14ac:dyDescent="0.2">
      <c r="C273">
        <v>272</v>
      </c>
      <c r="D273">
        <v>89</v>
      </c>
      <c r="E273" s="6">
        <f t="shared" si="51"/>
        <v>4373366.3817027463</v>
      </c>
      <c r="F273" s="5">
        <f t="shared" si="52"/>
        <v>57885.523629396965</v>
      </c>
      <c r="G273" s="5">
        <f t="shared" si="53"/>
        <v>16400.123931385297</v>
      </c>
      <c r="H273" s="6">
        <f t="shared" si="54"/>
        <v>41485.399698011664</v>
      </c>
      <c r="I273" s="6">
        <f t="shared" si="44"/>
        <v>4331880.9820047347</v>
      </c>
      <c r="J273" s="6">
        <f t="shared" si="45"/>
        <v>12</v>
      </c>
      <c r="K273" s="6">
        <f t="shared" si="46"/>
        <v>1.0596241035318976</v>
      </c>
      <c r="L273" s="6">
        <f t="shared" si="47"/>
        <v>45901.655021636434</v>
      </c>
      <c r="M273" s="6">
        <f t="shared" si="48"/>
        <v>4285979.3269830979</v>
      </c>
      <c r="N273" s="5">
        <f t="shared" si="49"/>
        <v>14577.887939009153</v>
      </c>
      <c r="O273" s="6">
        <f t="shared" si="50"/>
        <v>87387.054719648091</v>
      </c>
    </row>
    <row r="274" spans="3:15" x14ac:dyDescent="0.2">
      <c r="C274">
        <v>273</v>
      </c>
      <c r="D274">
        <v>88</v>
      </c>
      <c r="E274" s="6">
        <f t="shared" si="51"/>
        <v>4285979.3269830979</v>
      </c>
      <c r="F274" s="5">
        <f t="shared" si="52"/>
        <v>57272.154668564224</v>
      </c>
      <c r="G274" s="5">
        <f t="shared" si="53"/>
        <v>16072.422476186617</v>
      </c>
      <c r="H274" s="6">
        <f t="shared" si="54"/>
        <v>41199.732192377603</v>
      </c>
      <c r="I274" s="6">
        <f t="shared" si="44"/>
        <v>4244779.5947907204</v>
      </c>
      <c r="J274" s="6">
        <f t="shared" si="45"/>
        <v>12</v>
      </c>
      <c r="K274" s="6">
        <f t="shared" si="46"/>
        <v>1.0596241035318976</v>
      </c>
      <c r="L274" s="6">
        <f t="shared" si="47"/>
        <v>44978.707728206085</v>
      </c>
      <c r="M274" s="6">
        <f t="shared" si="48"/>
        <v>4199800.8870625142</v>
      </c>
      <c r="N274" s="5">
        <f t="shared" si="49"/>
        <v>14286.597756610327</v>
      </c>
      <c r="O274" s="6">
        <f t="shared" si="50"/>
        <v>86178.439920583682</v>
      </c>
    </row>
    <row r="275" spans="3:15" x14ac:dyDescent="0.2">
      <c r="C275">
        <v>274</v>
      </c>
      <c r="D275">
        <v>87</v>
      </c>
      <c r="E275" s="6">
        <f t="shared" si="51"/>
        <v>4199800.8870625142</v>
      </c>
      <c r="F275" s="5">
        <f t="shared" si="52"/>
        <v>56665.285113084021</v>
      </c>
      <c r="G275" s="5">
        <f t="shared" si="53"/>
        <v>15749.253326484428</v>
      </c>
      <c r="H275" s="6">
        <f t="shared" si="54"/>
        <v>40916.031786599589</v>
      </c>
      <c r="I275" s="6">
        <f t="shared" si="44"/>
        <v>4158884.8552759145</v>
      </c>
      <c r="J275" s="6">
        <f t="shared" si="45"/>
        <v>12</v>
      </c>
      <c r="K275" s="6">
        <f t="shared" si="46"/>
        <v>1.0596241035318976</v>
      </c>
      <c r="L275" s="6">
        <f t="shared" si="47"/>
        <v>44068.546364641268</v>
      </c>
      <c r="M275" s="6">
        <f t="shared" si="48"/>
        <v>4114816.3089112733</v>
      </c>
      <c r="N275" s="5">
        <f t="shared" si="49"/>
        <v>13999.336290208381</v>
      </c>
      <c r="O275" s="6">
        <f t="shared" si="50"/>
        <v>84984.578151240858</v>
      </c>
    </row>
    <row r="276" spans="3:15" x14ac:dyDescent="0.2">
      <c r="C276">
        <v>275</v>
      </c>
      <c r="D276">
        <v>86</v>
      </c>
      <c r="E276" s="6">
        <f t="shared" si="51"/>
        <v>4114816.3089112733</v>
      </c>
      <c r="F276" s="5">
        <f t="shared" si="52"/>
        <v>56064.846093690707</v>
      </c>
      <c r="G276" s="5">
        <f t="shared" si="53"/>
        <v>15430.561158417275</v>
      </c>
      <c r="H276" s="6">
        <f t="shared" si="54"/>
        <v>40634.284935273434</v>
      </c>
      <c r="I276" s="6">
        <f t="shared" si="44"/>
        <v>4074182.023976</v>
      </c>
      <c r="J276" s="6">
        <f t="shared" si="45"/>
        <v>12</v>
      </c>
      <c r="K276" s="6">
        <f t="shared" si="46"/>
        <v>1.0596241035318976</v>
      </c>
      <c r="L276" s="6">
        <f t="shared" si="47"/>
        <v>43171.014747813409</v>
      </c>
      <c r="M276" s="6">
        <f t="shared" si="48"/>
        <v>4031011.0092281867</v>
      </c>
      <c r="N276" s="5">
        <f t="shared" si="49"/>
        <v>13716.054363037578</v>
      </c>
      <c r="O276" s="6">
        <f t="shared" si="50"/>
        <v>83805.299683086836</v>
      </c>
    </row>
    <row r="277" spans="3:15" x14ac:dyDescent="0.2">
      <c r="C277">
        <v>276</v>
      </c>
      <c r="D277">
        <v>85</v>
      </c>
      <c r="E277" s="6">
        <f t="shared" si="51"/>
        <v>4031011.0092281867</v>
      </c>
      <c r="F277" s="5">
        <f t="shared" si="52"/>
        <v>55470.769470873856</v>
      </c>
      <c r="G277" s="5">
        <f t="shared" si="53"/>
        <v>15116.291284605699</v>
      </c>
      <c r="H277" s="6">
        <f t="shared" si="54"/>
        <v>40354.478186268156</v>
      </c>
      <c r="I277" s="6">
        <f t="shared" si="44"/>
        <v>3990656.5310419183</v>
      </c>
      <c r="J277" s="6">
        <f t="shared" si="45"/>
        <v>12</v>
      </c>
      <c r="K277" s="6">
        <f t="shared" si="46"/>
        <v>1.0596241035318976</v>
      </c>
      <c r="L277" s="6">
        <f t="shared" si="47"/>
        <v>42285.958492090052</v>
      </c>
      <c r="M277" s="6">
        <f t="shared" si="48"/>
        <v>3948370.5725498283</v>
      </c>
      <c r="N277" s="5">
        <f t="shared" si="49"/>
        <v>13436.703364093955</v>
      </c>
      <c r="O277" s="6">
        <f t="shared" si="50"/>
        <v>82640.436678358208</v>
      </c>
    </row>
    <row r="278" spans="3:15" x14ac:dyDescent="0.2">
      <c r="C278">
        <v>277</v>
      </c>
      <c r="D278">
        <v>84</v>
      </c>
      <c r="E278" s="6">
        <f t="shared" si="51"/>
        <v>3948370.5725498283</v>
      </c>
      <c r="F278" s="5">
        <f t="shared" si="52"/>
        <v>54882.987827145873</v>
      </c>
      <c r="G278" s="5">
        <f t="shared" si="53"/>
        <v>14806.389647061857</v>
      </c>
      <c r="H278" s="6">
        <f t="shared" si="54"/>
        <v>40076.598180084016</v>
      </c>
      <c r="I278" s="6">
        <f t="shared" si="44"/>
        <v>3908293.9743697443</v>
      </c>
      <c r="J278" s="6">
        <f t="shared" si="45"/>
        <v>12</v>
      </c>
      <c r="K278" s="6">
        <f t="shared" si="46"/>
        <v>1.0596241035318976</v>
      </c>
      <c r="L278" s="6">
        <f t="shared" si="47"/>
        <v>41413.224989306575</v>
      </c>
      <c r="M278" s="6">
        <f t="shared" si="48"/>
        <v>3866880.7493804377</v>
      </c>
      <c r="N278" s="5">
        <f t="shared" si="49"/>
        <v>13161.235241832761</v>
      </c>
      <c r="O278" s="6">
        <f t="shared" si="50"/>
        <v>81489.823169390584</v>
      </c>
    </row>
    <row r="279" spans="3:15" x14ac:dyDescent="0.2">
      <c r="C279">
        <v>278</v>
      </c>
      <c r="D279">
        <v>83</v>
      </c>
      <c r="E279" s="6">
        <f t="shared" si="51"/>
        <v>3866880.7493804377</v>
      </c>
      <c r="F279" s="5">
        <f t="shared" si="52"/>
        <v>54301.434459390963</v>
      </c>
      <c r="G279" s="5">
        <f t="shared" si="53"/>
        <v>14500.802810176641</v>
      </c>
      <c r="H279" s="6">
        <f t="shared" si="54"/>
        <v>39800.631649214323</v>
      </c>
      <c r="I279" s="6">
        <f t="shared" si="44"/>
        <v>3827080.1177312233</v>
      </c>
      <c r="J279" s="6">
        <f t="shared" si="45"/>
        <v>12</v>
      </c>
      <c r="K279" s="6">
        <f t="shared" si="46"/>
        <v>1.0596241035318976</v>
      </c>
      <c r="L279" s="6">
        <f t="shared" si="47"/>
        <v>40552.663388956964</v>
      </c>
      <c r="M279" s="6">
        <f t="shared" si="48"/>
        <v>3786527.4543422665</v>
      </c>
      <c r="N279" s="5">
        <f t="shared" si="49"/>
        <v>12889.602497934793</v>
      </c>
      <c r="O279" s="6">
        <f t="shared" si="50"/>
        <v>80353.295038171287</v>
      </c>
    </row>
    <row r="280" spans="3:15" x14ac:dyDescent="0.2">
      <c r="C280">
        <v>279</v>
      </c>
      <c r="D280">
        <v>82</v>
      </c>
      <c r="E280" s="6">
        <f t="shared" si="51"/>
        <v>3786527.4543422665</v>
      </c>
      <c r="F280" s="5">
        <f t="shared" si="52"/>
        <v>53726.043371295651</v>
      </c>
      <c r="G280" s="5">
        <f t="shared" si="53"/>
        <v>14199.477953783498</v>
      </c>
      <c r="H280" s="6">
        <f t="shared" si="54"/>
        <v>39526.565417512153</v>
      </c>
      <c r="I280" s="6">
        <f t="shared" si="44"/>
        <v>3747000.8889247542</v>
      </c>
      <c r="J280" s="6">
        <f t="shared" si="45"/>
        <v>12</v>
      </c>
      <c r="K280" s="6">
        <f t="shared" si="46"/>
        <v>1.0596241035318976</v>
      </c>
      <c r="L280" s="6">
        <f t="shared" si="47"/>
        <v>39704.124578601164</v>
      </c>
      <c r="M280" s="6">
        <f t="shared" si="48"/>
        <v>3707296.764346153</v>
      </c>
      <c r="N280" s="5">
        <f t="shared" si="49"/>
        <v>12621.758181140889</v>
      </c>
      <c r="O280" s="6">
        <f t="shared" si="50"/>
        <v>79230.689996113317</v>
      </c>
    </row>
    <row r="281" spans="3:15" x14ac:dyDescent="0.2">
      <c r="C281">
        <v>280</v>
      </c>
      <c r="D281">
        <v>81</v>
      </c>
      <c r="E281" s="6">
        <f t="shared" si="51"/>
        <v>3707296.764346153</v>
      </c>
      <c r="F281" s="5">
        <f t="shared" si="52"/>
        <v>53156.749265859406</v>
      </c>
      <c r="G281" s="5">
        <f t="shared" si="53"/>
        <v>13902.362866298074</v>
      </c>
      <c r="H281" s="6">
        <f t="shared" si="54"/>
        <v>39254.386399561336</v>
      </c>
      <c r="I281" s="6">
        <f t="shared" si="44"/>
        <v>3668042.3779465915</v>
      </c>
      <c r="J281" s="6">
        <f t="shared" si="45"/>
        <v>12</v>
      </c>
      <c r="K281" s="6">
        <f t="shared" si="46"/>
        <v>1.0596241035318976</v>
      </c>
      <c r="L281" s="6">
        <f t="shared" si="47"/>
        <v>38867.461164486667</v>
      </c>
      <c r="M281" s="6">
        <f t="shared" si="48"/>
        <v>3629174.9167821049</v>
      </c>
      <c r="N281" s="5">
        <f t="shared" si="49"/>
        <v>12357.655881153843</v>
      </c>
      <c r="O281" s="6">
        <f t="shared" si="50"/>
        <v>78121.847564048003</v>
      </c>
    </row>
    <row r="282" spans="3:15" x14ac:dyDescent="0.2">
      <c r="C282">
        <v>281</v>
      </c>
      <c r="D282">
        <v>80</v>
      </c>
      <c r="E282" s="6">
        <f t="shared" si="51"/>
        <v>3629174.9167821049</v>
      </c>
      <c r="F282" s="5">
        <f t="shared" si="52"/>
        <v>52593.487537984314</v>
      </c>
      <c r="G282" s="5">
        <f t="shared" si="53"/>
        <v>13609.405937932892</v>
      </c>
      <c r="H282" s="6">
        <f t="shared" si="54"/>
        <v>38984.081600051424</v>
      </c>
      <c r="I282" s="6">
        <f t="shared" si="44"/>
        <v>3590190.8351820535</v>
      </c>
      <c r="J282" s="6">
        <f t="shared" si="45"/>
        <v>12</v>
      </c>
      <c r="K282" s="6">
        <f t="shared" si="46"/>
        <v>1.0596241035318976</v>
      </c>
      <c r="L282" s="6">
        <f t="shared" si="47"/>
        <v>38042.527452382179</v>
      </c>
      <c r="M282" s="6">
        <f t="shared" si="48"/>
        <v>3552148.3077296712</v>
      </c>
      <c r="N282" s="5">
        <f t="shared" si="49"/>
        <v>12097.249722607015</v>
      </c>
      <c r="O282" s="6">
        <f t="shared" si="50"/>
        <v>77026.609052433603</v>
      </c>
    </row>
    <row r="283" spans="3:15" x14ac:dyDescent="0.2">
      <c r="C283">
        <v>282</v>
      </c>
      <c r="D283">
        <v>79</v>
      </c>
      <c r="E283" s="6">
        <f t="shared" si="51"/>
        <v>3552148.3077296712</v>
      </c>
      <c r="F283" s="5">
        <f t="shared" si="52"/>
        <v>52036.194267143794</v>
      </c>
      <c r="G283" s="5">
        <f t="shared" si="53"/>
        <v>13320.556153986267</v>
      </c>
      <c r="H283" s="6">
        <f t="shared" si="54"/>
        <v>38715.638113157525</v>
      </c>
      <c r="I283" s="6">
        <f t="shared" si="44"/>
        <v>3513432.6696165139</v>
      </c>
      <c r="J283" s="6">
        <f t="shared" si="45"/>
        <v>12</v>
      </c>
      <c r="K283" s="6">
        <f t="shared" si="46"/>
        <v>1.0596241035318976</v>
      </c>
      <c r="L283" s="6">
        <f t="shared" si="47"/>
        <v>37229.179428620802</v>
      </c>
      <c r="M283" s="6">
        <f t="shared" si="48"/>
        <v>3476203.4901878932</v>
      </c>
      <c r="N283" s="5">
        <f t="shared" si="49"/>
        <v>11840.494359098904</v>
      </c>
      <c r="O283" s="6">
        <f t="shared" si="50"/>
        <v>75944.81754177832</v>
      </c>
    </row>
    <row r="284" spans="3:15" x14ac:dyDescent="0.2">
      <c r="C284">
        <v>283</v>
      </c>
      <c r="D284">
        <v>78</v>
      </c>
      <c r="E284" s="6">
        <f t="shared" si="51"/>
        <v>3476203.4901878932</v>
      </c>
      <c r="F284" s="5">
        <f t="shared" si="52"/>
        <v>51484.80621012843</v>
      </c>
      <c r="G284" s="5">
        <f t="shared" si="53"/>
        <v>13035.7630882046</v>
      </c>
      <c r="H284" s="6">
        <f t="shared" si="54"/>
        <v>38449.043121923831</v>
      </c>
      <c r="I284" s="6">
        <f t="shared" si="44"/>
        <v>3437754.4470659695</v>
      </c>
      <c r="J284" s="6">
        <f t="shared" si="45"/>
        <v>12</v>
      </c>
      <c r="K284" s="6">
        <f t="shared" si="46"/>
        <v>1.0596241035318976</v>
      </c>
      <c r="L284" s="6">
        <f t="shared" si="47"/>
        <v>36427.274741350724</v>
      </c>
      <c r="M284" s="6">
        <f t="shared" si="48"/>
        <v>3401327.1723246188</v>
      </c>
      <c r="N284" s="5">
        <f t="shared" si="49"/>
        <v>11587.344967292976</v>
      </c>
      <c r="O284" s="6">
        <f t="shared" si="50"/>
        <v>74876.317863274555</v>
      </c>
    </row>
    <row r="285" spans="3:15" x14ac:dyDescent="0.2">
      <c r="C285">
        <v>284</v>
      </c>
      <c r="D285">
        <v>77</v>
      </c>
      <c r="E285" s="6">
        <f t="shared" si="51"/>
        <v>3401327.1723246188</v>
      </c>
      <c r="F285" s="5">
        <f t="shared" si="52"/>
        <v>50939.26079386918</v>
      </c>
      <c r="G285" s="5">
        <f t="shared" si="53"/>
        <v>12754.97689621732</v>
      </c>
      <c r="H285" s="6">
        <f t="shared" si="54"/>
        <v>38184.283897651861</v>
      </c>
      <c r="I285" s="6">
        <f t="shared" si="44"/>
        <v>3363142.888426967</v>
      </c>
      <c r="J285" s="6">
        <f t="shared" si="45"/>
        <v>12</v>
      </c>
      <c r="K285" s="6">
        <f t="shared" si="46"/>
        <v>1.0596241035318976</v>
      </c>
      <c r="L285" s="6">
        <f t="shared" si="47"/>
        <v>35636.672681991018</v>
      </c>
      <c r="M285" s="6">
        <f t="shared" si="48"/>
        <v>3327506.215744976</v>
      </c>
      <c r="N285" s="5">
        <f t="shared" si="49"/>
        <v>11337.757241082063</v>
      </c>
      <c r="O285" s="6">
        <f t="shared" si="50"/>
        <v>73820.95657964288</v>
      </c>
    </row>
    <row r="286" spans="3:15" x14ac:dyDescent="0.2">
      <c r="C286">
        <v>285</v>
      </c>
      <c r="D286">
        <v>76</v>
      </c>
      <c r="E286" s="6">
        <f t="shared" si="51"/>
        <v>3327506.215744976</v>
      </c>
      <c r="F286" s="5">
        <f t="shared" si="52"/>
        <v>50399.496108336367</v>
      </c>
      <c r="G286" s="5">
        <f t="shared" si="53"/>
        <v>12478.14830904366</v>
      </c>
      <c r="H286" s="6">
        <f t="shared" si="54"/>
        <v>37921.347799292707</v>
      </c>
      <c r="I286" s="6">
        <f t="shared" si="44"/>
        <v>3289584.8679456832</v>
      </c>
      <c r="J286" s="6">
        <f t="shared" si="45"/>
        <v>12</v>
      </c>
      <c r="K286" s="6">
        <f t="shared" si="46"/>
        <v>1.0596241035318976</v>
      </c>
      <c r="L286" s="6">
        <f t="shared" si="47"/>
        <v>34857.234166890405</v>
      </c>
      <c r="M286" s="6">
        <f t="shared" si="48"/>
        <v>3254727.6337787928</v>
      </c>
      <c r="N286" s="5">
        <f t="shared" si="49"/>
        <v>11091.687385816587</v>
      </c>
      <c r="O286" s="6">
        <f t="shared" si="50"/>
        <v>72778.581966183119</v>
      </c>
    </row>
    <row r="287" spans="3:15" x14ac:dyDescent="0.2">
      <c r="C287">
        <v>286</v>
      </c>
      <c r="D287">
        <v>75</v>
      </c>
      <c r="E287" s="6">
        <f t="shared" si="51"/>
        <v>3254727.6337787928</v>
      </c>
      <c r="F287" s="5">
        <f t="shared" si="52"/>
        <v>49865.450899513809</v>
      </c>
      <c r="G287" s="5">
        <f t="shared" si="53"/>
        <v>12205.228626670472</v>
      </c>
      <c r="H287" s="6">
        <f t="shared" si="54"/>
        <v>37660.222272843341</v>
      </c>
      <c r="I287" s="6">
        <f t="shared" si="44"/>
        <v>3217067.4115059497</v>
      </c>
      <c r="J287" s="6">
        <f t="shared" si="45"/>
        <v>12</v>
      </c>
      <c r="K287" s="6">
        <f t="shared" si="46"/>
        <v>1.0596241035318976</v>
      </c>
      <c r="L287" s="6">
        <f t="shared" si="47"/>
        <v>34088.821719186744</v>
      </c>
      <c r="M287" s="6">
        <f t="shared" si="48"/>
        <v>3182978.5897867628</v>
      </c>
      <c r="N287" s="5">
        <f t="shared" si="49"/>
        <v>10849.092112595976</v>
      </c>
      <c r="O287" s="6">
        <f t="shared" si="50"/>
        <v>71749.043992030085</v>
      </c>
    </row>
    <row r="288" spans="3:15" x14ac:dyDescent="0.2">
      <c r="C288">
        <v>287</v>
      </c>
      <c r="D288">
        <v>74</v>
      </c>
      <c r="E288" s="6">
        <f t="shared" si="51"/>
        <v>3182978.5897867628</v>
      </c>
      <c r="F288" s="5">
        <f t="shared" si="52"/>
        <v>49337.064562447689</v>
      </c>
      <c r="G288" s="5">
        <f t="shared" si="53"/>
        <v>11936.16971170036</v>
      </c>
      <c r="H288" s="6">
        <f t="shared" si="54"/>
        <v>37400.894850747325</v>
      </c>
      <c r="I288" s="6">
        <f t="shared" si="44"/>
        <v>3145577.6949360156</v>
      </c>
      <c r="J288" s="6">
        <f t="shared" si="45"/>
        <v>12</v>
      </c>
      <c r="K288" s="6">
        <f t="shared" si="46"/>
        <v>1.0596241035318976</v>
      </c>
      <c r="L288" s="6">
        <f t="shared" si="47"/>
        <v>33331.299450865088</v>
      </c>
      <c r="M288" s="6">
        <f t="shared" si="48"/>
        <v>3112246.3954851506</v>
      </c>
      <c r="N288" s="5">
        <f t="shared" si="49"/>
        <v>10609.928632622543</v>
      </c>
      <c r="O288" s="6">
        <f t="shared" si="50"/>
        <v>70732.194301612413</v>
      </c>
    </row>
    <row r="289" spans="3:15" x14ac:dyDescent="0.2">
      <c r="C289">
        <v>288</v>
      </c>
      <c r="D289">
        <v>73</v>
      </c>
      <c r="E289" s="6">
        <f t="shared" si="51"/>
        <v>3112246.3954851506</v>
      </c>
      <c r="F289" s="5">
        <f t="shared" si="52"/>
        <v>48814.277134368909</v>
      </c>
      <c r="G289" s="5">
        <f t="shared" si="53"/>
        <v>11670.923983069315</v>
      </c>
      <c r="H289" s="6">
        <f t="shared" si="54"/>
        <v>37143.353151299598</v>
      </c>
      <c r="I289" s="6">
        <f t="shared" si="44"/>
        <v>3075103.0423338511</v>
      </c>
      <c r="J289" s="6">
        <f t="shared" si="45"/>
        <v>12</v>
      </c>
      <c r="K289" s="6">
        <f t="shared" si="46"/>
        <v>1.0596241035318976</v>
      </c>
      <c r="L289" s="6">
        <f t="shared" si="47"/>
        <v>32584.53304501218</v>
      </c>
      <c r="M289" s="6">
        <f t="shared" si="48"/>
        <v>3042518.5092888391</v>
      </c>
      <c r="N289" s="5">
        <f t="shared" si="49"/>
        <v>10374.154651617169</v>
      </c>
      <c r="O289" s="6">
        <f t="shared" si="50"/>
        <v>69727.886196311782</v>
      </c>
    </row>
    <row r="290" spans="3:15" x14ac:dyDescent="0.2">
      <c r="C290">
        <v>289</v>
      </c>
      <c r="D290">
        <v>72</v>
      </c>
      <c r="E290" s="6">
        <f t="shared" si="51"/>
        <v>3042518.5092888391</v>
      </c>
      <c r="F290" s="5">
        <f t="shared" si="52"/>
        <v>48297.029287888254</v>
      </c>
      <c r="G290" s="5">
        <f t="shared" si="53"/>
        <v>11409.444409833146</v>
      </c>
      <c r="H290" s="6">
        <f t="shared" si="54"/>
        <v>36887.58487805511</v>
      </c>
      <c r="I290" s="6">
        <f t="shared" si="44"/>
        <v>3005630.9244107842</v>
      </c>
      <c r="J290" s="6">
        <f t="shared" si="45"/>
        <v>12</v>
      </c>
      <c r="K290" s="6">
        <f t="shared" si="46"/>
        <v>1.0596241035318976</v>
      </c>
      <c r="L290" s="6">
        <f t="shared" si="47"/>
        <v>31848.389738265258</v>
      </c>
      <c r="M290" s="6">
        <f t="shared" si="48"/>
        <v>2973782.5346725187</v>
      </c>
      <c r="N290" s="5">
        <f t="shared" si="49"/>
        <v>10141.72836429613</v>
      </c>
      <c r="O290" s="6">
        <f t="shared" si="50"/>
        <v>68735.974616320367</v>
      </c>
    </row>
    <row r="291" spans="3:15" x14ac:dyDescent="0.2">
      <c r="C291">
        <v>290</v>
      </c>
      <c r="D291">
        <v>71</v>
      </c>
      <c r="E291" s="6">
        <f t="shared" si="51"/>
        <v>2973782.5346725187</v>
      </c>
      <c r="F291" s="5">
        <f t="shared" si="52"/>
        <v>47785.262324263938</v>
      </c>
      <c r="G291" s="5">
        <f t="shared" si="53"/>
        <v>11151.684505021945</v>
      </c>
      <c r="H291" s="6">
        <f t="shared" si="54"/>
        <v>36633.577819241997</v>
      </c>
      <c r="I291" s="6">
        <f t="shared" si="44"/>
        <v>2937148.9568532766</v>
      </c>
      <c r="J291" s="6">
        <f t="shared" si="45"/>
        <v>12</v>
      </c>
      <c r="K291" s="6">
        <f t="shared" si="46"/>
        <v>1.0596241035318976</v>
      </c>
      <c r="L291" s="6">
        <f t="shared" si="47"/>
        <v>31122.738303453014</v>
      </c>
      <c r="M291" s="6">
        <f t="shared" si="48"/>
        <v>2906026.2185498234</v>
      </c>
      <c r="N291" s="5">
        <f t="shared" si="49"/>
        <v>9912.6084489083951</v>
      </c>
      <c r="O291" s="6">
        <f t="shared" si="50"/>
        <v>67756.316122695018</v>
      </c>
    </row>
    <row r="292" spans="3:15" x14ac:dyDescent="0.2">
      <c r="C292">
        <v>291</v>
      </c>
      <c r="D292">
        <v>70</v>
      </c>
      <c r="E292" s="6">
        <f t="shared" si="51"/>
        <v>2906026.2185498234</v>
      </c>
      <c r="F292" s="5">
        <f t="shared" si="52"/>
        <v>47278.918166740055</v>
      </c>
      <c r="G292" s="5">
        <f t="shared" si="53"/>
        <v>10897.598319561837</v>
      </c>
      <c r="H292" s="6">
        <f t="shared" si="54"/>
        <v>36381.319847178216</v>
      </c>
      <c r="I292" s="6">
        <f t="shared" si="44"/>
        <v>2869644.8987026452</v>
      </c>
      <c r="J292" s="6">
        <f t="shared" si="45"/>
        <v>12</v>
      </c>
      <c r="K292" s="6">
        <f t="shared" si="46"/>
        <v>1.0596241035318976</v>
      </c>
      <c r="L292" s="6">
        <f t="shared" si="47"/>
        <v>30407.449032426735</v>
      </c>
      <c r="M292" s="6">
        <f t="shared" si="48"/>
        <v>2839237.4496702184</v>
      </c>
      <c r="N292" s="5">
        <f t="shared" si="49"/>
        <v>9686.7540618327439</v>
      </c>
      <c r="O292" s="6">
        <f t="shared" si="50"/>
        <v>66788.768879604948</v>
      </c>
    </row>
    <row r="293" spans="3:15" x14ac:dyDescent="0.2">
      <c r="C293">
        <v>292</v>
      </c>
      <c r="D293">
        <v>69</v>
      </c>
      <c r="E293" s="6">
        <f t="shared" si="51"/>
        <v>2839237.4496702184</v>
      </c>
      <c r="F293" s="5">
        <f t="shared" si="52"/>
        <v>46777.939353956135</v>
      </c>
      <c r="G293" s="5">
        <f t="shared" si="53"/>
        <v>10647.140436263318</v>
      </c>
      <c r="H293" s="6">
        <f t="shared" si="54"/>
        <v>36130.798917692817</v>
      </c>
      <c r="I293" s="6">
        <f t="shared" si="44"/>
        <v>2803106.6507525258</v>
      </c>
      <c r="J293" s="6">
        <f t="shared" si="45"/>
        <v>12</v>
      </c>
      <c r="K293" s="6">
        <f t="shared" si="46"/>
        <v>1.0596241035318976</v>
      </c>
      <c r="L293" s="6">
        <f t="shared" si="47"/>
        <v>29702.393719079453</v>
      </c>
      <c r="M293" s="6">
        <f t="shared" si="48"/>
        <v>2773404.2570334463</v>
      </c>
      <c r="N293" s="5">
        <f t="shared" si="49"/>
        <v>9464.1248322340616</v>
      </c>
      <c r="O293" s="6">
        <f t="shared" si="50"/>
        <v>65833.192636772263</v>
      </c>
    </row>
    <row r="294" spans="3:15" x14ac:dyDescent="0.2">
      <c r="C294">
        <v>293</v>
      </c>
      <c r="D294">
        <v>68</v>
      </c>
      <c r="E294" s="6">
        <f t="shared" si="51"/>
        <v>2773404.2570334463</v>
      </c>
      <c r="F294" s="5">
        <f t="shared" si="52"/>
        <v>46282.269033426091</v>
      </c>
      <c r="G294" s="5">
        <f t="shared" si="53"/>
        <v>10400.265963875423</v>
      </c>
      <c r="H294" s="6">
        <f t="shared" si="54"/>
        <v>35882.003069550672</v>
      </c>
      <c r="I294" s="6">
        <f t="shared" si="44"/>
        <v>2737522.2539638956</v>
      </c>
      <c r="J294" s="6">
        <f t="shared" si="45"/>
        <v>12</v>
      </c>
      <c r="K294" s="6">
        <f t="shared" si="46"/>
        <v>1.0596241035318976</v>
      </c>
      <c r="L294" s="6">
        <f t="shared" si="47"/>
        <v>29007.445642551127</v>
      </c>
      <c r="M294" s="6">
        <f t="shared" si="48"/>
        <v>2708514.8083213447</v>
      </c>
      <c r="N294" s="5">
        <f t="shared" si="49"/>
        <v>9244.6808567781536</v>
      </c>
      <c r="O294" s="6">
        <f t="shared" si="50"/>
        <v>64889.448712101803</v>
      </c>
    </row>
    <row r="295" spans="3:15" x14ac:dyDescent="0.2">
      <c r="C295">
        <v>294</v>
      </c>
      <c r="D295">
        <v>67</v>
      </c>
      <c r="E295" s="6">
        <f t="shared" si="51"/>
        <v>2708514.8083213447</v>
      </c>
      <c r="F295" s="5">
        <f t="shared" si="52"/>
        <v>45791.850955086404</v>
      </c>
      <c r="G295" s="5">
        <f t="shared" si="53"/>
        <v>10156.930531205042</v>
      </c>
      <c r="H295" s="6">
        <f t="shared" si="54"/>
        <v>35634.920423881362</v>
      </c>
      <c r="I295" s="6">
        <f t="shared" si="44"/>
        <v>2672879.8878974635</v>
      </c>
      <c r="J295" s="6">
        <f t="shared" si="45"/>
        <v>12</v>
      </c>
      <c r="K295" s="6">
        <f t="shared" si="46"/>
        <v>1.0596241035318976</v>
      </c>
      <c r="L295" s="6">
        <f t="shared" si="47"/>
        <v>28322.479550617889</v>
      </c>
      <c r="M295" s="6">
        <f t="shared" si="48"/>
        <v>2644557.4083468458</v>
      </c>
      <c r="N295" s="5">
        <f t="shared" si="49"/>
        <v>9028.3826944044831</v>
      </c>
      <c r="O295" s="6">
        <f t="shared" si="50"/>
        <v>63957.399974499247</v>
      </c>
    </row>
    <row r="296" spans="3:15" x14ac:dyDescent="0.2">
      <c r="C296">
        <v>295</v>
      </c>
      <c r="D296">
        <v>66</v>
      </c>
      <c r="E296" s="6">
        <f t="shared" si="51"/>
        <v>2644557.4083468458</v>
      </c>
      <c r="F296" s="5">
        <f t="shared" si="52"/>
        <v>45306.629464912905</v>
      </c>
      <c r="G296" s="5">
        <f t="shared" si="53"/>
        <v>9917.0902813006705</v>
      </c>
      <c r="H296" s="6">
        <f t="shared" si="54"/>
        <v>35389.539183612236</v>
      </c>
      <c r="I296" s="6">
        <f t="shared" si="44"/>
        <v>2609167.8691632333</v>
      </c>
      <c r="J296" s="6">
        <f t="shared" si="45"/>
        <v>12</v>
      </c>
      <c r="K296" s="6">
        <f t="shared" si="46"/>
        <v>1.0596241035318976</v>
      </c>
      <c r="L296" s="6">
        <f t="shared" si="47"/>
        <v>27647.371643263228</v>
      </c>
      <c r="M296" s="6">
        <f t="shared" si="48"/>
        <v>2581520.4975199699</v>
      </c>
      <c r="N296" s="5">
        <f t="shared" si="49"/>
        <v>8815.1913611561522</v>
      </c>
      <c r="O296" s="6">
        <f t="shared" si="50"/>
        <v>63036.910826875464</v>
      </c>
    </row>
    <row r="297" spans="3:15" x14ac:dyDescent="0.2">
      <c r="C297">
        <v>296</v>
      </c>
      <c r="D297">
        <v>65</v>
      </c>
      <c r="E297" s="6">
        <f t="shared" si="51"/>
        <v>2581520.4975199699</v>
      </c>
      <c r="F297" s="5">
        <f t="shared" si="52"/>
        <v>44826.549498604785</v>
      </c>
      <c r="G297" s="5">
        <f t="shared" si="53"/>
        <v>9680.7018656998862</v>
      </c>
      <c r="H297" s="6">
        <f t="shared" si="54"/>
        <v>35145.847632904901</v>
      </c>
      <c r="I297" s="6">
        <f t="shared" si="44"/>
        <v>2546374.6498870649</v>
      </c>
      <c r="J297" s="6">
        <f t="shared" si="45"/>
        <v>12</v>
      </c>
      <c r="K297" s="6">
        <f t="shared" si="46"/>
        <v>1.0596241035318976</v>
      </c>
      <c r="L297" s="6">
        <f t="shared" si="47"/>
        <v>26981.999556429309</v>
      </c>
      <c r="M297" s="6">
        <f t="shared" si="48"/>
        <v>2519392.6503306357</v>
      </c>
      <c r="N297" s="5">
        <f t="shared" si="49"/>
        <v>8605.0683250665661</v>
      </c>
      <c r="O297" s="6">
        <f t="shared" si="50"/>
        <v>62127.847189334207</v>
      </c>
    </row>
    <row r="298" spans="3:15" x14ac:dyDescent="0.2">
      <c r="C298">
        <v>297</v>
      </c>
      <c r="D298">
        <v>64</v>
      </c>
      <c r="E298" s="6">
        <f t="shared" si="51"/>
        <v>2519392.6503306357</v>
      </c>
      <c r="F298" s="5">
        <f t="shared" si="52"/>
        <v>44351.556575335904</v>
      </c>
      <c r="G298" s="5">
        <f t="shared" si="53"/>
        <v>9447.7224387398837</v>
      </c>
      <c r="H298" s="6">
        <f t="shared" si="54"/>
        <v>34903.834136596022</v>
      </c>
      <c r="I298" s="6">
        <f t="shared" si="44"/>
        <v>2484488.8161940398</v>
      </c>
      <c r="J298" s="6">
        <f t="shared" si="45"/>
        <v>12</v>
      </c>
      <c r="K298" s="6">
        <f t="shared" si="46"/>
        <v>1.0596241035318976</v>
      </c>
      <c r="L298" s="6">
        <f t="shared" si="47"/>
        <v>26326.24234594635</v>
      </c>
      <c r="M298" s="6">
        <f t="shared" si="48"/>
        <v>2458162.5738480934</v>
      </c>
      <c r="N298" s="5">
        <f t="shared" si="49"/>
        <v>8397.9755011021189</v>
      </c>
      <c r="O298" s="6">
        <f t="shared" si="50"/>
        <v>61230.076482542368</v>
      </c>
    </row>
    <row r="299" spans="3:15" x14ac:dyDescent="0.2">
      <c r="C299">
        <v>298</v>
      </c>
      <c r="D299">
        <v>63</v>
      </c>
      <c r="E299" s="6">
        <f t="shared" si="51"/>
        <v>2458162.5738480934</v>
      </c>
      <c r="F299" s="5">
        <f t="shared" si="52"/>
        <v>43881.596791572076</v>
      </c>
      <c r="G299" s="5">
        <f t="shared" si="53"/>
        <v>9218.1096519303501</v>
      </c>
      <c r="H299" s="6">
        <f t="shared" si="54"/>
        <v>34663.487139641729</v>
      </c>
      <c r="I299" s="6">
        <f t="shared" si="44"/>
        <v>2423499.0867084516</v>
      </c>
      <c r="J299" s="6">
        <f t="shared" si="45"/>
        <v>12</v>
      </c>
      <c r="K299" s="6">
        <f t="shared" si="46"/>
        <v>1.0596241035318976</v>
      </c>
      <c r="L299" s="6">
        <f t="shared" si="47"/>
        <v>25679.980471638155</v>
      </c>
      <c r="M299" s="6">
        <f t="shared" si="48"/>
        <v>2397819.1062368136</v>
      </c>
      <c r="N299" s="5">
        <f t="shared" si="49"/>
        <v>8193.8752461603108</v>
      </c>
      <c r="O299" s="6">
        <f t="shared" si="50"/>
        <v>60343.467611279884</v>
      </c>
    </row>
    <row r="300" spans="3:15" x14ac:dyDescent="0.2">
      <c r="C300">
        <v>299</v>
      </c>
      <c r="D300">
        <v>62</v>
      </c>
      <c r="E300" s="6">
        <f t="shared" si="51"/>
        <v>2397819.1062368136</v>
      </c>
      <c r="F300" s="5">
        <f t="shared" si="52"/>
        <v>43416.616814953872</v>
      </c>
      <c r="G300" s="5">
        <f t="shared" si="53"/>
        <v>8991.8216483880515</v>
      </c>
      <c r="H300" s="6">
        <f t="shared" si="54"/>
        <v>34424.795166565818</v>
      </c>
      <c r="I300" s="6">
        <f t="shared" si="44"/>
        <v>2363394.3110702476</v>
      </c>
      <c r="J300" s="6">
        <f t="shared" si="45"/>
        <v>12</v>
      </c>
      <c r="K300" s="6">
        <f t="shared" si="46"/>
        <v>1.0596241035318976</v>
      </c>
      <c r="L300" s="6">
        <f t="shared" si="47"/>
        <v>25043.09578160198</v>
      </c>
      <c r="M300" s="6">
        <f t="shared" si="48"/>
        <v>2338351.2152886456</v>
      </c>
      <c r="N300" s="5">
        <f t="shared" si="49"/>
        <v>7992.730354122712</v>
      </c>
      <c r="O300" s="6">
        <f t="shared" si="50"/>
        <v>59467.890948167798</v>
      </c>
    </row>
    <row r="301" spans="3:15" x14ac:dyDescent="0.2">
      <c r="C301">
        <v>300</v>
      </c>
      <c r="D301">
        <v>61</v>
      </c>
      <c r="E301" s="6">
        <f t="shared" si="51"/>
        <v>2338351.2152886456</v>
      </c>
      <c r="F301" s="5">
        <f t="shared" si="52"/>
        <v>42956.56387824448</v>
      </c>
      <c r="G301" s="5">
        <f t="shared" si="53"/>
        <v>8768.8170573324205</v>
      </c>
      <c r="H301" s="6">
        <f t="shared" si="54"/>
        <v>34187.746820912056</v>
      </c>
      <c r="I301" s="6">
        <f t="shared" si="44"/>
        <v>2304163.4684677334</v>
      </c>
      <c r="J301" s="6">
        <f t="shared" si="45"/>
        <v>12</v>
      </c>
      <c r="K301" s="6">
        <f t="shared" si="46"/>
        <v>1.0596241035318976</v>
      </c>
      <c r="L301" s="6">
        <f t="shared" si="47"/>
        <v>24415.471496660699</v>
      </c>
      <c r="M301" s="6">
        <f t="shared" si="48"/>
        <v>2279747.9969710726</v>
      </c>
      <c r="N301" s="5">
        <f t="shared" si="49"/>
        <v>7794.5040509621522</v>
      </c>
      <c r="O301" s="6">
        <f t="shared" si="50"/>
        <v>58603.218317572755</v>
      </c>
    </row>
    <row r="302" spans="3:15" x14ac:dyDescent="0.2">
      <c r="C302">
        <v>301</v>
      </c>
      <c r="D302">
        <v>60</v>
      </c>
      <c r="E302" s="6">
        <f t="shared" si="51"/>
        <v>2279747.9969710726</v>
      </c>
      <c r="F302" s="5">
        <f t="shared" si="52"/>
        <v>42501.385773341492</v>
      </c>
      <c r="G302" s="5">
        <f t="shared" si="53"/>
        <v>8549.0549886415229</v>
      </c>
      <c r="H302" s="6">
        <f t="shared" si="54"/>
        <v>33952.330784699967</v>
      </c>
      <c r="I302" s="6">
        <f t="shared" si="44"/>
        <v>2245795.6661863727</v>
      </c>
      <c r="J302" s="6">
        <f t="shared" si="45"/>
        <v>12</v>
      </c>
      <c r="K302" s="6">
        <f t="shared" si="46"/>
        <v>1.0596241035318976</v>
      </c>
      <c r="L302" s="6">
        <f t="shared" si="47"/>
        <v>23796.99219498556</v>
      </c>
      <c r="M302" s="6">
        <f t="shared" si="48"/>
        <v>2221998.6739913872</v>
      </c>
      <c r="N302" s="5">
        <f t="shared" si="49"/>
        <v>7599.1599899035755</v>
      </c>
      <c r="O302" s="6">
        <f t="shared" si="50"/>
        <v>57749.32297968553</v>
      </c>
    </row>
    <row r="303" spans="3:15" x14ac:dyDescent="0.2">
      <c r="C303">
        <v>302</v>
      </c>
      <c r="D303">
        <v>59</v>
      </c>
      <c r="E303" s="6">
        <f t="shared" si="51"/>
        <v>2221998.6739913872</v>
      </c>
      <c r="F303" s="5">
        <f t="shared" si="52"/>
        <v>42051.030845352107</v>
      </c>
      <c r="G303" s="5">
        <f t="shared" si="53"/>
        <v>8332.4950274677012</v>
      </c>
      <c r="H303" s="6">
        <f t="shared" si="54"/>
        <v>33718.535817884404</v>
      </c>
      <c r="I303" s="6">
        <f t="shared" si="44"/>
        <v>2188280.1381735029</v>
      </c>
      <c r="J303" s="6">
        <f t="shared" si="45"/>
        <v>12</v>
      </c>
      <c r="K303" s="6">
        <f t="shared" si="46"/>
        <v>1.0596241035318976</v>
      </c>
      <c r="L303" s="6">
        <f t="shared" si="47"/>
        <v>23187.543796887552</v>
      </c>
      <c r="M303" s="6">
        <f t="shared" si="48"/>
        <v>2165092.5943766152</v>
      </c>
      <c r="N303" s="5">
        <f t="shared" si="49"/>
        <v>7406.6622466379577</v>
      </c>
      <c r="O303" s="6">
        <f t="shared" si="50"/>
        <v>56906.079614771952</v>
      </c>
    </row>
    <row r="304" spans="3:15" x14ac:dyDescent="0.2">
      <c r="C304">
        <v>303</v>
      </c>
      <c r="D304">
        <v>58</v>
      </c>
      <c r="E304" s="6">
        <f t="shared" si="51"/>
        <v>2165092.5943766152</v>
      </c>
      <c r="F304" s="5">
        <f t="shared" si="52"/>
        <v>41605.447986731109</v>
      </c>
      <c r="G304" s="5">
        <f t="shared" si="53"/>
        <v>8119.0972289123065</v>
      </c>
      <c r="H304" s="6">
        <f t="shared" si="54"/>
        <v>33486.3507578188</v>
      </c>
      <c r="I304" s="6">
        <f t="shared" si="44"/>
        <v>2131606.2436187966</v>
      </c>
      <c r="J304" s="6">
        <f t="shared" si="45"/>
        <v>12</v>
      </c>
      <c r="K304" s="6">
        <f t="shared" si="46"/>
        <v>1.0596241035318976</v>
      </c>
      <c r="L304" s="6">
        <f t="shared" si="47"/>
        <v>22587.013549775631</v>
      </c>
      <c r="M304" s="6">
        <f t="shared" si="48"/>
        <v>2109019.2300690208</v>
      </c>
      <c r="N304" s="5">
        <f t="shared" si="49"/>
        <v>7216.9753145887171</v>
      </c>
      <c r="O304" s="6">
        <f t="shared" si="50"/>
        <v>56073.364307594427</v>
      </c>
    </row>
    <row r="305" spans="3:15" x14ac:dyDescent="0.2">
      <c r="C305">
        <v>304</v>
      </c>
      <c r="D305">
        <v>57</v>
      </c>
      <c r="E305" s="6">
        <f t="shared" si="51"/>
        <v>2109019.2300690208</v>
      </c>
      <c r="F305" s="5">
        <f t="shared" si="52"/>
        <v>41164.586631481267</v>
      </c>
      <c r="G305" s="5">
        <f t="shared" si="53"/>
        <v>7908.8221127588276</v>
      </c>
      <c r="H305" s="6">
        <f t="shared" si="54"/>
        <v>33255.764518722441</v>
      </c>
      <c r="I305" s="6">
        <f t="shared" si="44"/>
        <v>2075763.4655502983</v>
      </c>
      <c r="J305" s="6">
        <f t="shared" si="45"/>
        <v>12</v>
      </c>
      <c r="K305" s="6">
        <f t="shared" si="46"/>
        <v>1.0596241035318976</v>
      </c>
      <c r="L305" s="6">
        <f t="shared" si="47"/>
        <v>21995.290013279999</v>
      </c>
      <c r="M305" s="6">
        <f t="shared" si="48"/>
        <v>2053768.1755370183</v>
      </c>
      <c r="N305" s="5">
        <f t="shared" si="49"/>
        <v>7030.064100230069</v>
      </c>
      <c r="O305" s="6">
        <f t="shared" si="50"/>
        <v>55251.054532002439</v>
      </c>
    </row>
    <row r="306" spans="3:15" x14ac:dyDescent="0.2">
      <c r="C306">
        <v>305</v>
      </c>
      <c r="D306">
        <v>56</v>
      </c>
      <c r="E306" s="6">
        <f t="shared" si="51"/>
        <v>2053768.1755370183</v>
      </c>
      <c r="F306" s="5">
        <f t="shared" si="52"/>
        <v>40728.396749414838</v>
      </c>
      <c r="G306" s="5">
        <f t="shared" si="53"/>
        <v>7701.6306582638181</v>
      </c>
      <c r="H306" s="6">
        <f t="shared" si="54"/>
        <v>33026.766091151017</v>
      </c>
      <c r="I306" s="6">
        <f t="shared" si="44"/>
        <v>2020741.4094458674</v>
      </c>
      <c r="J306" s="6">
        <f t="shared" si="45"/>
        <v>12</v>
      </c>
      <c r="K306" s="6">
        <f t="shared" si="46"/>
        <v>1.0596241035318976</v>
      </c>
      <c r="L306" s="6">
        <f t="shared" si="47"/>
        <v>21412.263044538606</v>
      </c>
      <c r="M306" s="6">
        <f t="shared" si="48"/>
        <v>1999329.1464013287</v>
      </c>
      <c r="N306" s="5">
        <f t="shared" si="49"/>
        <v>6845.893918456728</v>
      </c>
      <c r="O306" s="6">
        <f t="shared" si="50"/>
        <v>54439.02913568962</v>
      </c>
    </row>
    <row r="307" spans="3:15" x14ac:dyDescent="0.2">
      <c r="C307">
        <v>306</v>
      </c>
      <c r="D307">
        <v>55</v>
      </c>
      <c r="E307" s="6">
        <f t="shared" si="51"/>
        <v>1999329.1464013287</v>
      </c>
      <c r="F307" s="5">
        <f t="shared" si="52"/>
        <v>40296.828840475915</v>
      </c>
      <c r="G307" s="5">
        <f t="shared" si="53"/>
        <v>7497.4842990049829</v>
      </c>
      <c r="H307" s="6">
        <f t="shared" si="54"/>
        <v>32799.344541470935</v>
      </c>
      <c r="I307" s="6">
        <f t="shared" si="44"/>
        <v>1966529.8018598577</v>
      </c>
      <c r="J307" s="6">
        <f t="shared" si="45"/>
        <v>12</v>
      </c>
      <c r="K307" s="6">
        <f t="shared" si="46"/>
        <v>1.0596241035318976</v>
      </c>
      <c r="L307" s="6">
        <f t="shared" si="47"/>
        <v>20837.823783645119</v>
      </c>
      <c r="M307" s="6">
        <f t="shared" si="48"/>
        <v>1945691.9780762126</v>
      </c>
      <c r="N307" s="5">
        <f t="shared" si="49"/>
        <v>6664.4304880044292</v>
      </c>
      <c r="O307" s="6">
        <f t="shared" si="50"/>
        <v>53637.168325116058</v>
      </c>
    </row>
    <row r="308" spans="3:15" x14ac:dyDescent="0.2">
      <c r="C308">
        <v>307</v>
      </c>
      <c r="D308">
        <v>54</v>
      </c>
      <c r="E308" s="6">
        <f t="shared" si="51"/>
        <v>1945691.9780762126</v>
      </c>
      <c r="F308" s="5">
        <f t="shared" si="52"/>
        <v>39869.833929123211</v>
      </c>
      <c r="G308" s="5">
        <f t="shared" si="53"/>
        <v>7296.3449177857965</v>
      </c>
      <c r="H308" s="6">
        <f t="shared" si="54"/>
        <v>32573.489011337413</v>
      </c>
      <c r="I308" s="6">
        <f t="shared" si="44"/>
        <v>1913118.4890648751</v>
      </c>
      <c r="J308" s="6">
        <f t="shared" si="45"/>
        <v>12</v>
      </c>
      <c r="K308" s="6">
        <f t="shared" si="46"/>
        <v>1.0596241035318976</v>
      </c>
      <c r="L308" s="6">
        <f t="shared" si="47"/>
        <v>20271.864639256666</v>
      </c>
      <c r="M308" s="6">
        <f t="shared" si="48"/>
        <v>1892846.6244256184</v>
      </c>
      <c r="N308" s="5">
        <f t="shared" si="49"/>
        <v>6485.6399269207086</v>
      </c>
      <c r="O308" s="6">
        <f t="shared" si="50"/>
        <v>52845.353650594079</v>
      </c>
    </row>
    <row r="309" spans="3:15" x14ac:dyDescent="0.2">
      <c r="C309">
        <v>308</v>
      </c>
      <c r="D309">
        <v>53</v>
      </c>
      <c r="E309" s="6">
        <f t="shared" si="51"/>
        <v>1892846.6244256184</v>
      </c>
      <c r="F309" s="5">
        <f t="shared" si="52"/>
        <v>39447.363558772064</v>
      </c>
      <c r="G309" s="5">
        <f t="shared" si="53"/>
        <v>7098.1748415960692</v>
      </c>
      <c r="H309" s="6">
        <f t="shared" si="54"/>
        <v>32349.188717175995</v>
      </c>
      <c r="I309" s="6">
        <f t="shared" si="44"/>
        <v>1860497.4357084425</v>
      </c>
      <c r="J309" s="6">
        <f t="shared" si="45"/>
        <v>12</v>
      </c>
      <c r="K309" s="6">
        <f t="shared" si="46"/>
        <v>1.0596241035318976</v>
      </c>
      <c r="L309" s="6">
        <f t="shared" si="47"/>
        <v>19714.279274359527</v>
      </c>
      <c r="M309" s="6">
        <f t="shared" si="48"/>
        <v>1840783.1564340829</v>
      </c>
      <c r="N309" s="5">
        <f t="shared" si="49"/>
        <v>6309.4887480853949</v>
      </c>
      <c r="O309" s="6">
        <f t="shared" si="50"/>
        <v>52063.467991535523</v>
      </c>
    </row>
    <row r="310" spans="3:15" x14ac:dyDescent="0.2">
      <c r="C310">
        <v>309</v>
      </c>
      <c r="D310">
        <v>52</v>
      </c>
      <c r="E310" s="6">
        <f t="shared" si="51"/>
        <v>1840783.1564340829</v>
      </c>
      <c r="F310" s="5">
        <f t="shared" si="52"/>
        <v>39029.369786295472</v>
      </c>
      <c r="G310" s="5">
        <f t="shared" si="53"/>
        <v>6902.9368366278104</v>
      </c>
      <c r="H310" s="6">
        <f t="shared" si="54"/>
        <v>32126.432949667662</v>
      </c>
      <c r="I310" s="6">
        <f t="shared" si="44"/>
        <v>1808656.7234844153</v>
      </c>
      <c r="J310" s="6">
        <f t="shared" si="45"/>
        <v>12</v>
      </c>
      <c r="K310" s="6">
        <f t="shared" si="46"/>
        <v>1.0596241035318976</v>
      </c>
      <c r="L310" s="6">
        <f t="shared" si="47"/>
        <v>19164.962592191128</v>
      </c>
      <c r="M310" s="6">
        <f t="shared" si="48"/>
        <v>1789491.7608922243</v>
      </c>
      <c r="N310" s="5">
        <f t="shared" si="49"/>
        <v>6135.9438547802765</v>
      </c>
      <c r="O310" s="6">
        <f t="shared" si="50"/>
        <v>51291.395541858787</v>
      </c>
    </row>
    <row r="311" spans="3:15" x14ac:dyDescent="0.2">
      <c r="C311">
        <v>310</v>
      </c>
      <c r="D311">
        <v>51</v>
      </c>
      <c r="E311" s="6">
        <f t="shared" si="51"/>
        <v>1789491.7608922243</v>
      </c>
      <c r="F311" s="5">
        <f t="shared" si="52"/>
        <v>38615.80517658325</v>
      </c>
      <c r="G311" s="5">
        <f t="shared" si="53"/>
        <v>6710.5941033458412</v>
      </c>
      <c r="H311" s="6">
        <f t="shared" si="54"/>
        <v>31905.211073237409</v>
      </c>
      <c r="I311" s="6">
        <f t="shared" si="44"/>
        <v>1757586.5498189868</v>
      </c>
      <c r="J311" s="6">
        <f t="shared" si="45"/>
        <v>12</v>
      </c>
      <c r="K311" s="6">
        <f t="shared" si="46"/>
        <v>1.0596241035318976</v>
      </c>
      <c r="L311" s="6">
        <f t="shared" si="47"/>
        <v>18623.810722316648</v>
      </c>
      <c r="M311" s="6">
        <f t="shared" si="48"/>
        <v>1738962.7390966702</v>
      </c>
      <c r="N311" s="5">
        <f t="shared" si="49"/>
        <v>5964.972536307414</v>
      </c>
      <c r="O311" s="6">
        <f t="shared" si="50"/>
        <v>50529.021795554057</v>
      </c>
    </row>
    <row r="312" spans="3:15" x14ac:dyDescent="0.2">
      <c r="C312">
        <v>311</v>
      </c>
      <c r="D312">
        <v>50</v>
      </c>
      <c r="E312" s="6">
        <f t="shared" si="51"/>
        <v>1738962.7390966702</v>
      </c>
      <c r="F312" s="5">
        <f t="shared" si="52"/>
        <v>38206.62279715926</v>
      </c>
      <c r="G312" s="5">
        <f t="shared" si="53"/>
        <v>6521.1102716125133</v>
      </c>
      <c r="H312" s="6">
        <f t="shared" si="54"/>
        <v>31685.512525546746</v>
      </c>
      <c r="I312" s="6">
        <f t="shared" si="44"/>
        <v>1707277.2265711233</v>
      </c>
      <c r="J312" s="6">
        <f t="shared" si="45"/>
        <v>12</v>
      </c>
      <c r="K312" s="6">
        <f t="shared" si="46"/>
        <v>1.0596241035318976</v>
      </c>
      <c r="L312" s="6">
        <f t="shared" si="47"/>
        <v>18090.721006858512</v>
      </c>
      <c r="M312" s="6">
        <f t="shared" si="48"/>
        <v>1689186.505564265</v>
      </c>
      <c r="N312" s="5">
        <f t="shared" si="49"/>
        <v>5796.5424636555672</v>
      </c>
      <c r="O312" s="6">
        <f t="shared" si="50"/>
        <v>49776.233532405255</v>
      </c>
    </row>
    <row r="313" spans="3:15" x14ac:dyDescent="0.2">
      <c r="C313">
        <v>312</v>
      </c>
      <c r="D313">
        <v>49</v>
      </c>
      <c r="E313" s="6">
        <f t="shared" si="51"/>
        <v>1689186.505564265</v>
      </c>
      <c r="F313" s="5">
        <f t="shared" si="52"/>
        <v>37801.776212855009</v>
      </c>
      <c r="G313" s="5">
        <f t="shared" si="53"/>
        <v>6334.4493958659932</v>
      </c>
      <c r="H313" s="6">
        <f t="shared" si="54"/>
        <v>31467.326816989014</v>
      </c>
      <c r="I313" s="6">
        <f t="shared" si="44"/>
        <v>1657719.1787472758</v>
      </c>
      <c r="J313" s="6">
        <f t="shared" si="45"/>
        <v>12</v>
      </c>
      <c r="K313" s="6">
        <f t="shared" si="46"/>
        <v>1.0596241035318976</v>
      </c>
      <c r="L313" s="6">
        <f t="shared" si="47"/>
        <v>17565.591986877156</v>
      </c>
      <c r="M313" s="6">
        <f t="shared" si="48"/>
        <v>1640153.5867603987</v>
      </c>
      <c r="N313" s="5">
        <f t="shared" si="49"/>
        <v>5630.6216852142161</v>
      </c>
      <c r="O313" s="6">
        <f t="shared" si="50"/>
        <v>49032.918803866167</v>
      </c>
    </row>
    <row r="314" spans="3:15" x14ac:dyDescent="0.2">
      <c r="C314">
        <v>313</v>
      </c>
      <c r="D314">
        <v>48</v>
      </c>
      <c r="E314" s="6">
        <f t="shared" si="51"/>
        <v>1640153.5867603987</v>
      </c>
      <c r="F314" s="5">
        <f t="shared" si="52"/>
        <v>37401.2194805404</v>
      </c>
      <c r="G314" s="5">
        <f t="shared" si="53"/>
        <v>6150.5759503514946</v>
      </c>
      <c r="H314" s="6">
        <f t="shared" si="54"/>
        <v>31250.643530188907</v>
      </c>
      <c r="I314" s="6">
        <f t="shared" si="44"/>
        <v>1608902.9432302099</v>
      </c>
      <c r="J314" s="6">
        <f t="shared" si="45"/>
        <v>12</v>
      </c>
      <c r="K314" s="6">
        <f t="shared" si="46"/>
        <v>1.0596241035318976</v>
      </c>
      <c r="L314" s="6">
        <f t="shared" si="47"/>
        <v>17048.323388901426</v>
      </c>
      <c r="M314" s="6">
        <f t="shared" si="48"/>
        <v>1591854.6198413083</v>
      </c>
      <c r="N314" s="5">
        <f t="shared" si="49"/>
        <v>5467.1786225346623</v>
      </c>
      <c r="O314" s="6">
        <f t="shared" si="50"/>
        <v>48298.966919090337</v>
      </c>
    </row>
    <row r="315" spans="3:15" x14ac:dyDescent="0.2">
      <c r="C315">
        <v>314</v>
      </c>
      <c r="D315">
        <v>47</v>
      </c>
      <c r="E315" s="6">
        <f t="shared" si="51"/>
        <v>1591854.6198413083</v>
      </c>
      <c r="F315" s="5">
        <f t="shared" si="52"/>
        <v>37004.907143909739</v>
      </c>
      <c r="G315" s="5">
        <f t="shared" si="53"/>
        <v>5969.4548244049056</v>
      </c>
      <c r="H315" s="6">
        <f t="shared" si="54"/>
        <v>31035.452319504831</v>
      </c>
      <c r="I315" s="6">
        <f t="shared" si="44"/>
        <v>1560819.1675218034</v>
      </c>
      <c r="J315" s="6">
        <f t="shared" si="45"/>
        <v>12</v>
      </c>
      <c r="K315" s="6">
        <f t="shared" si="46"/>
        <v>1.0596241035318976</v>
      </c>
      <c r="L315" s="6">
        <f t="shared" si="47"/>
        <v>16538.816111606935</v>
      </c>
      <c r="M315" s="6">
        <f t="shared" si="48"/>
        <v>1544280.3514101964</v>
      </c>
      <c r="N315" s="5">
        <f t="shared" si="49"/>
        <v>5306.1820661376942</v>
      </c>
      <c r="O315" s="6">
        <f t="shared" si="50"/>
        <v>47574.268431111763</v>
      </c>
    </row>
    <row r="316" spans="3:15" x14ac:dyDescent="0.2">
      <c r="C316">
        <v>315</v>
      </c>
      <c r="D316">
        <v>46</v>
      </c>
      <c r="E316" s="6">
        <f t="shared" si="51"/>
        <v>1544280.3514101964</v>
      </c>
      <c r="F316" s="5">
        <f t="shared" si="52"/>
        <v>36612.794228323241</v>
      </c>
      <c r="G316" s="5">
        <f t="shared" si="53"/>
        <v>5791.0513177882367</v>
      </c>
      <c r="H316" s="6">
        <f t="shared" si="54"/>
        <v>30821.742910535002</v>
      </c>
      <c r="I316" s="6">
        <f t="shared" si="44"/>
        <v>1513458.6084996613</v>
      </c>
      <c r="J316" s="6">
        <f t="shared" si="45"/>
        <v>12</v>
      </c>
      <c r="K316" s="6">
        <f t="shared" si="46"/>
        <v>1.0596241035318976</v>
      </c>
      <c r="L316" s="6">
        <f t="shared" si="47"/>
        <v>16036.972212640869</v>
      </c>
      <c r="M316" s="6">
        <f t="shared" si="48"/>
        <v>1497421.6362870205</v>
      </c>
      <c r="N316" s="5">
        <f t="shared" si="49"/>
        <v>5147.6011713673215</v>
      </c>
      <c r="O316" s="6">
        <f t="shared" si="50"/>
        <v>46858.715123175869</v>
      </c>
    </row>
    <row r="317" spans="3:15" x14ac:dyDescent="0.2">
      <c r="C317">
        <v>316</v>
      </c>
      <c r="D317">
        <v>45</v>
      </c>
      <c r="E317" s="6">
        <f t="shared" si="51"/>
        <v>1497421.6362870205</v>
      </c>
      <c r="F317" s="5">
        <f t="shared" si="52"/>
        <v>36224.836235703326</v>
      </c>
      <c r="G317" s="5">
        <f t="shared" si="53"/>
        <v>5615.3311360763264</v>
      </c>
      <c r="H317" s="6">
        <f t="shared" si="54"/>
        <v>30609.505099627</v>
      </c>
      <c r="I317" s="6">
        <f t="shared" si="44"/>
        <v>1466812.1311873936</v>
      </c>
      <c r="J317" s="6">
        <f t="shared" si="45"/>
        <v>12</v>
      </c>
      <c r="K317" s="6">
        <f t="shared" si="46"/>
        <v>1.0596241035318976</v>
      </c>
      <c r="L317" s="6">
        <f t="shared" si="47"/>
        <v>15542.694895591541</v>
      </c>
      <c r="M317" s="6">
        <f t="shared" si="48"/>
        <v>1451269.436291802</v>
      </c>
      <c r="N317" s="5">
        <f t="shared" si="49"/>
        <v>4991.4054542900685</v>
      </c>
      <c r="O317" s="6">
        <f t="shared" si="50"/>
        <v>46152.199995218543</v>
      </c>
    </row>
    <row r="318" spans="3:15" x14ac:dyDescent="0.2">
      <c r="C318">
        <v>317</v>
      </c>
      <c r="D318">
        <v>44</v>
      </c>
      <c r="E318" s="6">
        <f t="shared" si="51"/>
        <v>1451269.436291802</v>
      </c>
      <c r="F318" s="5">
        <f t="shared" si="52"/>
        <v>35840.98913948486</v>
      </c>
      <c r="G318" s="5">
        <f t="shared" si="53"/>
        <v>5442.2603860942572</v>
      </c>
      <c r="H318" s="6">
        <f t="shared" si="54"/>
        <v>30398.728753390602</v>
      </c>
      <c r="I318" s="6">
        <f t="shared" si="44"/>
        <v>1420870.7075384115</v>
      </c>
      <c r="J318" s="6">
        <f t="shared" si="45"/>
        <v>12</v>
      </c>
      <c r="K318" s="6">
        <f t="shared" si="46"/>
        <v>1.0596241035318976</v>
      </c>
      <c r="L318" s="6">
        <f t="shared" si="47"/>
        <v>15055.888497101223</v>
      </c>
      <c r="M318" s="6">
        <f t="shared" si="48"/>
        <v>1405814.8190413103</v>
      </c>
      <c r="N318" s="5">
        <f t="shared" si="49"/>
        <v>4837.5647876393396</v>
      </c>
      <c r="O318" s="6">
        <f t="shared" si="50"/>
        <v>45454.617250491821</v>
      </c>
    </row>
    <row r="319" spans="3:15" x14ac:dyDescent="0.2">
      <c r="C319">
        <v>318</v>
      </c>
      <c r="D319">
        <v>43</v>
      </c>
      <c r="E319" s="6">
        <f t="shared" si="51"/>
        <v>1405814.8190413103</v>
      </c>
      <c r="F319" s="5">
        <f t="shared" si="52"/>
        <v>35461.209379618624</v>
      </c>
      <c r="G319" s="5">
        <f t="shared" si="53"/>
        <v>5271.8055714049133</v>
      </c>
      <c r="H319" s="6">
        <f t="shared" si="54"/>
        <v>30189.403808213712</v>
      </c>
      <c r="I319" s="6">
        <f t="shared" si="44"/>
        <v>1375625.4152330966</v>
      </c>
      <c r="J319" s="6">
        <f t="shared" si="45"/>
        <v>12</v>
      </c>
      <c r="K319" s="6">
        <f t="shared" si="46"/>
        <v>1.0596241035318976</v>
      </c>
      <c r="L319" s="6">
        <f t="shared" si="47"/>
        <v>14576.458474120644</v>
      </c>
      <c r="M319" s="6">
        <f t="shared" si="48"/>
        <v>1361048.956758976</v>
      </c>
      <c r="N319" s="5">
        <f t="shared" si="49"/>
        <v>4686.0493968043675</v>
      </c>
      <c r="O319" s="6">
        <f t="shared" si="50"/>
        <v>44765.862282334354</v>
      </c>
    </row>
    <row r="320" spans="3:15" x14ac:dyDescent="0.2">
      <c r="C320">
        <v>319</v>
      </c>
      <c r="D320">
        <v>42</v>
      </c>
      <c r="E320" s="6">
        <f t="shared" si="51"/>
        <v>1361048.956758976</v>
      </c>
      <c r="F320" s="5">
        <f t="shared" si="52"/>
        <v>35085.453857628272</v>
      </c>
      <c r="G320" s="5">
        <f t="shared" si="53"/>
        <v>5103.9335878461598</v>
      </c>
      <c r="H320" s="6">
        <f t="shared" si="54"/>
        <v>29981.520269782111</v>
      </c>
      <c r="I320" s="6">
        <f t="shared" si="44"/>
        <v>1331067.4364891939</v>
      </c>
      <c r="J320" s="6">
        <f t="shared" si="45"/>
        <v>12</v>
      </c>
      <c r="K320" s="6">
        <f t="shared" si="46"/>
        <v>1.0596241035318976</v>
      </c>
      <c r="L320" s="6">
        <f t="shared" si="47"/>
        <v>14104.311391303632</v>
      </c>
      <c r="M320" s="6">
        <f t="shared" si="48"/>
        <v>1316963.1250978904</v>
      </c>
      <c r="N320" s="5">
        <f t="shared" si="49"/>
        <v>4536.8298558632532</v>
      </c>
      <c r="O320" s="6">
        <f t="shared" si="50"/>
        <v>44085.831661085744</v>
      </c>
    </row>
    <row r="321" spans="3:15" x14ac:dyDescent="0.2">
      <c r="C321">
        <v>320</v>
      </c>
      <c r="D321">
        <v>41</v>
      </c>
      <c r="E321" s="6">
        <f t="shared" si="51"/>
        <v>1316963.1250978904</v>
      </c>
      <c r="F321" s="5">
        <f t="shared" si="52"/>
        <v>34713.679931719256</v>
      </c>
      <c r="G321" s="5">
        <f t="shared" si="53"/>
        <v>4938.6117191170888</v>
      </c>
      <c r="H321" s="6">
        <f t="shared" si="54"/>
        <v>29775.068212602167</v>
      </c>
      <c r="I321" s="6">
        <f t="shared" si="44"/>
        <v>1287188.0568852883</v>
      </c>
      <c r="J321" s="6">
        <f t="shared" si="45"/>
        <v>12</v>
      </c>
      <c r="K321" s="6">
        <f t="shared" si="46"/>
        <v>1.0596241035318976</v>
      </c>
      <c r="L321" s="6">
        <f t="shared" si="47"/>
        <v>13639.354908540388</v>
      </c>
      <c r="M321" s="6">
        <f t="shared" si="48"/>
        <v>1273548.701976748</v>
      </c>
      <c r="N321" s="5">
        <f t="shared" si="49"/>
        <v>4389.877083659635</v>
      </c>
      <c r="O321" s="6">
        <f t="shared" si="50"/>
        <v>43414.423121142558</v>
      </c>
    </row>
    <row r="322" spans="3:15" x14ac:dyDescent="0.2">
      <c r="C322">
        <v>321</v>
      </c>
      <c r="D322">
        <v>40</v>
      </c>
      <c r="E322" s="6">
        <f t="shared" si="51"/>
        <v>1273548.701976748</v>
      </c>
      <c r="F322" s="5">
        <f t="shared" si="52"/>
        <v>34345.845411939852</v>
      </c>
      <c r="G322" s="5">
        <f t="shared" si="53"/>
        <v>4775.8076324128042</v>
      </c>
      <c r="H322" s="6">
        <f t="shared" si="54"/>
        <v>29570.037779527047</v>
      </c>
      <c r="I322" s="6">
        <f t="shared" si="44"/>
        <v>1243978.6641972209</v>
      </c>
      <c r="J322" s="6">
        <f t="shared" si="45"/>
        <v>12</v>
      </c>
      <c r="K322" s="6">
        <f t="shared" si="46"/>
        <v>1.0596241035318976</v>
      </c>
      <c r="L322" s="6">
        <f t="shared" si="47"/>
        <v>13181.497768627878</v>
      </c>
      <c r="M322" s="6">
        <f t="shared" si="48"/>
        <v>1230797.166428593</v>
      </c>
      <c r="N322" s="5">
        <f t="shared" si="49"/>
        <v>4245.1623399224927</v>
      </c>
      <c r="O322" s="6">
        <f t="shared" si="50"/>
        <v>42751.535548154927</v>
      </c>
    </row>
    <row r="323" spans="3:15" x14ac:dyDescent="0.2">
      <c r="C323">
        <v>322</v>
      </c>
      <c r="D323">
        <v>39</v>
      </c>
      <c r="E323" s="6">
        <f t="shared" si="51"/>
        <v>1230797.166428593</v>
      </c>
      <c r="F323" s="5">
        <f t="shared" si="52"/>
        <v>33981.908555393107</v>
      </c>
      <c r="G323" s="5">
        <f t="shared" si="53"/>
        <v>4615.4893741072237</v>
      </c>
      <c r="H323" s="6">
        <f t="shared" si="54"/>
        <v>29366.419181285884</v>
      </c>
      <c r="I323" s="6">
        <f t="shared" ref="I323:I361" si="55">E323-H323</f>
        <v>1201430.7472473071</v>
      </c>
      <c r="J323" s="6">
        <f t="shared" ref="J323:J361" si="56">($B$9/100)*MIN(30,C323)*0.2</f>
        <v>12</v>
      </c>
      <c r="K323" s="6">
        <f t="shared" ref="K323:K361" si="57">100*(1-(1-J323/100)^(1/12))</f>
        <v>1.0596241035318976</v>
      </c>
      <c r="L323" s="6">
        <f t="shared" ref="L323:L361" si="58">I323*(K323/100)</f>
        <v>12730.649785075857</v>
      </c>
      <c r="M323" s="6">
        <f t="shared" ref="M323:M361" si="59">E323-H323-L323</f>
        <v>1188700.0974622313</v>
      </c>
      <c r="N323" s="5">
        <f t="shared" ref="N323:N361" si="60">(E323*$B$8/1200)</f>
        <v>4102.6572214286434</v>
      </c>
      <c r="O323" s="6">
        <f t="shared" ref="O323:O361" si="61">H323+L323</f>
        <v>42097.068966361738</v>
      </c>
    </row>
    <row r="324" spans="3:15" x14ac:dyDescent="0.2">
      <c r="C324">
        <v>323</v>
      </c>
      <c r="D324">
        <v>38</v>
      </c>
      <c r="E324" s="6">
        <f t="shared" ref="E324:E361" si="62">M323</f>
        <v>1188700.0974622313</v>
      </c>
      <c r="F324" s="5">
        <f t="shared" ref="F324:F361" si="63">(E324*$B$5/1200)/(1-(1+$B$5/1200)^(-D324))</f>
        <v>33621.82806149996</v>
      </c>
      <c r="G324" s="5">
        <f t="shared" ref="G324:G361" si="64">($B$5/1200)*E324</f>
        <v>4457.6253654833672</v>
      </c>
      <c r="H324" s="6">
        <f t="shared" ref="H324:H361" si="65">F324-G324</f>
        <v>29164.202696016593</v>
      </c>
      <c r="I324" s="6">
        <f t="shared" si="55"/>
        <v>1159535.8947662148</v>
      </c>
      <c r="J324" s="6">
        <f t="shared" si="56"/>
        <v>12</v>
      </c>
      <c r="K324" s="6">
        <f t="shared" si="57"/>
        <v>1.0596241035318976</v>
      </c>
      <c r="L324" s="6">
        <f t="shared" si="58"/>
        <v>12286.72183004707</v>
      </c>
      <c r="M324" s="6">
        <f t="shared" si="59"/>
        <v>1147249.1729361678</v>
      </c>
      <c r="N324" s="5">
        <f t="shared" si="60"/>
        <v>3962.3336582074376</v>
      </c>
      <c r="O324" s="6">
        <f t="shared" si="61"/>
        <v>41450.924526063667</v>
      </c>
    </row>
    <row r="325" spans="3:15" x14ac:dyDescent="0.2">
      <c r="C325">
        <v>324</v>
      </c>
      <c r="D325">
        <v>37</v>
      </c>
      <c r="E325" s="6">
        <f t="shared" si="62"/>
        <v>1147249.1729361678</v>
      </c>
      <c r="F325" s="5">
        <f t="shared" si="63"/>
        <v>33265.563067312214</v>
      </c>
      <c r="G325" s="5">
        <f t="shared" si="64"/>
        <v>4302.1843985106289</v>
      </c>
      <c r="H325" s="6">
        <f t="shared" si="65"/>
        <v>28963.378668801586</v>
      </c>
      <c r="I325" s="6">
        <f t="shared" si="55"/>
        <v>1118285.7942673662</v>
      </c>
      <c r="J325" s="6">
        <f t="shared" si="56"/>
        <v>12</v>
      </c>
      <c r="K325" s="6">
        <f t="shared" si="57"/>
        <v>1.0596241035318976</v>
      </c>
      <c r="L325" s="6">
        <f t="shared" si="58"/>
        <v>11849.62582243014</v>
      </c>
      <c r="M325" s="6">
        <f t="shared" si="59"/>
        <v>1106436.1684449359</v>
      </c>
      <c r="N325" s="5">
        <f t="shared" si="60"/>
        <v>3824.1639097872262</v>
      </c>
      <c r="O325" s="6">
        <f t="shared" si="61"/>
        <v>40813.004491231724</v>
      </c>
    </row>
    <row r="326" spans="3:15" x14ac:dyDescent="0.2">
      <c r="C326">
        <v>325</v>
      </c>
      <c r="D326">
        <v>36</v>
      </c>
      <c r="E326" s="6">
        <f t="shared" si="62"/>
        <v>1106436.1684449359</v>
      </c>
      <c r="F326" s="5">
        <f t="shared" si="63"/>
        <v>32913.073142875408</v>
      </c>
      <c r="G326" s="5">
        <f t="shared" si="64"/>
        <v>4149.1356316685096</v>
      </c>
      <c r="H326" s="6">
        <f t="shared" si="65"/>
        <v>28763.937511206899</v>
      </c>
      <c r="I326" s="6">
        <f t="shared" si="55"/>
        <v>1077672.2309337291</v>
      </c>
      <c r="J326" s="6">
        <f t="shared" si="56"/>
        <v>12</v>
      </c>
      <c r="K326" s="6">
        <f t="shared" si="57"/>
        <v>1.0596241035318976</v>
      </c>
      <c r="L326" s="6">
        <f t="shared" si="58"/>
        <v>11419.274716043728</v>
      </c>
      <c r="M326" s="6">
        <f t="shared" si="59"/>
        <v>1066252.9562176852</v>
      </c>
      <c r="N326" s="5">
        <f t="shared" si="60"/>
        <v>3688.1205614831197</v>
      </c>
      <c r="O326" s="6">
        <f t="shared" si="61"/>
        <v>40183.212227250624</v>
      </c>
    </row>
    <row r="327" spans="3:15" x14ac:dyDescent="0.2">
      <c r="C327">
        <v>326</v>
      </c>
      <c r="D327">
        <v>35</v>
      </c>
      <c r="E327" s="6">
        <f t="shared" si="62"/>
        <v>1066252.9562176852</v>
      </c>
      <c r="F327" s="5">
        <f t="shared" si="63"/>
        <v>32564.318286640395</v>
      </c>
      <c r="G327" s="5">
        <f t="shared" si="64"/>
        <v>3998.4485858163193</v>
      </c>
      <c r="H327" s="6">
        <f t="shared" si="65"/>
        <v>28565.869700824074</v>
      </c>
      <c r="I327" s="6">
        <f t="shared" si="55"/>
        <v>1037687.0865168612</v>
      </c>
      <c r="J327" s="6">
        <f t="shared" si="56"/>
        <v>12</v>
      </c>
      <c r="K327" s="6">
        <f t="shared" si="57"/>
        <v>1.0596241035318976</v>
      </c>
      <c r="L327" s="6">
        <f t="shared" si="58"/>
        <v>10995.582487970558</v>
      </c>
      <c r="M327" s="6">
        <f t="shared" si="59"/>
        <v>1026691.5040288906</v>
      </c>
      <c r="N327" s="5">
        <f t="shared" si="60"/>
        <v>3554.1765207256176</v>
      </c>
      <c r="O327" s="6">
        <f t="shared" si="61"/>
        <v>39561.452188794632</v>
      </c>
    </row>
    <row r="328" spans="3:15" x14ac:dyDescent="0.2">
      <c r="C328">
        <v>327</v>
      </c>
      <c r="D328">
        <v>34</v>
      </c>
      <c r="E328" s="6">
        <f t="shared" si="62"/>
        <v>1026691.5040288906</v>
      </c>
      <c r="F328" s="5">
        <f t="shared" si="63"/>
        <v>32219.258920924232</v>
      </c>
      <c r="G328" s="5">
        <f t="shared" si="64"/>
        <v>3850.0931401083399</v>
      </c>
      <c r="H328" s="6">
        <f t="shared" si="65"/>
        <v>28369.165780815893</v>
      </c>
      <c r="I328" s="6">
        <f t="shared" si="55"/>
        <v>998322.33824807475</v>
      </c>
      <c r="J328" s="6">
        <f t="shared" si="56"/>
        <v>12</v>
      </c>
      <c r="K328" s="6">
        <f t="shared" si="57"/>
        <v>1.0596241035318976</v>
      </c>
      <c r="L328" s="6">
        <f t="shared" si="58"/>
        <v>10578.464127019841</v>
      </c>
      <c r="M328" s="6">
        <f t="shared" si="59"/>
        <v>987743.87412105489</v>
      </c>
      <c r="N328" s="5">
        <f t="shared" si="60"/>
        <v>3422.3050134296354</v>
      </c>
      <c r="O328" s="6">
        <f t="shared" si="61"/>
        <v>38947.629907835733</v>
      </c>
    </row>
    <row r="329" spans="3:15" x14ac:dyDescent="0.2">
      <c r="C329">
        <v>328</v>
      </c>
      <c r="D329">
        <v>33</v>
      </c>
      <c r="E329" s="6">
        <f t="shared" si="62"/>
        <v>987743.87412105489</v>
      </c>
      <c r="F329" s="5">
        <f t="shared" si="63"/>
        <v>31877.855887418787</v>
      </c>
      <c r="G329" s="5">
        <f t="shared" si="64"/>
        <v>3704.0395279539557</v>
      </c>
      <c r="H329" s="6">
        <f t="shared" si="65"/>
        <v>28173.816359464832</v>
      </c>
      <c r="I329" s="6">
        <f t="shared" si="55"/>
        <v>959570.05776159011</v>
      </c>
      <c r="J329" s="6">
        <f t="shared" si="56"/>
        <v>12</v>
      </c>
      <c r="K329" s="6">
        <f t="shared" si="57"/>
        <v>1.0596241035318976</v>
      </c>
      <c r="L329" s="6">
        <f t="shared" si="58"/>
        <v>10167.835622316761</v>
      </c>
      <c r="M329" s="6">
        <f t="shared" si="59"/>
        <v>949402.2221392733</v>
      </c>
      <c r="N329" s="5">
        <f t="shared" si="60"/>
        <v>3292.4795804035161</v>
      </c>
      <c r="O329" s="6">
        <f t="shared" si="61"/>
        <v>38341.651981781593</v>
      </c>
    </row>
    <row r="330" spans="3:15" x14ac:dyDescent="0.2">
      <c r="C330">
        <v>329</v>
      </c>
      <c r="D330">
        <v>32</v>
      </c>
      <c r="E330" s="6">
        <f t="shared" si="62"/>
        <v>949402.2221392733</v>
      </c>
      <c r="F330" s="5">
        <f t="shared" si="63"/>
        <v>31540.070442746492</v>
      </c>
      <c r="G330" s="5">
        <f t="shared" si="64"/>
        <v>3560.2583330222747</v>
      </c>
      <c r="H330" s="6">
        <f t="shared" si="65"/>
        <v>27979.812109724218</v>
      </c>
      <c r="I330" s="6">
        <f t="shared" si="55"/>
        <v>921422.41002954904</v>
      </c>
      <c r="J330" s="6">
        <f t="shared" si="56"/>
        <v>12</v>
      </c>
      <c r="K330" s="6">
        <f t="shared" si="57"/>
        <v>1.0596241035318976</v>
      </c>
      <c r="L330" s="6">
        <f t="shared" si="58"/>
        <v>9763.6139520176148</v>
      </c>
      <c r="M330" s="6">
        <f t="shared" si="59"/>
        <v>911658.79607753141</v>
      </c>
      <c r="N330" s="5">
        <f t="shared" si="60"/>
        <v>3164.6740737975779</v>
      </c>
      <c r="O330" s="6">
        <f t="shared" si="61"/>
        <v>37743.426061741833</v>
      </c>
    </row>
    <row r="331" spans="3:15" x14ac:dyDescent="0.2">
      <c r="C331">
        <v>330</v>
      </c>
      <c r="D331">
        <v>31</v>
      </c>
      <c r="E331" s="6">
        <f t="shared" si="62"/>
        <v>911658.79607753141</v>
      </c>
      <c r="F331" s="5">
        <f t="shared" si="63"/>
        <v>31205.864254064269</v>
      </c>
      <c r="G331" s="5">
        <f t="shared" si="64"/>
        <v>3418.7204852907425</v>
      </c>
      <c r="H331" s="6">
        <f t="shared" si="65"/>
        <v>27787.143768773527</v>
      </c>
      <c r="I331" s="6">
        <f t="shared" si="55"/>
        <v>883871.65230875788</v>
      </c>
      <c r="J331" s="6">
        <f t="shared" si="56"/>
        <v>12</v>
      </c>
      <c r="K331" s="6">
        <f t="shared" si="57"/>
        <v>1.0596241035318976</v>
      </c>
      <c r="L331" s="6">
        <f t="shared" si="58"/>
        <v>9365.7170721492475</v>
      </c>
      <c r="M331" s="6">
        <f t="shared" si="59"/>
        <v>874505.93523660861</v>
      </c>
      <c r="N331" s="5">
        <f t="shared" si="60"/>
        <v>3038.8626535917715</v>
      </c>
      <c r="O331" s="6">
        <f t="shared" si="61"/>
        <v>37152.860840922775</v>
      </c>
    </row>
    <row r="332" spans="3:15" x14ac:dyDescent="0.2">
      <c r="C332">
        <v>331</v>
      </c>
      <c r="D332">
        <v>30</v>
      </c>
      <c r="E332" s="6">
        <f t="shared" si="62"/>
        <v>874505.93523660861</v>
      </c>
      <c r="F332" s="5">
        <f t="shared" si="63"/>
        <v>30875.199394712698</v>
      </c>
      <c r="G332" s="5">
        <f t="shared" si="64"/>
        <v>3279.3972571372819</v>
      </c>
      <c r="H332" s="6">
        <f t="shared" si="65"/>
        <v>27595.802137575414</v>
      </c>
      <c r="I332" s="6">
        <f t="shared" si="55"/>
        <v>846910.13309903315</v>
      </c>
      <c r="J332" s="6">
        <f t="shared" si="56"/>
        <v>12</v>
      </c>
      <c r="K332" s="6">
        <f t="shared" si="57"/>
        <v>1.0596241035318976</v>
      </c>
      <c r="L332" s="6">
        <f t="shared" si="58"/>
        <v>8974.063905571431</v>
      </c>
      <c r="M332" s="6">
        <f t="shared" si="59"/>
        <v>837936.06919346168</v>
      </c>
      <c r="N332" s="5">
        <f t="shared" si="60"/>
        <v>2915.0197841220288</v>
      </c>
      <c r="O332" s="6">
        <f t="shared" si="61"/>
        <v>36569.866043146845</v>
      </c>
    </row>
    <row r="333" spans="3:15" x14ac:dyDescent="0.2">
      <c r="C333">
        <v>332</v>
      </c>
      <c r="D333">
        <v>29</v>
      </c>
      <c r="E333" s="6">
        <f t="shared" si="62"/>
        <v>837936.06919346168</v>
      </c>
      <c r="F333" s="5">
        <f t="shared" si="63"/>
        <v>30548.038339912709</v>
      </c>
      <c r="G333" s="5">
        <f t="shared" si="64"/>
        <v>3142.2602594754812</v>
      </c>
      <c r="H333" s="6">
        <f t="shared" si="65"/>
        <v>27405.778080437227</v>
      </c>
      <c r="I333" s="6">
        <f t="shared" si="55"/>
        <v>810530.29111302446</v>
      </c>
      <c r="J333" s="6">
        <f t="shared" si="56"/>
        <v>12</v>
      </c>
      <c r="K333" s="6">
        <f t="shared" si="57"/>
        <v>1.0596241035318976</v>
      </c>
      <c r="L333" s="6">
        <f t="shared" si="58"/>
        <v>8588.574331060865</v>
      </c>
      <c r="M333" s="6">
        <f t="shared" si="59"/>
        <v>801941.71678196359</v>
      </c>
      <c r="N333" s="5">
        <f t="shared" si="60"/>
        <v>2793.1202306448722</v>
      </c>
      <c r="O333" s="6">
        <f t="shared" si="61"/>
        <v>35994.35241149809</v>
      </c>
    </row>
    <row r="334" spans="3:15" x14ac:dyDescent="0.2">
      <c r="C334">
        <v>333</v>
      </c>
      <c r="D334">
        <v>28</v>
      </c>
      <c r="E334" s="6">
        <f t="shared" si="62"/>
        <v>801941.71678196359</v>
      </c>
      <c r="F334" s="5">
        <f t="shared" si="63"/>
        <v>30224.343962506824</v>
      </c>
      <c r="G334" s="5">
        <f t="shared" si="64"/>
        <v>3007.2814379323636</v>
      </c>
      <c r="H334" s="6">
        <f t="shared" si="65"/>
        <v>27217.06252457446</v>
      </c>
      <c r="I334" s="6">
        <f t="shared" si="55"/>
        <v>774724.65425738913</v>
      </c>
      <c r="J334" s="6">
        <f t="shared" si="56"/>
        <v>12</v>
      </c>
      <c r="K334" s="6">
        <f t="shared" si="57"/>
        <v>1.0596241035318976</v>
      </c>
      <c r="L334" s="6">
        <f t="shared" si="58"/>
        <v>8209.1691725154524</v>
      </c>
      <c r="M334" s="6">
        <f t="shared" si="59"/>
        <v>766515.48508487362</v>
      </c>
      <c r="N334" s="5">
        <f t="shared" si="60"/>
        <v>2673.1390559398787</v>
      </c>
      <c r="O334" s="6">
        <f t="shared" si="61"/>
        <v>35426.231697089912</v>
      </c>
    </row>
    <row r="335" spans="3:15" x14ac:dyDescent="0.2">
      <c r="C335">
        <v>334</v>
      </c>
      <c r="D335">
        <v>27</v>
      </c>
      <c r="E335" s="6">
        <f t="shared" si="62"/>
        <v>766515.48508487362</v>
      </c>
      <c r="F335" s="5">
        <f t="shared" si="63"/>
        <v>29904.079528745715</v>
      </c>
      <c r="G335" s="5">
        <f t="shared" si="64"/>
        <v>2874.4330690682759</v>
      </c>
      <c r="H335" s="6">
        <f t="shared" si="65"/>
        <v>27029.646459677439</v>
      </c>
      <c r="I335" s="6">
        <f t="shared" si="55"/>
        <v>739485.83862519613</v>
      </c>
      <c r="J335" s="6">
        <f t="shared" si="56"/>
        <v>12</v>
      </c>
      <c r="K335" s="6">
        <f t="shared" si="57"/>
        <v>1.0596241035318976</v>
      </c>
      <c r="L335" s="6">
        <f t="shared" si="58"/>
        <v>7835.77018827757</v>
      </c>
      <c r="M335" s="6">
        <f t="shared" si="59"/>
        <v>731650.06843691855</v>
      </c>
      <c r="N335" s="5">
        <f t="shared" si="60"/>
        <v>2555.0516169495786</v>
      </c>
      <c r="O335" s="6">
        <f t="shared" si="61"/>
        <v>34865.416647955011</v>
      </c>
    </row>
    <row r="336" spans="3:15" x14ac:dyDescent="0.2">
      <c r="C336">
        <v>335</v>
      </c>
      <c r="D336">
        <v>26</v>
      </c>
      <c r="E336" s="6">
        <f t="shared" si="62"/>
        <v>731650.06843691855</v>
      </c>
      <c r="F336" s="5">
        <f t="shared" si="63"/>
        <v>29587.208694119738</v>
      </c>
      <c r="G336" s="5">
        <f t="shared" si="64"/>
        <v>2743.6877566384446</v>
      </c>
      <c r="H336" s="6">
        <f t="shared" si="65"/>
        <v>26843.520937481291</v>
      </c>
      <c r="I336" s="6">
        <f t="shared" si="55"/>
        <v>704806.54749943723</v>
      </c>
      <c r="J336" s="6">
        <f t="shared" si="56"/>
        <v>12</v>
      </c>
      <c r="K336" s="6">
        <f t="shared" si="57"/>
        <v>1.0596241035318976</v>
      </c>
      <c r="L336" s="6">
        <f t="shared" si="58"/>
        <v>7468.3000605750303</v>
      </c>
      <c r="M336" s="6">
        <f t="shared" si="59"/>
        <v>697338.24743886222</v>
      </c>
      <c r="N336" s="5">
        <f t="shared" si="60"/>
        <v>2438.8335614563953</v>
      </c>
      <c r="O336" s="6">
        <f t="shared" si="61"/>
        <v>34311.820998056319</v>
      </c>
    </row>
    <row r="337" spans="3:15" x14ac:dyDescent="0.2">
      <c r="C337">
        <v>336</v>
      </c>
      <c r="D337">
        <v>25</v>
      </c>
      <c r="E337" s="6">
        <f t="shared" si="62"/>
        <v>697338.24743886222</v>
      </c>
      <c r="F337" s="5">
        <f t="shared" si="63"/>
        <v>29273.69549923456</v>
      </c>
      <c r="G337" s="5">
        <f t="shared" si="64"/>
        <v>2615.0184278957331</v>
      </c>
      <c r="H337" s="6">
        <f t="shared" si="65"/>
        <v>26658.677071338825</v>
      </c>
      <c r="I337" s="6">
        <f t="shared" si="55"/>
        <v>670679.57036752335</v>
      </c>
      <c r="J337" s="6">
        <f t="shared" si="56"/>
        <v>12</v>
      </c>
      <c r="K337" s="6">
        <f t="shared" si="57"/>
        <v>1.0596241035318976</v>
      </c>
      <c r="L337" s="6">
        <f t="shared" si="58"/>
        <v>7106.6823850784522</v>
      </c>
      <c r="M337" s="6">
        <f t="shared" si="59"/>
        <v>663572.88798244495</v>
      </c>
      <c r="N337" s="5">
        <f t="shared" si="60"/>
        <v>2324.4608247962074</v>
      </c>
      <c r="O337" s="6">
        <f t="shared" si="61"/>
        <v>33765.359456417274</v>
      </c>
    </row>
    <row r="338" spans="3:15" x14ac:dyDescent="0.2">
      <c r="C338">
        <v>337</v>
      </c>
      <c r="D338">
        <v>24</v>
      </c>
      <c r="E338" s="6">
        <f t="shared" si="62"/>
        <v>663572.88798244495</v>
      </c>
      <c r="F338" s="5">
        <f t="shared" si="63"/>
        <v>28963.504365730147</v>
      </c>
      <c r="G338" s="5">
        <f t="shared" si="64"/>
        <v>2488.3983299341685</v>
      </c>
      <c r="H338" s="6">
        <f t="shared" si="65"/>
        <v>26475.10603579598</v>
      </c>
      <c r="I338" s="6">
        <f t="shared" si="55"/>
        <v>637097.78194664896</v>
      </c>
      <c r="J338" s="6">
        <f t="shared" si="56"/>
        <v>12</v>
      </c>
      <c r="K338" s="6">
        <f t="shared" si="57"/>
        <v>1.0596241035318976</v>
      </c>
      <c r="L338" s="6">
        <f t="shared" si="58"/>
        <v>6750.841660573783</v>
      </c>
      <c r="M338" s="6">
        <f t="shared" si="59"/>
        <v>630346.94028607523</v>
      </c>
      <c r="N338" s="5">
        <f t="shared" si="60"/>
        <v>2211.9096266081497</v>
      </c>
      <c r="O338" s="6">
        <f t="shared" si="61"/>
        <v>33225.94769636976</v>
      </c>
    </row>
    <row r="339" spans="3:15" x14ac:dyDescent="0.2">
      <c r="C339">
        <v>338</v>
      </c>
      <c r="D339">
        <v>23</v>
      </c>
      <c r="E339" s="6">
        <f t="shared" si="62"/>
        <v>630346.94028607523</v>
      </c>
      <c r="F339" s="5">
        <f t="shared" si="63"/>
        <v>28656.600092243316</v>
      </c>
      <c r="G339" s="5">
        <f t="shared" si="64"/>
        <v>2363.801026072782</v>
      </c>
      <c r="H339" s="6">
        <f t="shared" si="65"/>
        <v>26292.799066170533</v>
      </c>
      <c r="I339" s="6">
        <f t="shared" si="55"/>
        <v>604054.14121990465</v>
      </c>
      <c r="J339" s="6">
        <f t="shared" si="56"/>
        <v>12</v>
      </c>
      <c r="K339" s="6">
        <f t="shared" si="57"/>
        <v>1.0596241035318976</v>
      </c>
      <c r="L339" s="6">
        <f t="shared" si="58"/>
        <v>6400.7032787487178</v>
      </c>
      <c r="M339" s="6">
        <f t="shared" si="59"/>
        <v>597653.43794115598</v>
      </c>
      <c r="N339" s="5">
        <f t="shared" si="60"/>
        <v>2101.1564676202506</v>
      </c>
      <c r="O339" s="6">
        <f t="shared" si="61"/>
        <v>32693.502344919252</v>
      </c>
    </row>
    <row r="340" spans="3:15" x14ac:dyDescent="0.2">
      <c r="C340">
        <v>339</v>
      </c>
      <c r="D340">
        <v>22</v>
      </c>
      <c r="E340" s="6">
        <f t="shared" si="62"/>
        <v>597653.43794115598</v>
      </c>
      <c r="F340" s="5">
        <f t="shared" si="63"/>
        <v>28352.947850413118</v>
      </c>
      <c r="G340" s="5">
        <f t="shared" si="64"/>
        <v>2241.2003922793347</v>
      </c>
      <c r="H340" s="6">
        <f t="shared" si="65"/>
        <v>26111.747458133785</v>
      </c>
      <c r="I340" s="6">
        <f t="shared" si="55"/>
        <v>571541.69048302225</v>
      </c>
      <c r="J340" s="6">
        <f t="shared" si="56"/>
        <v>12</v>
      </c>
      <c r="K340" s="6">
        <f t="shared" si="57"/>
        <v>1.0596241035318976</v>
      </c>
      <c r="L340" s="6">
        <f t="shared" si="58"/>
        <v>6056.1935140917776</v>
      </c>
      <c r="M340" s="6">
        <f t="shared" si="59"/>
        <v>565485.49696893047</v>
      </c>
      <c r="N340" s="5">
        <f t="shared" si="60"/>
        <v>1992.1781264705198</v>
      </c>
      <c r="O340" s="6">
        <f t="shared" si="61"/>
        <v>32167.940972225562</v>
      </c>
    </row>
    <row r="341" spans="3:15" x14ac:dyDescent="0.2">
      <c r="C341">
        <v>340</v>
      </c>
      <c r="D341">
        <v>21</v>
      </c>
      <c r="E341" s="6">
        <f t="shared" si="62"/>
        <v>565485.49696893047</v>
      </c>
      <c r="F341" s="5">
        <f t="shared" si="63"/>
        <v>28052.513180928232</v>
      </c>
      <c r="G341" s="5">
        <f t="shared" si="64"/>
        <v>2120.5706136334893</v>
      </c>
      <c r="H341" s="6">
        <f t="shared" si="65"/>
        <v>25931.942567294744</v>
      </c>
      <c r="I341" s="6">
        <f t="shared" si="55"/>
        <v>539553.55440163577</v>
      </c>
      <c r="J341" s="6">
        <f t="shared" si="56"/>
        <v>12</v>
      </c>
      <c r="K341" s="6">
        <f t="shared" si="57"/>
        <v>1.0596241035318976</v>
      </c>
      <c r="L341" s="6">
        <f t="shared" si="58"/>
        <v>5717.2395139028222</v>
      </c>
      <c r="M341" s="6">
        <f t="shared" si="59"/>
        <v>533836.31488773297</v>
      </c>
      <c r="N341" s="5">
        <f t="shared" si="60"/>
        <v>1884.9516565631016</v>
      </c>
      <c r="O341" s="6">
        <f t="shared" si="61"/>
        <v>31649.182081197567</v>
      </c>
    </row>
    <row r="342" spans="3:15" x14ac:dyDescent="0.2">
      <c r="C342">
        <v>341</v>
      </c>
      <c r="D342">
        <v>20</v>
      </c>
      <c r="E342" s="6">
        <f t="shared" si="62"/>
        <v>533836.31488773297</v>
      </c>
      <c r="F342" s="5">
        <f t="shared" si="63"/>
        <v>27755.261989616723</v>
      </c>
      <c r="G342" s="5">
        <f t="shared" si="64"/>
        <v>2001.8861808289985</v>
      </c>
      <c r="H342" s="6">
        <f t="shared" si="65"/>
        <v>25753.375808787725</v>
      </c>
      <c r="I342" s="6">
        <f t="shared" si="55"/>
        <v>508082.93907894526</v>
      </c>
      <c r="J342" s="6">
        <f t="shared" si="56"/>
        <v>12</v>
      </c>
      <c r="K342" s="6">
        <f t="shared" si="57"/>
        <v>1.0596241035318976</v>
      </c>
      <c r="L342" s="6">
        <f t="shared" si="58"/>
        <v>5383.7692884137914</v>
      </c>
      <c r="M342" s="6">
        <f t="shared" si="59"/>
        <v>502699.16979053145</v>
      </c>
      <c r="N342" s="5">
        <f t="shared" si="60"/>
        <v>1779.4543829591098</v>
      </c>
      <c r="O342" s="6">
        <f t="shared" si="61"/>
        <v>31137.145097201515</v>
      </c>
    </row>
    <row r="343" spans="3:15" x14ac:dyDescent="0.2">
      <c r="C343">
        <v>342</v>
      </c>
      <c r="D343">
        <v>19</v>
      </c>
      <c r="E343" s="6">
        <f t="shared" si="62"/>
        <v>502699.16979053145</v>
      </c>
      <c r="F343" s="5">
        <f t="shared" si="63"/>
        <v>27461.160543576261</v>
      </c>
      <c r="G343" s="5">
        <f t="shared" si="64"/>
        <v>1885.1218867144928</v>
      </c>
      <c r="H343" s="6">
        <f t="shared" si="65"/>
        <v>25576.038656861769</v>
      </c>
      <c r="I343" s="6">
        <f t="shared" si="55"/>
        <v>477123.1311336697</v>
      </c>
      <c r="J343" s="6">
        <f t="shared" si="56"/>
        <v>12</v>
      </c>
      <c r="K343" s="6">
        <f t="shared" si="57"/>
        <v>1.0596241035318976</v>
      </c>
      <c r="L343" s="6">
        <f t="shared" si="58"/>
        <v>5055.7117010184675</v>
      </c>
      <c r="M343" s="6">
        <f t="shared" si="59"/>
        <v>472067.41943265125</v>
      </c>
      <c r="N343" s="5">
        <f t="shared" si="60"/>
        <v>1675.6638993017716</v>
      </c>
      <c r="O343" s="6">
        <f t="shared" si="61"/>
        <v>30631.750357880235</v>
      </c>
    </row>
    <row r="344" spans="3:15" x14ac:dyDescent="0.2">
      <c r="C344">
        <v>343</v>
      </c>
      <c r="D344">
        <v>18</v>
      </c>
      <c r="E344" s="6">
        <f t="shared" si="62"/>
        <v>472067.41943265125</v>
      </c>
      <c r="F344" s="5">
        <f t="shared" si="63"/>
        <v>27170.175467346889</v>
      </c>
      <c r="G344" s="5">
        <f t="shared" si="64"/>
        <v>1770.252822872442</v>
      </c>
      <c r="H344" s="6">
        <f t="shared" si="65"/>
        <v>25399.922644474449</v>
      </c>
      <c r="I344" s="6">
        <f t="shared" si="55"/>
        <v>446667.49678817682</v>
      </c>
      <c r="J344" s="6">
        <f t="shared" si="56"/>
        <v>12</v>
      </c>
      <c r="K344" s="6">
        <f t="shared" si="57"/>
        <v>1.0596241035318976</v>
      </c>
      <c r="L344" s="6">
        <f t="shared" si="58"/>
        <v>4732.9964586100859</v>
      </c>
      <c r="M344" s="6">
        <f t="shared" si="59"/>
        <v>441934.50032956671</v>
      </c>
      <c r="N344" s="5">
        <f t="shared" si="60"/>
        <v>1573.5580647755041</v>
      </c>
      <c r="O344" s="6">
        <f t="shared" si="61"/>
        <v>30132.919103084536</v>
      </c>
    </row>
    <row r="345" spans="3:15" x14ac:dyDescent="0.2">
      <c r="C345">
        <v>344</v>
      </c>
      <c r="D345">
        <v>17</v>
      </c>
      <c r="E345" s="6">
        <f t="shared" si="62"/>
        <v>441934.50032956671</v>
      </c>
      <c r="F345" s="5">
        <f t="shared" si="63"/>
        <v>26882.27373912296</v>
      </c>
      <c r="G345" s="5">
        <f t="shared" si="64"/>
        <v>1657.254376235875</v>
      </c>
      <c r="H345" s="6">
        <f t="shared" si="65"/>
        <v>25225.019362887084</v>
      </c>
      <c r="I345" s="6">
        <f t="shared" si="55"/>
        <v>416709.48096667964</v>
      </c>
      <c r="J345" s="6">
        <f t="shared" si="56"/>
        <v>12</v>
      </c>
      <c r="K345" s="6">
        <f t="shared" si="57"/>
        <v>1.0596241035318976</v>
      </c>
      <c r="L345" s="6">
        <f t="shared" si="58"/>
        <v>4415.5541020256023</v>
      </c>
      <c r="M345" s="6">
        <f t="shared" si="59"/>
        <v>412293.92686465406</v>
      </c>
      <c r="N345" s="5">
        <f t="shared" si="60"/>
        <v>1473.1150010985557</v>
      </c>
      <c r="O345" s="6">
        <f t="shared" si="61"/>
        <v>29640.573464912686</v>
      </c>
    </row>
    <row r="346" spans="3:15" x14ac:dyDescent="0.2">
      <c r="C346">
        <v>345</v>
      </c>
      <c r="D346">
        <v>16</v>
      </c>
      <c r="E346" s="6">
        <f t="shared" si="62"/>
        <v>412293.92686465406</v>
      </c>
      <c r="F346" s="5">
        <f t="shared" si="63"/>
        <v>26597.422687005743</v>
      </c>
      <c r="G346" s="5">
        <f t="shared" si="64"/>
        <v>1546.1022257424527</v>
      </c>
      <c r="H346" s="6">
        <f t="shared" si="65"/>
        <v>25051.320461263291</v>
      </c>
      <c r="I346" s="6">
        <f t="shared" si="55"/>
        <v>387242.60640339076</v>
      </c>
      <c r="J346" s="6">
        <f t="shared" si="56"/>
        <v>12</v>
      </c>
      <c r="K346" s="6">
        <f t="shared" si="57"/>
        <v>1.0596241035318976</v>
      </c>
      <c r="L346" s="6">
        <f t="shared" si="58"/>
        <v>4103.3159965954837</v>
      </c>
      <c r="M346" s="6">
        <f t="shared" si="59"/>
        <v>383139.29040679528</v>
      </c>
      <c r="N346" s="5">
        <f t="shared" si="60"/>
        <v>1374.3130895488468</v>
      </c>
      <c r="O346" s="6">
        <f t="shared" si="61"/>
        <v>29154.636457858775</v>
      </c>
    </row>
    <row r="347" spans="3:15" x14ac:dyDescent="0.2">
      <c r="C347">
        <v>346</v>
      </c>
      <c r="D347">
        <v>15</v>
      </c>
      <c r="E347" s="6">
        <f t="shared" si="62"/>
        <v>383139.29040679528</v>
      </c>
      <c r="F347" s="5">
        <f t="shared" si="63"/>
        <v>26315.589985296014</v>
      </c>
      <c r="G347" s="5">
        <f t="shared" si="64"/>
        <v>1436.7723390254823</v>
      </c>
      <c r="H347" s="6">
        <f t="shared" si="65"/>
        <v>24878.817646270531</v>
      </c>
      <c r="I347" s="6">
        <f t="shared" si="55"/>
        <v>358260.47276052472</v>
      </c>
      <c r="J347" s="6">
        <f t="shared" si="56"/>
        <v>12</v>
      </c>
      <c r="K347" s="6">
        <f t="shared" si="57"/>
        <v>1.0596241035318976</v>
      </c>
      <c r="L347" s="6">
        <f t="shared" si="58"/>
        <v>3796.2143227978481</v>
      </c>
      <c r="M347" s="6">
        <f t="shared" si="59"/>
        <v>354464.25843772688</v>
      </c>
      <c r="N347" s="5">
        <f t="shared" si="60"/>
        <v>1277.1309680226509</v>
      </c>
      <c r="O347" s="6">
        <f t="shared" si="61"/>
        <v>28675.031969068379</v>
      </c>
    </row>
    <row r="348" spans="3:15" x14ac:dyDescent="0.2">
      <c r="C348">
        <v>347</v>
      </c>
      <c r="D348">
        <v>14</v>
      </c>
      <c r="E348" s="6">
        <f t="shared" si="62"/>
        <v>354464.25843772688</v>
      </c>
      <c r="F348" s="5">
        <f t="shared" si="63"/>
        <v>26036.743650825065</v>
      </c>
      <c r="G348" s="5">
        <f t="shared" si="64"/>
        <v>1329.2409691414757</v>
      </c>
      <c r="H348" s="6">
        <f t="shared" si="65"/>
        <v>24707.502681683589</v>
      </c>
      <c r="I348" s="6">
        <f t="shared" si="55"/>
        <v>329756.75575604331</v>
      </c>
      <c r="J348" s="6">
        <f t="shared" si="56"/>
        <v>12</v>
      </c>
      <c r="K348" s="6">
        <f t="shared" si="57"/>
        <v>1.0596241035318976</v>
      </c>
      <c r="L348" s="6">
        <f t="shared" si="58"/>
        <v>3494.1820670158431</v>
      </c>
      <c r="M348" s="6">
        <f t="shared" si="59"/>
        <v>326262.57368902746</v>
      </c>
      <c r="N348" s="5">
        <f t="shared" si="60"/>
        <v>1181.5475281257563</v>
      </c>
      <c r="O348" s="6">
        <f t="shared" si="61"/>
        <v>28201.68474869943</v>
      </c>
    </row>
    <row r="349" spans="3:15" x14ac:dyDescent="0.2">
      <c r="C349">
        <v>348</v>
      </c>
      <c r="D349">
        <v>13</v>
      </c>
      <c r="E349" s="6">
        <f t="shared" si="62"/>
        <v>326262.57368902746</v>
      </c>
      <c r="F349" s="5">
        <f t="shared" si="63"/>
        <v>25760.852039326004</v>
      </c>
      <c r="G349" s="5">
        <f t="shared" si="64"/>
        <v>1223.484651333853</v>
      </c>
      <c r="H349" s="6">
        <f t="shared" si="65"/>
        <v>24537.367387992152</v>
      </c>
      <c r="I349" s="6">
        <f t="shared" si="55"/>
        <v>301725.2063010353</v>
      </c>
      <c r="J349" s="6">
        <f t="shared" si="56"/>
        <v>12</v>
      </c>
      <c r="K349" s="6">
        <f t="shared" si="57"/>
        <v>1.0596241035318976</v>
      </c>
      <c r="L349" s="6">
        <f t="shared" si="58"/>
        <v>3197.1530123971138</v>
      </c>
      <c r="M349" s="6">
        <f t="shared" si="59"/>
        <v>298528.05328863818</v>
      </c>
      <c r="N349" s="5">
        <f t="shared" si="60"/>
        <v>1087.5419122967583</v>
      </c>
      <c r="O349" s="6">
        <f t="shared" si="61"/>
        <v>27734.520400389265</v>
      </c>
    </row>
    <row r="350" spans="3:15" x14ac:dyDescent="0.2">
      <c r="C350">
        <v>349</v>
      </c>
      <c r="D350">
        <v>12</v>
      </c>
      <c r="E350" s="6">
        <f t="shared" si="62"/>
        <v>298528.05328863818</v>
      </c>
      <c r="F350" s="5">
        <f t="shared" si="63"/>
        <v>25487.88384184214</v>
      </c>
      <c r="G350" s="5">
        <f t="shared" si="64"/>
        <v>1119.4801998323931</v>
      </c>
      <c r="H350" s="6">
        <f t="shared" si="65"/>
        <v>24368.403642009747</v>
      </c>
      <c r="I350" s="6">
        <f t="shared" si="55"/>
        <v>274159.64964662842</v>
      </c>
      <c r="J350" s="6">
        <f t="shared" si="56"/>
        <v>12</v>
      </c>
      <c r="K350" s="6">
        <f t="shared" si="57"/>
        <v>1.0596241035318976</v>
      </c>
      <c r="L350" s="6">
        <f t="shared" si="58"/>
        <v>2905.0617298142774</v>
      </c>
      <c r="M350" s="6">
        <f t="shared" si="59"/>
        <v>271254.58791681414</v>
      </c>
      <c r="N350" s="5">
        <f t="shared" si="60"/>
        <v>995.09351096212731</v>
      </c>
      <c r="O350" s="6">
        <f t="shared" si="61"/>
        <v>27273.465371824026</v>
      </c>
    </row>
    <row r="351" spans="3:15" x14ac:dyDescent="0.2">
      <c r="C351">
        <v>350</v>
      </c>
      <c r="D351">
        <v>11</v>
      </c>
      <c r="E351" s="6">
        <f t="shared" si="62"/>
        <v>271254.58791681414</v>
      </c>
      <c r="F351" s="5">
        <f t="shared" si="63"/>
        <v>25217.808081173742</v>
      </c>
      <c r="G351" s="5">
        <f t="shared" si="64"/>
        <v>1017.204704688053</v>
      </c>
      <c r="H351" s="6">
        <f t="shared" si="65"/>
        <v>24200.603376485687</v>
      </c>
      <c r="I351" s="6">
        <f t="shared" si="55"/>
        <v>247053.98454032844</v>
      </c>
      <c r="J351" s="6">
        <f t="shared" si="56"/>
        <v>12</v>
      </c>
      <c r="K351" s="6">
        <f t="shared" si="57"/>
        <v>1.0596241035318976</v>
      </c>
      <c r="L351" s="6">
        <f t="shared" si="58"/>
        <v>2617.8435689252883</v>
      </c>
      <c r="M351" s="6">
        <f t="shared" si="59"/>
        <v>244436.14097140316</v>
      </c>
      <c r="N351" s="5">
        <f t="shared" si="60"/>
        <v>904.18195972271383</v>
      </c>
      <c r="O351" s="6">
        <f t="shared" si="61"/>
        <v>26818.446945410975</v>
      </c>
    </row>
    <row r="352" spans="3:15" x14ac:dyDescent="0.2">
      <c r="C352">
        <v>351</v>
      </c>
      <c r="D352">
        <v>10</v>
      </c>
      <c r="E352" s="6">
        <f t="shared" si="62"/>
        <v>244436.14097140316</v>
      </c>
      <c r="F352" s="5">
        <f t="shared" si="63"/>
        <v>24950.594108363137</v>
      </c>
      <c r="G352" s="5">
        <f t="shared" si="64"/>
        <v>916.63552864276187</v>
      </c>
      <c r="H352" s="6">
        <f t="shared" si="65"/>
        <v>24033.958579720376</v>
      </c>
      <c r="I352" s="6">
        <f t="shared" si="55"/>
        <v>220402.18239168279</v>
      </c>
      <c r="J352" s="6">
        <f t="shared" si="56"/>
        <v>12</v>
      </c>
      <c r="K352" s="6">
        <f t="shared" si="57"/>
        <v>1.0596241035318976</v>
      </c>
      <c r="L352" s="6">
        <f t="shared" si="58"/>
        <v>2335.4346493326066</v>
      </c>
      <c r="M352" s="6">
        <f t="shared" si="59"/>
        <v>218066.74774235018</v>
      </c>
      <c r="N352" s="5">
        <f t="shared" si="60"/>
        <v>814.78713657134392</v>
      </c>
      <c r="O352" s="6">
        <f t="shared" si="61"/>
        <v>26369.393229052985</v>
      </c>
    </row>
    <row r="353" spans="3:15" x14ac:dyDescent="0.2">
      <c r="C353">
        <v>352</v>
      </c>
      <c r="D353">
        <v>9</v>
      </c>
      <c r="E353" s="6">
        <f t="shared" si="62"/>
        <v>218066.74774235018</v>
      </c>
      <c r="F353" s="5">
        <f t="shared" si="63"/>
        <v>24686.2115992164</v>
      </c>
      <c r="G353" s="5">
        <f t="shared" si="64"/>
        <v>817.75030403381311</v>
      </c>
      <c r="H353" s="6">
        <f t="shared" si="65"/>
        <v>23868.461295182587</v>
      </c>
      <c r="I353" s="6">
        <f t="shared" si="55"/>
        <v>194198.2864471676</v>
      </c>
      <c r="J353" s="6">
        <f t="shared" si="56"/>
        <v>12</v>
      </c>
      <c r="K353" s="6">
        <f t="shared" si="57"/>
        <v>1.0596241035318976</v>
      </c>
      <c r="L353" s="6">
        <f t="shared" si="58"/>
        <v>2057.7718518401061</v>
      </c>
      <c r="M353" s="6">
        <f t="shared" si="59"/>
        <v>192140.51459532749</v>
      </c>
      <c r="N353" s="5">
        <f t="shared" si="60"/>
        <v>726.88915914116728</v>
      </c>
      <c r="O353" s="6">
        <f t="shared" si="61"/>
        <v>25926.233147022693</v>
      </c>
    </row>
    <row r="354" spans="3:15" x14ac:dyDescent="0.2">
      <c r="C354">
        <v>353</v>
      </c>
      <c r="D354">
        <v>8</v>
      </c>
      <c r="E354" s="6">
        <f t="shared" si="62"/>
        <v>192140.51459532749</v>
      </c>
      <c r="F354" s="5">
        <f t="shared" si="63"/>
        <v>24424.630550862206</v>
      </c>
      <c r="G354" s="5">
        <f t="shared" si="64"/>
        <v>720.52692973247804</v>
      </c>
      <c r="H354" s="6">
        <f t="shared" si="65"/>
        <v>23704.103621129729</v>
      </c>
      <c r="I354" s="6">
        <f t="shared" si="55"/>
        <v>168436.41097419776</v>
      </c>
      <c r="J354" s="6">
        <f t="shared" si="56"/>
        <v>12</v>
      </c>
      <c r="K354" s="6">
        <f t="shared" si="57"/>
        <v>1.0596241035318976</v>
      </c>
      <c r="L354" s="6">
        <f t="shared" si="58"/>
        <v>1784.7928098066459</v>
      </c>
      <c r="M354" s="6">
        <f t="shared" si="59"/>
        <v>166651.61816439111</v>
      </c>
      <c r="N354" s="5">
        <f t="shared" si="60"/>
        <v>640.46838198442492</v>
      </c>
      <c r="O354" s="6">
        <f t="shared" si="61"/>
        <v>25488.896430936373</v>
      </c>
    </row>
    <row r="355" spans="3:15" x14ac:dyDescent="0.2">
      <c r="C355">
        <v>354</v>
      </c>
      <c r="D355">
        <v>7</v>
      </c>
      <c r="E355" s="6">
        <f t="shared" si="62"/>
        <v>166651.61816439111</v>
      </c>
      <c r="F355" s="5">
        <f t="shared" si="63"/>
        <v>24165.821278346673</v>
      </c>
      <c r="G355" s="5">
        <f t="shared" si="64"/>
        <v>624.94356811646662</v>
      </c>
      <c r="H355" s="6">
        <f t="shared" si="65"/>
        <v>23540.877710230208</v>
      </c>
      <c r="I355" s="6">
        <f t="shared" si="55"/>
        <v>143110.7404541609</v>
      </c>
      <c r="J355" s="6">
        <f t="shared" si="56"/>
        <v>12</v>
      </c>
      <c r="K355" s="6">
        <f t="shared" si="57"/>
        <v>1.0596241035318976</v>
      </c>
      <c r="L355" s="6">
        <f t="shared" si="58"/>
        <v>1516.4359005952631</v>
      </c>
      <c r="M355" s="6">
        <f t="shared" si="59"/>
        <v>141594.30455356563</v>
      </c>
      <c r="N355" s="5">
        <f t="shared" si="60"/>
        <v>555.50539388130369</v>
      </c>
      <c r="O355" s="6">
        <f t="shared" si="61"/>
        <v>25057.313610825473</v>
      </c>
    </row>
    <row r="356" spans="3:15" x14ac:dyDescent="0.2">
      <c r="C356">
        <v>355</v>
      </c>
      <c r="D356">
        <v>6</v>
      </c>
      <c r="E356" s="6">
        <f t="shared" si="62"/>
        <v>141594.30455356563</v>
      </c>
      <c r="F356" s="5">
        <f t="shared" si="63"/>
        <v>23909.754411264716</v>
      </c>
      <c r="G356" s="5">
        <f t="shared" si="64"/>
        <v>530.97864207587111</v>
      </c>
      <c r="H356" s="6">
        <f t="shared" si="65"/>
        <v>23378.775769188844</v>
      </c>
      <c r="I356" s="6">
        <f t="shared" si="55"/>
        <v>118215.52878437679</v>
      </c>
      <c r="J356" s="6">
        <f t="shared" si="56"/>
        <v>12</v>
      </c>
      <c r="K356" s="6">
        <f t="shared" si="57"/>
        <v>1.0596241035318976</v>
      </c>
      <c r="L356" s="6">
        <f t="shared" si="58"/>
        <v>1252.6402371169449</v>
      </c>
      <c r="M356" s="6">
        <f t="shared" si="59"/>
        <v>116962.88854725985</v>
      </c>
      <c r="N356" s="5">
        <f t="shared" si="60"/>
        <v>471.98101517855207</v>
      </c>
      <c r="O356" s="6">
        <f t="shared" si="61"/>
        <v>24631.41600630579</v>
      </c>
    </row>
    <row r="357" spans="3:15" x14ac:dyDescent="0.2">
      <c r="C357">
        <v>356</v>
      </c>
      <c r="D357">
        <v>5</v>
      </c>
      <c r="E357" s="6">
        <f t="shared" si="62"/>
        <v>116962.88854725985</v>
      </c>
      <c r="F357" s="5">
        <f t="shared" si="63"/>
        <v>23656.400890427478</v>
      </c>
      <c r="G357" s="5">
        <f t="shared" si="64"/>
        <v>438.6108320522244</v>
      </c>
      <c r="H357" s="6">
        <f t="shared" si="65"/>
        <v>23217.790058375253</v>
      </c>
      <c r="I357" s="6">
        <f t="shared" si="55"/>
        <v>93745.0984888846</v>
      </c>
      <c r="J357" s="6">
        <f t="shared" si="56"/>
        <v>12</v>
      </c>
      <c r="K357" s="6">
        <f t="shared" si="57"/>
        <v>1.0596241035318976</v>
      </c>
      <c r="L357" s="6">
        <f t="shared" si="58"/>
        <v>993.34565946793794</v>
      </c>
      <c r="M357" s="6">
        <f t="shared" si="59"/>
        <v>92751.752829416655</v>
      </c>
      <c r="N357" s="5">
        <f t="shared" si="60"/>
        <v>389.87629515753281</v>
      </c>
      <c r="O357" s="6">
        <f t="shared" si="61"/>
        <v>24211.13571784319</v>
      </c>
    </row>
    <row r="358" spans="3:15" x14ac:dyDescent="0.2">
      <c r="C358">
        <v>357</v>
      </c>
      <c r="D358">
        <v>4</v>
      </c>
      <c r="E358" s="6">
        <f t="shared" si="62"/>
        <v>92751.752829416655</v>
      </c>
      <c r="F358" s="5">
        <f t="shared" si="63"/>
        <v>23405.731964564493</v>
      </c>
      <c r="G358" s="5">
        <f t="shared" si="64"/>
        <v>347.81907311031244</v>
      </c>
      <c r="H358" s="6">
        <f t="shared" si="65"/>
        <v>23057.91289145418</v>
      </c>
      <c r="I358" s="6">
        <f t="shared" si="55"/>
        <v>69693.839937962475</v>
      </c>
      <c r="J358" s="6">
        <f t="shared" si="56"/>
        <v>12</v>
      </c>
      <c r="K358" s="6">
        <f t="shared" si="57"/>
        <v>1.0596241035318976</v>
      </c>
      <c r="L358" s="6">
        <f t="shared" si="58"/>
        <v>738.49272665959052</v>
      </c>
      <c r="M358" s="6">
        <f t="shared" si="59"/>
        <v>68955.347211302884</v>
      </c>
      <c r="N358" s="5">
        <f t="shared" si="60"/>
        <v>309.17250943138885</v>
      </c>
      <c r="O358" s="6">
        <f t="shared" si="61"/>
        <v>23796.405618113771</v>
      </c>
    </row>
    <row r="359" spans="3:15" x14ac:dyDescent="0.2">
      <c r="C359">
        <v>358</v>
      </c>
      <c r="D359">
        <v>3</v>
      </c>
      <c r="E359" s="6">
        <f t="shared" si="62"/>
        <v>68955.347211302884</v>
      </c>
      <c r="F359" s="5">
        <f t="shared" si="63"/>
        <v>23157.719187059753</v>
      </c>
      <c r="G359" s="5">
        <f t="shared" si="64"/>
        <v>258.58255204238583</v>
      </c>
      <c r="H359" s="6">
        <f t="shared" si="65"/>
        <v>22899.136635017367</v>
      </c>
      <c r="I359" s="6">
        <f t="shared" si="55"/>
        <v>46056.210576285521</v>
      </c>
      <c r="J359" s="6">
        <f t="shared" si="56"/>
        <v>12</v>
      </c>
      <c r="K359" s="6">
        <f t="shared" si="57"/>
        <v>1.0596241035318976</v>
      </c>
      <c r="L359" s="6">
        <f t="shared" si="58"/>
        <v>488.02270843972849</v>
      </c>
      <c r="M359" s="6">
        <f t="shared" si="59"/>
        <v>45568.187867845794</v>
      </c>
      <c r="N359" s="5">
        <f t="shared" si="60"/>
        <v>229.85115737100961</v>
      </c>
      <c r="O359" s="6">
        <f t="shared" si="61"/>
        <v>23387.159343457097</v>
      </c>
    </row>
    <row r="360" spans="3:15" x14ac:dyDescent="0.2">
      <c r="C360">
        <v>359</v>
      </c>
      <c r="D360">
        <v>2</v>
      </c>
      <c r="E360" s="6">
        <f t="shared" si="62"/>
        <v>45568.187867845794</v>
      </c>
      <c r="F360" s="5">
        <f t="shared" si="63"/>
        <v>22912.334412724842</v>
      </c>
      <c r="G360" s="5">
        <f t="shared" si="64"/>
        <v>170.88070450442171</v>
      </c>
      <c r="H360" s="6">
        <f t="shared" si="65"/>
        <v>22741.453708220419</v>
      </c>
      <c r="I360" s="6">
        <f t="shared" si="55"/>
        <v>22826.734159625375</v>
      </c>
      <c r="J360" s="6">
        <f t="shared" si="56"/>
        <v>12</v>
      </c>
      <c r="K360" s="6">
        <f t="shared" si="57"/>
        <v>1.0596241035318976</v>
      </c>
      <c r="L360" s="6">
        <f t="shared" si="58"/>
        <v>241.87757720453982</v>
      </c>
      <c r="M360" s="6">
        <f t="shared" si="59"/>
        <v>22584.856582420834</v>
      </c>
      <c r="N360" s="5">
        <f t="shared" si="60"/>
        <v>151.89395955948598</v>
      </c>
      <c r="O360" s="6">
        <f t="shared" si="61"/>
        <v>22983.33128542496</v>
      </c>
    </row>
    <row r="361" spans="3:15" x14ac:dyDescent="0.2">
      <c r="C361">
        <v>360</v>
      </c>
      <c r="D361">
        <v>1</v>
      </c>
      <c r="E361" s="6">
        <f t="shared" si="62"/>
        <v>22584.856582420834</v>
      </c>
      <c r="F361" s="5">
        <f t="shared" si="63"/>
        <v>22669.549794605493</v>
      </c>
      <c r="G361" s="5">
        <f t="shared" si="64"/>
        <v>84.693212184078121</v>
      </c>
      <c r="H361" s="6">
        <f t="shared" si="65"/>
        <v>22584.856582421417</v>
      </c>
      <c r="I361" s="6">
        <f t="shared" si="55"/>
        <v>-5.8207660913467407E-10</v>
      </c>
      <c r="J361" s="6">
        <f t="shared" si="56"/>
        <v>12</v>
      </c>
      <c r="K361" s="6">
        <f t="shared" si="57"/>
        <v>1.0596241035318976</v>
      </c>
      <c r="L361" s="6">
        <f t="shared" si="58"/>
        <v>-6.1678240514121578E-12</v>
      </c>
      <c r="M361" s="6">
        <f t="shared" si="59"/>
        <v>-5.7590878508326193E-10</v>
      </c>
      <c r="N361" s="5">
        <f t="shared" si="60"/>
        <v>75.282855274736121</v>
      </c>
      <c r="O361" s="6">
        <f t="shared" si="61"/>
        <v>22584.856582421409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43C1-9004-0A44-AC91-776DC59CF93F}">
  <dimension ref="A1:P362"/>
  <sheetViews>
    <sheetView zoomScale="140" zoomScaleNormal="140" workbookViewId="0">
      <selection activeCell="M3" sqref="M3"/>
    </sheetView>
  </sheetViews>
  <sheetFormatPr baseColWidth="10" defaultRowHeight="15" x14ac:dyDescent="0.2"/>
  <cols>
    <col min="2" max="2" width="11.1640625" bestFit="1" customWidth="1"/>
    <col min="7" max="7" width="11.1640625" bestFit="1" customWidth="1"/>
    <col min="10" max="10" width="11.1640625" bestFit="1" customWidth="1"/>
    <col min="13" max="13" width="11.1640625" bestFit="1" customWidth="1"/>
  </cols>
  <sheetData>
    <row r="1" spans="1:16" x14ac:dyDescent="0.2">
      <c r="B1" t="s">
        <v>59</v>
      </c>
      <c r="D1" s="9"/>
      <c r="E1" s="8" t="s">
        <v>63</v>
      </c>
      <c r="F1" s="8"/>
      <c r="G1" s="8"/>
      <c r="H1" s="8" t="s">
        <v>64</v>
      </c>
      <c r="I1" s="8"/>
      <c r="J1" s="8"/>
      <c r="K1" s="8" t="s">
        <v>65</v>
      </c>
      <c r="L1" s="8"/>
      <c r="M1" s="8"/>
      <c r="N1" s="8" t="s">
        <v>66</v>
      </c>
      <c r="O1" s="8"/>
      <c r="P1" s="8"/>
    </row>
    <row r="2" spans="1:16" x14ac:dyDescent="0.2">
      <c r="A2" t="s">
        <v>54</v>
      </c>
      <c r="B2" t="s">
        <v>34</v>
      </c>
      <c r="C2" t="s">
        <v>40</v>
      </c>
      <c r="D2" t="s">
        <v>60</v>
      </c>
      <c r="E2" t="s">
        <v>34</v>
      </c>
      <c r="F2" t="s">
        <v>61</v>
      </c>
      <c r="G2" t="s">
        <v>62</v>
      </c>
      <c r="H2" t="s">
        <v>34</v>
      </c>
      <c r="I2" t="s">
        <v>61</v>
      </c>
      <c r="J2" t="s">
        <v>62</v>
      </c>
      <c r="K2" t="s">
        <v>34</v>
      </c>
      <c r="L2" t="s">
        <v>61</v>
      </c>
      <c r="M2" t="s">
        <v>62</v>
      </c>
      <c r="N2" t="s">
        <v>34</v>
      </c>
      <c r="O2" t="s">
        <v>61</v>
      </c>
      <c r="P2" t="s">
        <v>62</v>
      </c>
    </row>
    <row r="3" spans="1:16" x14ac:dyDescent="0.2">
      <c r="A3" t="s">
        <v>55</v>
      </c>
      <c r="B3" s="3">
        <v>60000000</v>
      </c>
      <c r="D3">
        <v>1</v>
      </c>
      <c r="E3" s="3">
        <f>B3</f>
        <v>60000000</v>
      </c>
      <c r="F3" s="3">
        <f>MIN(E3,'Pass-Throughs'!O2)</f>
        <v>288812.8864533804</v>
      </c>
      <c r="G3" s="5">
        <f>E3*'Pass-Throughs'!$B$8/1200</f>
        <v>200000</v>
      </c>
      <c r="H3" s="3">
        <f>B4</f>
        <v>75000000</v>
      </c>
      <c r="I3" s="3">
        <f>MIN(H3,'Pass-Throughs'!O2-'Sequential Pay'!F3)</f>
        <v>0</v>
      </c>
      <c r="J3" s="5">
        <f>H3*'Pass-Throughs'!$B$8/1200</f>
        <v>250000</v>
      </c>
      <c r="K3" s="3">
        <f>B5</f>
        <v>30000000</v>
      </c>
      <c r="L3" s="3">
        <f>MIN(K3,'Pass-Throughs'!O2-'Sequential Pay'!F3-'Sequential Pay'!I3)</f>
        <v>0</v>
      </c>
      <c r="M3" s="5">
        <f>K3*'Pass-Throughs'!$B$8/1200</f>
        <v>100000</v>
      </c>
      <c r="N3" s="3">
        <f>B6</f>
        <v>10000000</v>
      </c>
    </row>
    <row r="4" spans="1:16" x14ac:dyDescent="0.2">
      <c r="A4" t="s">
        <v>56</v>
      </c>
      <c r="B4" s="3">
        <v>75000000</v>
      </c>
      <c r="D4">
        <v>2</v>
      </c>
      <c r="E4" s="3">
        <f>E3-F3</f>
        <v>59711187.113546617</v>
      </c>
      <c r="F4" s="3">
        <f>MIN(E4,'Pass-Throughs'!O3)</f>
        <v>347984.8973486661</v>
      </c>
      <c r="G4" s="5">
        <f>E4*'Pass-Throughs'!$B$8/1200</f>
        <v>199037.29037848872</v>
      </c>
      <c r="H4" s="3">
        <f>H3-I3</f>
        <v>75000000</v>
      </c>
      <c r="I4" s="3">
        <f>MIN(H4,'Pass-Throughs'!O3-'Sequential Pay'!F4)</f>
        <v>0</v>
      </c>
      <c r="J4" s="5">
        <f>H4*'Pass-Throughs'!$B$8/1200</f>
        <v>250000</v>
      </c>
      <c r="K4" s="3">
        <f>K3-L3</f>
        <v>30000000</v>
      </c>
      <c r="L4" s="3">
        <f>MIN(K4,'Pass-Throughs'!O3-'Sequential Pay'!F4-'Sequential Pay'!I4)</f>
        <v>0</v>
      </c>
      <c r="M4" s="5">
        <f>K4*'Pass-Throughs'!$B$8/1200</f>
        <v>100000</v>
      </c>
    </row>
    <row r="5" spans="1:16" x14ac:dyDescent="0.2">
      <c r="A5" t="s">
        <v>57</v>
      </c>
      <c r="B5" s="3">
        <v>30000000</v>
      </c>
      <c r="D5">
        <v>3</v>
      </c>
      <c r="E5" s="3">
        <f t="shared" ref="E5:E68" si="0">E4-F4</f>
        <v>59363202.216197953</v>
      </c>
      <c r="F5" s="3">
        <f>MIN(E5,'Pass-Throughs'!O4)</f>
        <v>407044.44428015279</v>
      </c>
      <c r="G5" s="5">
        <f>E5*'Pass-Throughs'!$B$8/1200</f>
        <v>197877.34072065985</v>
      </c>
      <c r="H5" s="3">
        <f t="shared" ref="H5:H68" si="1">H4-I4</f>
        <v>75000000</v>
      </c>
      <c r="I5" s="3">
        <f>MIN(H5,'Pass-Throughs'!O4-'Sequential Pay'!F5)</f>
        <v>0</v>
      </c>
      <c r="J5" s="5">
        <f>H5*'Pass-Throughs'!$B$8/1200</f>
        <v>250000</v>
      </c>
      <c r="K5" s="3">
        <f t="shared" ref="K5:K68" si="2">K4-L4</f>
        <v>30000000</v>
      </c>
      <c r="L5" s="3">
        <f>MIN(K5,'Pass-Throughs'!O4-'Sequential Pay'!F5-'Sequential Pay'!I5)</f>
        <v>0</v>
      </c>
      <c r="M5" s="5">
        <f>K5*'Pass-Throughs'!$B$8/1200</f>
        <v>100000</v>
      </c>
    </row>
    <row r="6" spans="1:16" x14ac:dyDescent="0.2">
      <c r="A6" t="s">
        <v>58</v>
      </c>
      <c r="B6" s="3">
        <v>10000000</v>
      </c>
      <c r="D6">
        <v>4</v>
      </c>
      <c r="E6" s="3">
        <f t="shared" si="0"/>
        <v>58956157.771917798</v>
      </c>
      <c r="F6" s="3">
        <f>MIN(E6,'Pass-Throughs'!O5)</f>
        <v>465931.38924412394</v>
      </c>
      <c r="G6" s="5">
        <f>E6*'Pass-Throughs'!$B$8/1200</f>
        <v>196520.52590639266</v>
      </c>
      <c r="H6" s="3">
        <f t="shared" si="1"/>
        <v>75000000</v>
      </c>
      <c r="I6" s="3">
        <f>MIN(H6,'Pass-Throughs'!O5-'Sequential Pay'!F6)</f>
        <v>0</v>
      </c>
      <c r="J6" s="5">
        <f>H6*'Pass-Throughs'!$B$8/1200</f>
        <v>250000</v>
      </c>
      <c r="K6" s="3">
        <f t="shared" si="2"/>
        <v>30000000</v>
      </c>
      <c r="L6" s="3">
        <f>MIN(K6,'Pass-Throughs'!O5-'Sequential Pay'!F6-'Sequential Pay'!I6)</f>
        <v>0</v>
      </c>
      <c r="M6" s="5">
        <f>K6*'Pass-Throughs'!$B$8/1200</f>
        <v>100000</v>
      </c>
    </row>
    <row r="7" spans="1:16" x14ac:dyDescent="0.2">
      <c r="B7" s="3">
        <f>SUM(B3:B6)</f>
        <v>175000000</v>
      </c>
      <c r="D7">
        <v>5</v>
      </c>
      <c r="E7" s="3">
        <f t="shared" si="0"/>
        <v>58490226.382673673</v>
      </c>
      <c r="F7" s="3">
        <f>MIN(E7,'Pass-Throughs'!O6)</f>
        <v>524585.47958900244</v>
      </c>
      <c r="G7" s="5">
        <f>E7*'Pass-Throughs'!$B$8/1200</f>
        <v>194967.4212755789</v>
      </c>
      <c r="H7" s="3">
        <f t="shared" si="1"/>
        <v>75000000</v>
      </c>
      <c r="I7" s="3">
        <f>MIN(H7,'Pass-Throughs'!O6-'Sequential Pay'!F7)</f>
        <v>0</v>
      </c>
      <c r="J7" s="5">
        <f>H7*'Pass-Throughs'!$B$8/1200</f>
        <v>250000</v>
      </c>
      <c r="K7" s="3">
        <f t="shared" si="2"/>
        <v>30000000</v>
      </c>
      <c r="L7" s="3">
        <f>MIN(K7,'Pass-Throughs'!O6-'Sequential Pay'!F7-'Sequential Pay'!I7)</f>
        <v>0</v>
      </c>
      <c r="M7" s="5">
        <f>K7*'Pass-Throughs'!$B$8/1200</f>
        <v>100000</v>
      </c>
    </row>
    <row r="8" spans="1:16" x14ac:dyDescent="0.2">
      <c r="D8">
        <v>6</v>
      </c>
      <c r="E8" s="3">
        <f t="shared" si="0"/>
        <v>57965640.903084673</v>
      </c>
      <c r="F8" s="3">
        <f>MIN(E8,'Pass-Throughs'!O7)</f>
        <v>582946.44822482171</v>
      </c>
      <c r="G8" s="5">
        <f>E8*'Pass-Throughs'!$B$8/1200</f>
        <v>193218.80301028225</v>
      </c>
      <c r="H8" s="3">
        <f t="shared" si="1"/>
        <v>75000000</v>
      </c>
      <c r="I8" s="3">
        <f>MIN(H8,'Pass-Throughs'!O7-'Sequential Pay'!F8)</f>
        <v>0</v>
      </c>
      <c r="J8" s="5">
        <f>H8*'Pass-Throughs'!$B$8/1200</f>
        <v>250000</v>
      </c>
      <c r="K8" s="3">
        <f t="shared" si="2"/>
        <v>30000000</v>
      </c>
      <c r="L8" s="3">
        <f>MIN(K8,'Pass-Throughs'!O7-'Sequential Pay'!F8-'Sequential Pay'!I8)</f>
        <v>0</v>
      </c>
      <c r="M8" s="5">
        <f>K8*'Pass-Throughs'!$B$8/1200</f>
        <v>100000</v>
      </c>
    </row>
    <row r="9" spans="1:16" x14ac:dyDescent="0.2">
      <c r="D9">
        <v>7</v>
      </c>
      <c r="E9" s="3">
        <f t="shared" si="0"/>
        <v>57382694.454859853</v>
      </c>
      <c r="F9" s="3">
        <f>MIN(E9,'Pass-Throughs'!O8)</f>
        <v>640954.1148073345</v>
      </c>
      <c r="G9" s="5">
        <f>E9*'Pass-Throughs'!$B$8/1200</f>
        <v>191275.64818286616</v>
      </c>
      <c r="H9" s="3">
        <f t="shared" si="1"/>
        <v>75000000</v>
      </c>
      <c r="I9" s="3">
        <f>MIN(H9,'Pass-Throughs'!O8-'Sequential Pay'!F9)</f>
        <v>0</v>
      </c>
      <c r="J9" s="5">
        <f>H9*'Pass-Throughs'!$B$8/1200</f>
        <v>250000</v>
      </c>
      <c r="K9" s="3">
        <f t="shared" si="2"/>
        <v>30000000</v>
      </c>
      <c r="L9" s="3">
        <f>MIN(K9,'Pass-Throughs'!O8-'Sequential Pay'!F9-'Sequential Pay'!I9)</f>
        <v>0</v>
      </c>
      <c r="M9" s="5">
        <f>K9*'Pass-Throughs'!$B$8/1200</f>
        <v>100000</v>
      </c>
    </row>
    <row r="10" spans="1:16" x14ac:dyDescent="0.2">
      <c r="D10">
        <v>8</v>
      </c>
      <c r="E10" s="3">
        <f t="shared" si="0"/>
        <v>56741740.340052515</v>
      </c>
      <c r="F10" s="3">
        <f>MIN(E10,'Pass-Throughs'!O9)</f>
        <v>698548.48767098552</v>
      </c>
      <c r="G10" s="5">
        <f>E10*'Pass-Throughs'!$B$8/1200</f>
        <v>189139.13446684173</v>
      </c>
      <c r="H10" s="3">
        <f t="shared" si="1"/>
        <v>75000000</v>
      </c>
      <c r="I10" s="3">
        <f>MIN(H10,'Pass-Throughs'!O9-'Sequential Pay'!F10)</f>
        <v>0</v>
      </c>
      <c r="J10" s="5">
        <f>H10*'Pass-Throughs'!$B$8/1200</f>
        <v>250000</v>
      </c>
      <c r="K10" s="3">
        <f t="shared" si="2"/>
        <v>30000000</v>
      </c>
      <c r="L10" s="3">
        <f>MIN(K10,'Pass-Throughs'!O9-'Sequential Pay'!F10-'Sequential Pay'!I10)</f>
        <v>0</v>
      </c>
      <c r="M10" s="5">
        <f>K10*'Pass-Throughs'!$B$8/1200</f>
        <v>100000</v>
      </c>
    </row>
    <row r="11" spans="1:16" x14ac:dyDescent="0.2">
      <c r="D11">
        <v>9</v>
      </c>
      <c r="E11" s="3">
        <f t="shared" si="0"/>
        <v>56043191.852381527</v>
      </c>
      <c r="F11" s="3">
        <f>MIN(E11,'Pass-Throughs'!O10)</f>
        <v>755669.86628055968</v>
      </c>
      <c r="G11" s="5">
        <f>E11*'Pass-Throughs'!$B$8/1200</f>
        <v>186810.63950793844</v>
      </c>
      <c r="H11" s="3">
        <f t="shared" si="1"/>
        <v>75000000</v>
      </c>
      <c r="I11" s="3">
        <f>MIN(H11,'Pass-Throughs'!O10-'Sequential Pay'!F11)</f>
        <v>0</v>
      </c>
      <c r="J11" s="5">
        <f>H11*'Pass-Throughs'!$B$8/1200</f>
        <v>250000</v>
      </c>
      <c r="K11" s="3">
        <f t="shared" si="2"/>
        <v>30000000</v>
      </c>
      <c r="L11" s="3">
        <f>MIN(K11,'Pass-Throughs'!O10-'Sequential Pay'!F11-'Sequential Pay'!I11)</f>
        <v>0</v>
      </c>
      <c r="M11" s="5">
        <f>K11*'Pass-Throughs'!$B$8/1200</f>
        <v>100000</v>
      </c>
    </row>
    <row r="12" spans="1:16" x14ac:dyDescent="0.2">
      <c r="D12">
        <v>10</v>
      </c>
      <c r="E12" s="3">
        <f t="shared" si="0"/>
        <v>55287521.986100964</v>
      </c>
      <c r="F12" s="3">
        <f>MIN(E12,'Pass-Throughs'!O11)</f>
        <v>812258.94396590802</v>
      </c>
      <c r="G12" s="5">
        <f>E12*'Pass-Throughs'!$B$8/1200</f>
        <v>184291.73995366989</v>
      </c>
      <c r="H12" s="3">
        <f t="shared" si="1"/>
        <v>75000000</v>
      </c>
      <c r="I12" s="3">
        <f>MIN(H12,'Pass-Throughs'!O11-'Sequential Pay'!F12)</f>
        <v>0</v>
      </c>
      <c r="J12" s="5">
        <f>H12*'Pass-Throughs'!$B$8/1200</f>
        <v>250000</v>
      </c>
      <c r="K12" s="3">
        <f t="shared" si="2"/>
        <v>30000000</v>
      </c>
      <c r="L12" s="3">
        <f>MIN(K12,'Pass-Throughs'!O11-'Sequential Pay'!F12-'Sequential Pay'!I12)</f>
        <v>0</v>
      </c>
      <c r="M12" s="5">
        <f>K12*'Pass-Throughs'!$B$8/1200</f>
        <v>100000</v>
      </c>
    </row>
    <row r="13" spans="1:16" x14ac:dyDescent="0.2">
      <c r="D13">
        <v>11</v>
      </c>
      <c r="E13" s="3">
        <f t="shared" si="0"/>
        <v>54475263.04213506</v>
      </c>
      <c r="F13" s="3">
        <f>MIN(E13,'Pass-Throughs'!O12)</f>
        <v>868256.91070173576</v>
      </c>
      <c r="G13" s="5">
        <f>E13*'Pass-Throughs'!$B$8/1200</f>
        <v>181584.21014045019</v>
      </c>
      <c r="H13" s="3">
        <f t="shared" si="1"/>
        <v>75000000</v>
      </c>
      <c r="I13" s="3">
        <f>MIN(H13,'Pass-Throughs'!O12-'Sequential Pay'!F13)</f>
        <v>0</v>
      </c>
      <c r="J13" s="5">
        <f>H13*'Pass-Throughs'!$B$8/1200</f>
        <v>250000</v>
      </c>
      <c r="K13" s="3">
        <f t="shared" si="2"/>
        <v>30000000</v>
      </c>
      <c r="L13" s="3">
        <f>MIN(K13,'Pass-Throughs'!O12-'Sequential Pay'!F13-'Sequential Pay'!I13)</f>
        <v>0</v>
      </c>
      <c r="M13" s="5">
        <f>K13*'Pass-Throughs'!$B$8/1200</f>
        <v>100000</v>
      </c>
    </row>
    <row r="14" spans="1:16" x14ac:dyDescent="0.2">
      <c r="D14">
        <v>12</v>
      </c>
      <c r="E14" s="3">
        <f t="shared" si="0"/>
        <v>53607006.131433323</v>
      </c>
      <c r="F14" s="3">
        <f>MIN(E14,'Pass-Throughs'!O13)</f>
        <v>923605.55569026317</v>
      </c>
      <c r="G14" s="5">
        <f>E14*'Pass-Throughs'!$B$8/1200</f>
        <v>178690.02043811107</v>
      </c>
      <c r="H14" s="3">
        <f t="shared" si="1"/>
        <v>75000000</v>
      </c>
      <c r="I14" s="3">
        <f>MIN(H14,'Pass-Throughs'!O13-'Sequential Pay'!F14)</f>
        <v>0</v>
      </c>
      <c r="J14" s="5">
        <f>H14*'Pass-Throughs'!$B$8/1200</f>
        <v>250000</v>
      </c>
      <c r="K14" s="3">
        <f t="shared" si="2"/>
        <v>30000000</v>
      </c>
      <c r="L14" s="3">
        <f>MIN(K14,'Pass-Throughs'!O13-'Sequential Pay'!F14-'Sequential Pay'!I14)</f>
        <v>0</v>
      </c>
      <c r="M14" s="5">
        <f>K14*'Pass-Throughs'!$B$8/1200</f>
        <v>100000</v>
      </c>
    </row>
    <row r="15" spans="1:16" x14ac:dyDescent="0.2">
      <c r="D15">
        <v>13</v>
      </c>
      <c r="E15" s="3">
        <f t="shared" si="0"/>
        <v>52683400.575743057</v>
      </c>
      <c r="F15" s="3">
        <f>MIN(E15,'Pass-Throughs'!O14)</f>
        <v>978247.36950318923</v>
      </c>
      <c r="G15" s="5">
        <f>E15*'Pass-Throughs'!$B$8/1200</f>
        <v>175611.33525247686</v>
      </c>
      <c r="H15" s="3">
        <f t="shared" si="1"/>
        <v>75000000</v>
      </c>
      <c r="I15" s="3">
        <f>MIN(H15,'Pass-Throughs'!O14-'Sequential Pay'!F15)</f>
        <v>0</v>
      </c>
      <c r="J15" s="5">
        <f>H15*'Pass-Throughs'!$B$8/1200</f>
        <v>250000</v>
      </c>
      <c r="K15" s="3">
        <f t="shared" si="2"/>
        <v>30000000</v>
      </c>
      <c r="L15" s="3">
        <f>MIN(K15,'Pass-Throughs'!O14-'Sequential Pay'!F15-'Sequential Pay'!I15)</f>
        <v>0</v>
      </c>
      <c r="M15" s="5">
        <f>K15*'Pass-Throughs'!$B$8/1200</f>
        <v>100000</v>
      </c>
    </row>
    <row r="16" spans="1:16" x14ac:dyDescent="0.2">
      <c r="D16">
        <v>14</v>
      </c>
      <c r="E16" s="3">
        <f t="shared" si="0"/>
        <v>51705153.206239864</v>
      </c>
      <c r="F16" s="3">
        <f>MIN(E16,'Pass-Throughs'!O15)</f>
        <v>1032125.6455368381</v>
      </c>
      <c r="G16" s="5">
        <f>E16*'Pass-Throughs'!$B$8/1200</f>
        <v>172350.51068746622</v>
      </c>
      <c r="H16" s="3">
        <f t="shared" si="1"/>
        <v>75000000</v>
      </c>
      <c r="I16" s="3">
        <f>MIN(H16,'Pass-Throughs'!O15-'Sequential Pay'!F16)</f>
        <v>0</v>
      </c>
      <c r="J16" s="5">
        <f>H16*'Pass-Throughs'!$B$8/1200</f>
        <v>250000</v>
      </c>
      <c r="K16" s="3">
        <f t="shared" si="2"/>
        <v>30000000</v>
      </c>
      <c r="L16" s="3">
        <f>MIN(K16,'Pass-Throughs'!O15-'Sequential Pay'!F16-'Sequential Pay'!I16)</f>
        <v>0</v>
      </c>
      <c r="M16" s="5">
        <f>K16*'Pass-Throughs'!$B$8/1200</f>
        <v>100000</v>
      </c>
    </row>
    <row r="17" spans="4:13" x14ac:dyDescent="0.2">
      <c r="D17">
        <v>15</v>
      </c>
      <c r="E17" s="3">
        <f t="shared" si="0"/>
        <v>50673027.560703024</v>
      </c>
      <c r="F17" s="3">
        <f>MIN(E17,'Pass-Throughs'!O16)</f>
        <v>1085184.5805343685</v>
      </c>
      <c r="G17" s="5">
        <f>E17*'Pass-Throughs'!$B$8/1200</f>
        <v>168910.0918690101</v>
      </c>
      <c r="H17" s="3">
        <f t="shared" si="1"/>
        <v>75000000</v>
      </c>
      <c r="I17" s="3">
        <f>MIN(H17,'Pass-Throughs'!O16-'Sequential Pay'!F17)</f>
        <v>0</v>
      </c>
      <c r="J17" s="5">
        <f>H17*'Pass-Throughs'!$B$8/1200</f>
        <v>250000</v>
      </c>
      <c r="K17" s="3">
        <f t="shared" si="2"/>
        <v>30000000</v>
      </c>
      <c r="L17" s="3">
        <f>MIN(K17,'Pass-Throughs'!O16-'Sequential Pay'!F17-'Sequential Pay'!I17)</f>
        <v>0</v>
      </c>
      <c r="M17" s="5">
        <f>K17*'Pass-Throughs'!$B$8/1200</f>
        <v>100000</v>
      </c>
    </row>
    <row r="18" spans="4:13" x14ac:dyDescent="0.2">
      <c r="D18">
        <v>16</v>
      </c>
      <c r="E18" s="3">
        <f t="shared" si="0"/>
        <v>49587842.980168656</v>
      </c>
      <c r="F18" s="3">
        <f>MIN(E18,'Pass-Throughs'!O17)</f>
        <v>1137369.3739280039</v>
      </c>
      <c r="G18" s="5">
        <f>E18*'Pass-Throughs'!$B$8/1200</f>
        <v>165292.80993389551</v>
      </c>
      <c r="H18" s="3">
        <f t="shared" si="1"/>
        <v>75000000</v>
      </c>
      <c r="I18" s="3">
        <f>MIN(H18,'Pass-Throughs'!O17-'Sequential Pay'!F18)</f>
        <v>0</v>
      </c>
      <c r="J18" s="5">
        <f>H18*'Pass-Throughs'!$B$8/1200</f>
        <v>250000</v>
      </c>
      <c r="K18" s="3">
        <f t="shared" si="2"/>
        <v>30000000</v>
      </c>
      <c r="L18" s="3">
        <f>MIN(K18,'Pass-Throughs'!O17-'Sequential Pay'!F18-'Sequential Pay'!I18)</f>
        <v>0</v>
      </c>
      <c r="M18" s="5">
        <f>K18*'Pass-Throughs'!$B$8/1200</f>
        <v>100000</v>
      </c>
    </row>
    <row r="19" spans="4:13" x14ac:dyDescent="0.2">
      <c r="D19">
        <v>17</v>
      </c>
      <c r="E19" s="3">
        <f t="shared" si="0"/>
        <v>48450473.606240653</v>
      </c>
      <c r="F19" s="3">
        <f>MIN(E19,'Pass-Throughs'!O18)</f>
        <v>1188626.3257551515</v>
      </c>
      <c r="G19" s="5">
        <f>E19*'Pass-Throughs'!$B$8/1200</f>
        <v>161501.57868746883</v>
      </c>
      <c r="H19" s="3">
        <f t="shared" si="1"/>
        <v>75000000</v>
      </c>
      <c r="I19" s="3">
        <f>MIN(H19,'Pass-Throughs'!O18-'Sequential Pay'!F19)</f>
        <v>0</v>
      </c>
      <c r="J19" s="5">
        <f>H19*'Pass-Throughs'!$B$8/1200</f>
        <v>250000</v>
      </c>
      <c r="K19" s="3">
        <f t="shared" si="2"/>
        <v>30000000</v>
      </c>
      <c r="L19" s="3">
        <f>MIN(K19,'Pass-Throughs'!O18-'Sequential Pay'!F19-'Sequential Pay'!I19)</f>
        <v>0</v>
      </c>
      <c r="M19" s="5">
        <f>K19*'Pass-Throughs'!$B$8/1200</f>
        <v>100000</v>
      </c>
    </row>
    <row r="20" spans="4:13" x14ac:dyDescent="0.2">
      <c r="D20">
        <v>18</v>
      </c>
      <c r="E20" s="3">
        <f t="shared" si="0"/>
        <v>47261847.280485503</v>
      </c>
      <c r="F20" s="3">
        <f>MIN(E20,'Pass-Throughs'!O19)</f>
        <v>1238902.9329035003</v>
      </c>
      <c r="G20" s="5">
        <f>E20*'Pass-Throughs'!$B$8/1200</f>
        <v>157539.49093495167</v>
      </c>
      <c r="H20" s="3">
        <f t="shared" si="1"/>
        <v>75000000</v>
      </c>
      <c r="I20" s="3">
        <f>MIN(H20,'Pass-Throughs'!O19-'Sequential Pay'!F20)</f>
        <v>0</v>
      </c>
      <c r="J20" s="5">
        <f>H20*'Pass-Throughs'!$B$8/1200</f>
        <v>250000</v>
      </c>
      <c r="K20" s="3">
        <f t="shared" si="2"/>
        <v>30000000</v>
      </c>
      <c r="L20" s="3">
        <f>MIN(K20,'Pass-Throughs'!O19-'Sequential Pay'!F20-'Sequential Pay'!I20)</f>
        <v>0</v>
      </c>
      <c r="M20" s="5">
        <f>K20*'Pass-Throughs'!$B$8/1200</f>
        <v>100000</v>
      </c>
    </row>
    <row r="21" spans="4:13" x14ac:dyDescent="0.2">
      <c r="D21">
        <v>19</v>
      </c>
      <c r="E21" s="3">
        <f t="shared" si="0"/>
        <v>46022944.347582005</v>
      </c>
      <c r="F21" s="3">
        <f>MIN(E21,'Pass-Throughs'!O20)</f>
        <v>1288147.9834424974</v>
      </c>
      <c r="G21" s="5">
        <f>E21*'Pass-Throughs'!$B$8/1200</f>
        <v>153409.81449194002</v>
      </c>
      <c r="H21" s="3">
        <f t="shared" si="1"/>
        <v>75000000</v>
      </c>
      <c r="I21" s="3">
        <f>MIN(H21,'Pass-Throughs'!O20-'Sequential Pay'!F21)</f>
        <v>0</v>
      </c>
      <c r="J21" s="5">
        <f>H21*'Pass-Throughs'!$B$8/1200</f>
        <v>250000</v>
      </c>
      <c r="K21" s="3">
        <f t="shared" si="2"/>
        <v>30000000</v>
      </c>
      <c r="L21" s="3">
        <f>MIN(K21,'Pass-Throughs'!O20-'Sequential Pay'!F21-'Sequential Pay'!I21)</f>
        <v>0</v>
      </c>
      <c r="M21" s="5">
        <f>K21*'Pass-Throughs'!$B$8/1200</f>
        <v>100000</v>
      </c>
    </row>
    <row r="22" spans="4:13" x14ac:dyDescent="0.2">
      <c r="D22">
        <v>20</v>
      </c>
      <c r="E22" s="3">
        <f t="shared" si="0"/>
        <v>44734796.364139505</v>
      </c>
      <c r="F22" s="3">
        <f>MIN(E22,'Pass-Throughs'!O21)</f>
        <v>1336311.6488009589</v>
      </c>
      <c r="G22" s="5">
        <f>E22*'Pass-Throughs'!$B$8/1200</f>
        <v>149115.98788046502</v>
      </c>
      <c r="H22" s="3">
        <f t="shared" si="1"/>
        <v>75000000</v>
      </c>
      <c r="I22" s="3">
        <f>MIN(H22,'Pass-Throughs'!O21-'Sequential Pay'!F22)</f>
        <v>0</v>
      </c>
      <c r="J22" s="5">
        <f>H22*'Pass-Throughs'!$B$8/1200</f>
        <v>250000</v>
      </c>
      <c r="K22" s="3">
        <f t="shared" si="2"/>
        <v>30000000</v>
      </c>
      <c r="L22" s="3">
        <f>MIN(K22,'Pass-Throughs'!O21-'Sequential Pay'!F22-'Sequential Pay'!I22)</f>
        <v>0</v>
      </c>
      <c r="M22" s="5">
        <f>K22*'Pass-Throughs'!$B$8/1200</f>
        <v>100000</v>
      </c>
    </row>
    <row r="23" spans="4:13" x14ac:dyDescent="0.2">
      <c r="D23">
        <v>21</v>
      </c>
      <c r="E23" s="3">
        <f t="shared" si="0"/>
        <v>43398484.715338543</v>
      </c>
      <c r="F23" s="3">
        <f>MIN(E23,'Pass-Throughs'!O22)</f>
        <v>1383345.5735546551</v>
      </c>
      <c r="G23" s="5">
        <f>E23*'Pass-Throughs'!$B$8/1200</f>
        <v>144661.61571779515</v>
      </c>
      <c r="H23" s="3">
        <f t="shared" si="1"/>
        <v>75000000</v>
      </c>
      <c r="I23" s="3">
        <f>MIN(H23,'Pass-Throughs'!O22-'Sequential Pay'!F23)</f>
        <v>0</v>
      </c>
      <c r="J23" s="5">
        <f>H23*'Pass-Throughs'!$B$8/1200</f>
        <v>250000</v>
      </c>
      <c r="K23" s="3">
        <f t="shared" si="2"/>
        <v>30000000</v>
      </c>
      <c r="L23" s="3">
        <f>MIN(K23,'Pass-Throughs'!O22-'Sequential Pay'!F23-'Sequential Pay'!I23)</f>
        <v>0</v>
      </c>
      <c r="M23" s="5">
        <f>K23*'Pass-Throughs'!$B$8/1200</f>
        <v>100000</v>
      </c>
    </row>
    <row r="24" spans="4:13" x14ac:dyDescent="0.2">
      <c r="D24">
        <v>22</v>
      </c>
      <c r="E24" s="3">
        <f t="shared" si="0"/>
        <v>42015139.141783886</v>
      </c>
      <c r="F24" s="3">
        <f>MIN(E24,'Pass-Throughs'!O23)</f>
        <v>1429202.9625918393</v>
      </c>
      <c r="G24" s="5">
        <f>E24*'Pass-Throughs'!$B$8/1200</f>
        <v>140050.46380594629</v>
      </c>
      <c r="H24" s="3">
        <f t="shared" si="1"/>
        <v>75000000</v>
      </c>
      <c r="I24" s="3">
        <f>MIN(H24,'Pass-Throughs'!O23-'Sequential Pay'!F24)</f>
        <v>0</v>
      </c>
      <c r="J24" s="5">
        <f>H24*'Pass-Throughs'!$B$8/1200</f>
        <v>250000</v>
      </c>
      <c r="K24" s="3">
        <f t="shared" si="2"/>
        <v>30000000</v>
      </c>
      <c r="L24" s="3">
        <f>MIN(K24,'Pass-Throughs'!O23-'Sequential Pay'!F24-'Sequential Pay'!I24)</f>
        <v>0</v>
      </c>
      <c r="M24" s="5">
        <f>K24*'Pass-Throughs'!$B$8/1200</f>
        <v>100000</v>
      </c>
    </row>
    <row r="25" spans="4:13" x14ac:dyDescent="0.2">
      <c r="D25">
        <v>23</v>
      </c>
      <c r="E25" s="3">
        <f t="shared" si="0"/>
        <v>40585936.179192044</v>
      </c>
      <c r="F25" s="3">
        <f>MIN(E25,'Pass-Throughs'!O24)</f>
        <v>1473838.6654298436</v>
      </c>
      <c r="G25" s="5">
        <f>E25*'Pass-Throughs'!$B$8/1200</f>
        <v>135286.45393064016</v>
      </c>
      <c r="H25" s="3">
        <f t="shared" si="1"/>
        <v>75000000</v>
      </c>
      <c r="I25" s="3">
        <f>MIN(H25,'Pass-Throughs'!O24-'Sequential Pay'!F25)</f>
        <v>0</v>
      </c>
      <c r="J25" s="5">
        <f>H25*'Pass-Throughs'!$B$8/1200</f>
        <v>250000</v>
      </c>
      <c r="K25" s="3">
        <f t="shared" si="2"/>
        <v>30000000</v>
      </c>
      <c r="L25" s="3">
        <f>MIN(K25,'Pass-Throughs'!O24-'Sequential Pay'!F25-'Sequential Pay'!I25)</f>
        <v>0</v>
      </c>
      <c r="M25" s="5">
        <f>K25*'Pass-Throughs'!$B$8/1200</f>
        <v>100000</v>
      </c>
    </row>
    <row r="26" spans="4:13" x14ac:dyDescent="0.2">
      <c r="D26">
        <v>24</v>
      </c>
      <c r="E26" s="3">
        <f t="shared" si="0"/>
        <v>39112097.513762198</v>
      </c>
      <c r="F26" s="3">
        <f>MIN(E26,'Pass-Throughs'!O25)</f>
        <v>1517209.2574618992</v>
      </c>
      <c r="G26" s="5">
        <f>E26*'Pass-Throughs'!$B$8/1200</f>
        <v>130373.65837920732</v>
      </c>
      <c r="H26" s="3">
        <f t="shared" si="1"/>
        <v>75000000</v>
      </c>
      <c r="I26" s="3">
        <f>MIN(H26,'Pass-Throughs'!O25-'Sequential Pay'!F26)</f>
        <v>0</v>
      </c>
      <c r="J26" s="5">
        <f>H26*'Pass-Throughs'!$B$8/1200</f>
        <v>250000</v>
      </c>
      <c r="K26" s="3">
        <f t="shared" si="2"/>
        <v>30000000</v>
      </c>
      <c r="L26" s="3">
        <f>MIN(K26,'Pass-Throughs'!O25-'Sequential Pay'!F26-'Sequential Pay'!I26)</f>
        <v>0</v>
      </c>
      <c r="M26" s="5">
        <f>K26*'Pass-Throughs'!$B$8/1200</f>
        <v>100000</v>
      </c>
    </row>
    <row r="27" spans="4:13" x14ac:dyDescent="0.2">
      <c r="D27">
        <v>25</v>
      </c>
      <c r="E27" s="3">
        <f t="shared" si="0"/>
        <v>37594888.2563003</v>
      </c>
      <c r="F27" s="3">
        <f>MIN(E27,'Pass-Throughs'!O26)</f>
        <v>1559273.1179197258</v>
      </c>
      <c r="G27" s="5">
        <f>E27*'Pass-Throughs'!$B$8/1200</f>
        <v>125316.29418766766</v>
      </c>
      <c r="H27" s="3">
        <f t="shared" si="1"/>
        <v>75000000</v>
      </c>
      <c r="I27" s="3">
        <f>MIN(H27,'Pass-Throughs'!O26-'Sequential Pay'!F27)</f>
        <v>0</v>
      </c>
      <c r="J27" s="5">
        <f>H27*'Pass-Throughs'!$B$8/1200</f>
        <v>250000</v>
      </c>
      <c r="K27" s="3">
        <f t="shared" si="2"/>
        <v>30000000</v>
      </c>
      <c r="L27" s="3">
        <f>MIN(K27,'Pass-Throughs'!O26-'Sequential Pay'!F27-'Sequential Pay'!I27)</f>
        <v>0</v>
      </c>
      <c r="M27" s="5">
        <f>K27*'Pass-Throughs'!$B$8/1200</f>
        <v>100000</v>
      </c>
    </row>
    <row r="28" spans="4:13" x14ac:dyDescent="0.2">
      <c r="D28">
        <v>26</v>
      </c>
      <c r="E28" s="3">
        <f t="shared" si="0"/>
        <v>36035615.138380572</v>
      </c>
      <c r="F28" s="3">
        <f>MIN(E28,'Pass-Throughs'!O27)</f>
        <v>1599990.5043449551</v>
      </c>
      <c r="G28" s="5">
        <f>E28*'Pass-Throughs'!$B$8/1200</f>
        <v>120118.71712793525</v>
      </c>
      <c r="H28" s="3">
        <f t="shared" si="1"/>
        <v>75000000</v>
      </c>
      <c r="I28" s="3">
        <f>MIN(H28,'Pass-Throughs'!O27-'Sequential Pay'!F28)</f>
        <v>0</v>
      </c>
      <c r="J28" s="5">
        <f>H28*'Pass-Throughs'!$B$8/1200</f>
        <v>250000</v>
      </c>
      <c r="K28" s="3">
        <f t="shared" si="2"/>
        <v>30000000</v>
      </c>
      <c r="L28" s="3">
        <f>MIN(K28,'Pass-Throughs'!O27-'Sequential Pay'!F28-'Sequential Pay'!I28)</f>
        <v>0</v>
      </c>
      <c r="M28" s="5">
        <f>K28*'Pass-Throughs'!$B$8/1200</f>
        <v>100000</v>
      </c>
    </row>
    <row r="29" spans="4:13" x14ac:dyDescent="0.2">
      <c r="D29">
        <v>27</v>
      </c>
      <c r="E29" s="3">
        <f t="shared" si="0"/>
        <v>34435624.634035617</v>
      </c>
      <c r="F29" s="3">
        <f>MIN(E29,'Pass-Throughs'!O28)</f>
        <v>1639323.6233704493</v>
      </c>
      <c r="G29" s="5">
        <f>E29*'Pass-Throughs'!$B$8/1200</f>
        <v>114785.4154467854</v>
      </c>
      <c r="H29" s="3">
        <f t="shared" si="1"/>
        <v>75000000</v>
      </c>
      <c r="I29" s="3">
        <f>MIN(H29,'Pass-Throughs'!O28-'Sequential Pay'!F29)</f>
        <v>0</v>
      </c>
      <c r="J29" s="5">
        <f>H29*'Pass-Throughs'!$B$8/1200</f>
        <v>250000</v>
      </c>
      <c r="K29" s="3">
        <f t="shared" si="2"/>
        <v>30000000</v>
      </c>
      <c r="L29" s="3">
        <f>MIN(K29,'Pass-Throughs'!O28-'Sequential Pay'!F29-'Sequential Pay'!I29)</f>
        <v>0</v>
      </c>
      <c r="M29" s="5">
        <f>K29*'Pass-Throughs'!$B$8/1200</f>
        <v>100000</v>
      </c>
    </row>
    <row r="30" spans="4:13" x14ac:dyDescent="0.2">
      <c r="D30">
        <v>28</v>
      </c>
      <c r="E30" s="3">
        <f t="shared" si="0"/>
        <v>32796301.010665167</v>
      </c>
      <c r="F30" s="3">
        <f>MIN(E30,'Pass-Throughs'!O29)</f>
        <v>1677236.6976214747</v>
      </c>
      <c r="G30" s="5">
        <f>E30*'Pass-Throughs'!$B$8/1200</f>
        <v>109321.00336888389</v>
      </c>
      <c r="H30" s="3">
        <f t="shared" si="1"/>
        <v>75000000</v>
      </c>
      <c r="I30" s="3">
        <f>MIN(H30,'Pass-Throughs'!O29-'Sequential Pay'!F30)</f>
        <v>0</v>
      </c>
      <c r="J30" s="5">
        <f>H30*'Pass-Throughs'!$B$8/1200</f>
        <v>250000</v>
      </c>
      <c r="K30" s="3">
        <f t="shared" si="2"/>
        <v>30000000</v>
      </c>
      <c r="L30" s="3">
        <f>MIN(K30,'Pass-Throughs'!O29-'Sequential Pay'!F30-'Sequential Pay'!I30)</f>
        <v>0</v>
      </c>
      <c r="M30" s="5">
        <f>K30*'Pass-Throughs'!$B$8/1200</f>
        <v>100000</v>
      </c>
    </row>
    <row r="31" spans="4:13" x14ac:dyDescent="0.2">
      <c r="D31">
        <v>29</v>
      </c>
      <c r="E31" s="3">
        <f t="shared" si="0"/>
        <v>31119064.313043691</v>
      </c>
      <c r="F31" s="3">
        <f>MIN(E31,'Pass-Throughs'!O30)</f>
        <v>1713696.028555721</v>
      </c>
      <c r="G31" s="5">
        <f>E31*'Pass-Throughs'!$B$8/1200</f>
        <v>103730.21437681231</v>
      </c>
      <c r="H31" s="3">
        <f t="shared" si="1"/>
        <v>75000000</v>
      </c>
      <c r="I31" s="3">
        <f>MIN(H31,'Pass-Throughs'!O30-'Sequential Pay'!F31)</f>
        <v>0</v>
      </c>
      <c r="J31" s="5">
        <f>H31*'Pass-Throughs'!$B$8/1200</f>
        <v>250000</v>
      </c>
      <c r="K31" s="3">
        <f t="shared" si="2"/>
        <v>30000000</v>
      </c>
      <c r="L31" s="3">
        <f>MIN(K31,'Pass-Throughs'!O30-'Sequential Pay'!F31-'Sequential Pay'!I31)</f>
        <v>0</v>
      </c>
      <c r="M31" s="5">
        <f>K31*'Pass-Throughs'!$B$8/1200</f>
        <v>100000</v>
      </c>
    </row>
    <row r="32" spans="4:13" x14ac:dyDescent="0.2">
      <c r="D32">
        <v>30</v>
      </c>
      <c r="E32" s="3">
        <f t="shared" si="0"/>
        <v>29405368.28448797</v>
      </c>
      <c r="F32" s="3">
        <f>MIN(E32,'Pass-Throughs'!O31)</f>
        <v>1748670.0550718303</v>
      </c>
      <c r="G32" s="5">
        <f>E32*'Pass-Throughs'!$B$8/1200</f>
        <v>98017.894281626563</v>
      </c>
      <c r="H32" s="3">
        <f t="shared" si="1"/>
        <v>75000000</v>
      </c>
      <c r="I32" s="3">
        <f>MIN(H32,'Pass-Throughs'!O31-'Sequential Pay'!F32)</f>
        <v>0</v>
      </c>
      <c r="J32" s="5">
        <f>H32*'Pass-Throughs'!$B$8/1200</f>
        <v>250000</v>
      </c>
      <c r="K32" s="3">
        <f t="shared" si="2"/>
        <v>30000000</v>
      </c>
      <c r="L32" s="3">
        <f>MIN(K32,'Pass-Throughs'!O31-'Sequential Pay'!F32-'Sequential Pay'!I32)</f>
        <v>0</v>
      </c>
      <c r="M32" s="5">
        <f>K32*'Pass-Throughs'!$B$8/1200</f>
        <v>100000</v>
      </c>
    </row>
    <row r="33" spans="4:13" x14ac:dyDescent="0.2">
      <c r="D33">
        <v>31</v>
      </c>
      <c r="E33" s="3">
        <f t="shared" si="0"/>
        <v>27656698.229416139</v>
      </c>
      <c r="F33" s="3">
        <f>MIN(E33,'Pass-Throughs'!O32)</f>
        <v>1728636.0297747664</v>
      </c>
      <c r="G33" s="5">
        <f>E33*'Pass-Throughs'!$B$8/1200</f>
        <v>92188.994098053794</v>
      </c>
      <c r="H33" s="3">
        <f t="shared" si="1"/>
        <v>75000000</v>
      </c>
      <c r="I33" s="3">
        <f>MIN(H33,'Pass-Throughs'!O32-'Sequential Pay'!F33)</f>
        <v>0</v>
      </c>
      <c r="J33" s="5">
        <f>H33*'Pass-Throughs'!$B$8/1200</f>
        <v>250000</v>
      </c>
      <c r="K33" s="3">
        <f t="shared" si="2"/>
        <v>30000000</v>
      </c>
      <c r="L33" s="3">
        <f>MIN(K33,'Pass-Throughs'!O32-'Sequential Pay'!F33-'Sequential Pay'!I33)</f>
        <v>0</v>
      </c>
      <c r="M33" s="5">
        <f>K33*'Pass-Throughs'!$B$8/1200</f>
        <v>100000</v>
      </c>
    </row>
    <row r="34" spans="4:13" x14ac:dyDescent="0.2">
      <c r="D34">
        <v>32</v>
      </c>
      <c r="E34" s="3">
        <f t="shared" si="0"/>
        <v>25928062.199641373</v>
      </c>
      <c r="F34" s="3">
        <f>MIN(E34,'Pass-Throughs'!O33)</f>
        <v>1708824.6511399415</v>
      </c>
      <c r="G34" s="5">
        <f>E34*'Pass-Throughs'!$B$8/1200</f>
        <v>86426.873998804571</v>
      </c>
      <c r="H34" s="3">
        <f t="shared" si="1"/>
        <v>75000000</v>
      </c>
      <c r="I34" s="3">
        <f>MIN(H34,'Pass-Throughs'!O33-'Sequential Pay'!F34)</f>
        <v>0</v>
      </c>
      <c r="J34" s="5">
        <f>H34*'Pass-Throughs'!$B$8/1200</f>
        <v>250000</v>
      </c>
      <c r="K34" s="3">
        <f t="shared" si="2"/>
        <v>30000000</v>
      </c>
      <c r="L34" s="3">
        <f>MIN(K34,'Pass-Throughs'!O33-'Sequential Pay'!F34-'Sequential Pay'!I34)</f>
        <v>0</v>
      </c>
      <c r="M34" s="5">
        <f>K34*'Pass-Throughs'!$B$8/1200</f>
        <v>100000</v>
      </c>
    </row>
    <row r="35" spans="4:13" x14ac:dyDescent="0.2">
      <c r="D35">
        <v>33</v>
      </c>
      <c r="E35" s="3">
        <f t="shared" si="0"/>
        <v>24219237.548501432</v>
      </c>
      <c r="F35" s="3">
        <f>MIN(E35,'Pass-Throughs'!O34)</f>
        <v>1689233.4886019747</v>
      </c>
      <c r="G35" s="5">
        <f>E35*'Pass-Throughs'!$B$8/1200</f>
        <v>80730.7918283381</v>
      </c>
      <c r="H35" s="3">
        <f t="shared" si="1"/>
        <v>75000000</v>
      </c>
      <c r="I35" s="3">
        <f>MIN(H35,'Pass-Throughs'!O34-'Sequential Pay'!F35)</f>
        <v>0</v>
      </c>
      <c r="J35" s="5">
        <f>H35*'Pass-Throughs'!$B$8/1200</f>
        <v>250000</v>
      </c>
      <c r="K35" s="3">
        <f t="shared" si="2"/>
        <v>30000000</v>
      </c>
      <c r="L35" s="3">
        <f>MIN(K35,'Pass-Throughs'!O34-'Sequential Pay'!F35-'Sequential Pay'!I35)</f>
        <v>0</v>
      </c>
      <c r="M35" s="5">
        <f>K35*'Pass-Throughs'!$B$8/1200</f>
        <v>100000</v>
      </c>
    </row>
    <row r="36" spans="4:13" x14ac:dyDescent="0.2">
      <c r="D36">
        <v>34</v>
      </c>
      <c r="E36" s="3">
        <f t="shared" si="0"/>
        <v>22530004.059899457</v>
      </c>
      <c r="F36" s="3">
        <f>MIN(E36,'Pass-Throughs'!O35)</f>
        <v>1669860.137841641</v>
      </c>
      <c r="G36" s="5">
        <f>E36*'Pass-Throughs'!$B$8/1200</f>
        <v>75100.013532998186</v>
      </c>
      <c r="H36" s="3">
        <f t="shared" si="1"/>
        <v>75000000</v>
      </c>
      <c r="I36" s="3">
        <f>MIN(H36,'Pass-Throughs'!O35-'Sequential Pay'!F36)</f>
        <v>0</v>
      </c>
      <c r="J36" s="5">
        <f>H36*'Pass-Throughs'!$B$8/1200</f>
        <v>250000</v>
      </c>
      <c r="K36" s="3">
        <f t="shared" si="2"/>
        <v>30000000</v>
      </c>
      <c r="L36" s="3">
        <f>MIN(K36,'Pass-Throughs'!O35-'Sequential Pay'!F36-'Sequential Pay'!I36)</f>
        <v>0</v>
      </c>
      <c r="M36" s="5">
        <f>K36*'Pass-Throughs'!$B$8/1200</f>
        <v>100000</v>
      </c>
    </row>
    <row r="37" spans="4:13" x14ac:dyDescent="0.2">
      <c r="D37">
        <v>35</v>
      </c>
      <c r="E37" s="3">
        <f t="shared" si="0"/>
        <v>20860143.922057815</v>
      </c>
      <c r="F37" s="3">
        <f>MIN(E37,'Pass-Throughs'!O36)</f>
        <v>1650702.2205043766</v>
      </c>
      <c r="G37" s="5">
        <f>E37*'Pass-Throughs'!$B$8/1200</f>
        <v>69533.813073526049</v>
      </c>
      <c r="H37" s="3">
        <f t="shared" si="1"/>
        <v>75000000</v>
      </c>
      <c r="I37" s="3">
        <f>MIN(H37,'Pass-Throughs'!O36-'Sequential Pay'!F37)</f>
        <v>0</v>
      </c>
      <c r="J37" s="5">
        <f>H37*'Pass-Throughs'!$B$8/1200</f>
        <v>250000</v>
      </c>
      <c r="K37" s="3">
        <f t="shared" si="2"/>
        <v>30000000</v>
      </c>
      <c r="L37" s="3">
        <f>MIN(K37,'Pass-Throughs'!O36-'Sequential Pay'!F37-'Sequential Pay'!I37)</f>
        <v>0</v>
      </c>
      <c r="M37" s="5">
        <f>K37*'Pass-Throughs'!$B$8/1200</f>
        <v>100000</v>
      </c>
    </row>
    <row r="38" spans="4:13" x14ac:dyDescent="0.2">
      <c r="D38">
        <v>36</v>
      </c>
      <c r="E38" s="3">
        <f t="shared" si="0"/>
        <v>19209441.701553438</v>
      </c>
      <c r="F38" s="3">
        <f>MIN(E38,'Pass-Throughs'!O37)</f>
        <v>1631757.3839217913</v>
      </c>
      <c r="G38" s="5">
        <f>E38*'Pass-Throughs'!$B$8/1200</f>
        <v>64031.472338511463</v>
      </c>
      <c r="H38" s="3">
        <f t="shared" si="1"/>
        <v>75000000</v>
      </c>
      <c r="I38" s="3">
        <f>MIN(H38,'Pass-Throughs'!O37-'Sequential Pay'!F38)</f>
        <v>0</v>
      </c>
      <c r="J38" s="5">
        <f>H38*'Pass-Throughs'!$B$8/1200</f>
        <v>250000</v>
      </c>
      <c r="K38" s="3">
        <f t="shared" si="2"/>
        <v>30000000</v>
      </c>
      <c r="L38" s="3">
        <f>MIN(K38,'Pass-Throughs'!O37-'Sequential Pay'!F38-'Sequential Pay'!I38)</f>
        <v>0</v>
      </c>
      <c r="M38" s="5">
        <f>K38*'Pass-Throughs'!$B$8/1200</f>
        <v>100000</v>
      </c>
    </row>
    <row r="39" spans="4:13" x14ac:dyDescent="0.2">
      <c r="D39">
        <v>37</v>
      </c>
      <c r="E39" s="3">
        <f t="shared" si="0"/>
        <v>17577684.317631647</v>
      </c>
      <c r="F39" s="3">
        <f>MIN(E39,'Pass-Throughs'!O38)</f>
        <v>1613023.3008361557</v>
      </c>
      <c r="G39" s="5">
        <f>E39*'Pass-Throughs'!$B$8/1200</f>
        <v>58592.281058772154</v>
      </c>
      <c r="H39" s="3">
        <f t="shared" si="1"/>
        <v>75000000</v>
      </c>
      <c r="I39" s="3">
        <f>MIN(H39,'Pass-Throughs'!O38-'Sequential Pay'!F39)</f>
        <v>0</v>
      </c>
      <c r="J39" s="5">
        <f>H39*'Pass-Throughs'!$B$8/1200</f>
        <v>250000</v>
      </c>
      <c r="K39" s="3">
        <f t="shared" si="2"/>
        <v>30000000</v>
      </c>
      <c r="L39" s="3">
        <f>MIN(K39,'Pass-Throughs'!O38-'Sequential Pay'!F39-'Sequential Pay'!I39)</f>
        <v>0</v>
      </c>
      <c r="M39" s="5">
        <f>K39*'Pass-Throughs'!$B$8/1200</f>
        <v>100000</v>
      </c>
    </row>
    <row r="40" spans="4:13" x14ac:dyDescent="0.2">
      <c r="D40">
        <v>38</v>
      </c>
      <c r="E40" s="3">
        <f t="shared" si="0"/>
        <v>15964661.016795492</v>
      </c>
      <c r="F40" s="3">
        <f>MIN(E40,'Pass-Throughs'!O39)</f>
        <v>1594497.6691278289</v>
      </c>
      <c r="G40" s="5">
        <f>E40*'Pass-Throughs'!$B$8/1200</f>
        <v>53215.536722651639</v>
      </c>
      <c r="H40" s="3">
        <f t="shared" si="1"/>
        <v>75000000</v>
      </c>
      <c r="I40" s="3">
        <f>MIN(H40,'Pass-Throughs'!O39-'Sequential Pay'!F40)</f>
        <v>0</v>
      </c>
      <c r="J40" s="5">
        <f>H40*'Pass-Throughs'!$B$8/1200</f>
        <v>250000</v>
      </c>
      <c r="K40" s="3">
        <f t="shared" si="2"/>
        <v>30000000</v>
      </c>
      <c r="L40" s="3">
        <f>MIN(K40,'Pass-Throughs'!O39-'Sequential Pay'!F40-'Sequential Pay'!I40)</f>
        <v>0</v>
      </c>
      <c r="M40" s="5">
        <f>K40*'Pass-Throughs'!$B$8/1200</f>
        <v>100000</v>
      </c>
    </row>
    <row r="41" spans="4:13" x14ac:dyDescent="0.2">
      <c r="D41">
        <v>39</v>
      </c>
      <c r="E41" s="3">
        <f t="shared" si="0"/>
        <v>14370163.347667662</v>
      </c>
      <c r="F41" s="3">
        <f>MIN(E41,'Pass-Throughs'!O40)</f>
        <v>1576178.2115455996</v>
      </c>
      <c r="G41" s="5">
        <f>E41*'Pass-Throughs'!$B$8/1200</f>
        <v>47900.544492225541</v>
      </c>
      <c r="H41" s="3">
        <f t="shared" si="1"/>
        <v>75000000</v>
      </c>
      <c r="I41" s="3">
        <f>MIN(H41,'Pass-Throughs'!O40-'Sequential Pay'!F41)</f>
        <v>0</v>
      </c>
      <c r="J41" s="5">
        <f>H41*'Pass-Throughs'!$B$8/1200</f>
        <v>250000</v>
      </c>
      <c r="K41" s="3">
        <f t="shared" si="2"/>
        <v>30000000</v>
      </c>
      <c r="L41" s="3">
        <f>MIN(K41,'Pass-Throughs'!O40-'Sequential Pay'!F41-'Sequential Pay'!I41)</f>
        <v>0</v>
      </c>
      <c r="M41" s="5">
        <f>K41*'Pass-Throughs'!$B$8/1200</f>
        <v>100000</v>
      </c>
    </row>
    <row r="42" spans="4:13" x14ac:dyDescent="0.2">
      <c r="D42">
        <v>40</v>
      </c>
      <c r="E42" s="3">
        <f t="shared" si="0"/>
        <v>12793985.136122063</v>
      </c>
      <c r="F42" s="3">
        <f>MIN(E42,'Pass-Throughs'!O41)</f>
        <v>1558062.6754399051</v>
      </c>
      <c r="G42" s="5">
        <f>E42*'Pass-Throughs'!$B$8/1200</f>
        <v>42646.617120406874</v>
      </c>
      <c r="H42" s="3">
        <f t="shared" si="1"/>
        <v>75000000</v>
      </c>
      <c r="I42" s="3">
        <f>MIN(H42,'Pass-Throughs'!O41-'Sequential Pay'!F42)</f>
        <v>0</v>
      </c>
      <c r="J42" s="5">
        <f>H42*'Pass-Throughs'!$B$8/1200</f>
        <v>250000</v>
      </c>
      <c r="K42" s="3">
        <f t="shared" si="2"/>
        <v>30000000</v>
      </c>
      <c r="L42" s="3">
        <f>MIN(K42,'Pass-Throughs'!O41-'Sequential Pay'!F42-'Sequential Pay'!I42)</f>
        <v>0</v>
      </c>
      <c r="M42" s="5">
        <f>K42*'Pass-Throughs'!$B$8/1200</f>
        <v>100000</v>
      </c>
    </row>
    <row r="43" spans="4:13" x14ac:dyDescent="0.2">
      <c r="D43">
        <v>41</v>
      </c>
      <c r="E43" s="3">
        <f t="shared" si="0"/>
        <v>11235922.460682157</v>
      </c>
      <c r="F43" s="3">
        <f>MIN(E43,'Pass-Throughs'!O42)</f>
        <v>1540148.8324989025</v>
      </c>
      <c r="G43" s="5">
        <f>E43*'Pass-Throughs'!$B$8/1200</f>
        <v>37453.074868940523</v>
      </c>
      <c r="H43" s="3">
        <f t="shared" si="1"/>
        <v>75000000</v>
      </c>
      <c r="I43" s="3">
        <f>MIN(H43,'Pass-Throughs'!O42-'Sequential Pay'!F43)</f>
        <v>0</v>
      </c>
      <c r="J43" s="5">
        <f>H43*'Pass-Throughs'!$B$8/1200</f>
        <v>250000</v>
      </c>
      <c r="K43" s="3">
        <f t="shared" si="2"/>
        <v>30000000</v>
      </c>
      <c r="L43" s="3">
        <f>MIN(K43,'Pass-Throughs'!O42-'Sequential Pay'!F43-'Sequential Pay'!I43)</f>
        <v>0</v>
      </c>
      <c r="M43" s="5">
        <f>K43*'Pass-Throughs'!$B$8/1200</f>
        <v>100000</v>
      </c>
    </row>
    <row r="44" spans="4:13" x14ac:dyDescent="0.2">
      <c r="D44">
        <v>42</v>
      </c>
      <c r="E44" s="3">
        <f t="shared" si="0"/>
        <v>9695773.628183255</v>
      </c>
      <c r="F44" s="3">
        <f>MIN(E44,'Pass-Throughs'!O43)</f>
        <v>1522434.4784873533</v>
      </c>
      <c r="G44" s="5">
        <f>E44*'Pass-Throughs'!$B$8/1200</f>
        <v>32319.245427277518</v>
      </c>
      <c r="H44" s="3">
        <f t="shared" si="1"/>
        <v>75000000</v>
      </c>
      <c r="I44" s="3">
        <f>MIN(H44,'Pass-Throughs'!O43-'Sequential Pay'!F44)</f>
        <v>0</v>
      </c>
      <c r="J44" s="5">
        <f>H44*'Pass-Throughs'!$B$8/1200</f>
        <v>250000</v>
      </c>
      <c r="K44" s="3">
        <f t="shared" si="2"/>
        <v>30000000</v>
      </c>
      <c r="L44" s="3">
        <f>MIN(K44,'Pass-Throughs'!O43-'Sequential Pay'!F44-'Sequential Pay'!I44)</f>
        <v>0</v>
      </c>
      <c r="M44" s="5">
        <f>K44*'Pass-Throughs'!$B$8/1200</f>
        <v>100000</v>
      </c>
    </row>
    <row r="45" spans="4:13" x14ac:dyDescent="0.2">
      <c r="D45">
        <v>43</v>
      </c>
      <c r="E45" s="3">
        <f t="shared" si="0"/>
        <v>8173339.1496959012</v>
      </c>
      <c r="F45" s="3">
        <f>MIN(E45,'Pass-Throughs'!O44)</f>
        <v>1504917.4329883049</v>
      </c>
      <c r="G45" s="5">
        <f>E45*'Pass-Throughs'!$B$8/1200</f>
        <v>27244.46383231967</v>
      </c>
      <c r="H45" s="3">
        <f t="shared" si="1"/>
        <v>75000000</v>
      </c>
      <c r="I45" s="3">
        <f>MIN(H45,'Pass-Throughs'!O44-'Sequential Pay'!F45)</f>
        <v>0</v>
      </c>
      <c r="J45" s="5">
        <f>H45*'Pass-Throughs'!$B$8/1200</f>
        <v>250000</v>
      </c>
      <c r="K45" s="3">
        <f t="shared" si="2"/>
        <v>30000000</v>
      </c>
      <c r="L45" s="3">
        <f>MIN(K45,'Pass-Throughs'!O44-'Sequential Pay'!F45-'Sequential Pay'!I45)</f>
        <v>0</v>
      </c>
      <c r="M45" s="5">
        <f>K45*'Pass-Throughs'!$B$8/1200</f>
        <v>100000</v>
      </c>
    </row>
    <row r="46" spans="4:13" x14ac:dyDescent="0.2">
      <c r="D46">
        <v>44</v>
      </c>
      <c r="E46" s="3">
        <f t="shared" si="0"/>
        <v>6668421.7167075966</v>
      </c>
      <c r="F46" s="3">
        <f>MIN(E46,'Pass-Throughs'!O45)</f>
        <v>1487595.5391475246</v>
      </c>
      <c r="G46" s="5">
        <f>E46*'Pass-Throughs'!$B$8/1200</f>
        <v>22228.072389025321</v>
      </c>
      <c r="H46" s="3">
        <f t="shared" si="1"/>
        <v>75000000</v>
      </c>
      <c r="I46" s="3">
        <f>MIN(H46,'Pass-Throughs'!O45-'Sequential Pay'!F46)</f>
        <v>0</v>
      </c>
      <c r="J46" s="5">
        <f>H46*'Pass-Throughs'!$B$8/1200</f>
        <v>250000</v>
      </c>
      <c r="K46" s="3">
        <f t="shared" si="2"/>
        <v>30000000</v>
      </c>
      <c r="L46" s="3">
        <f>MIN(K46,'Pass-Throughs'!O45-'Sequential Pay'!F46-'Sequential Pay'!I46)</f>
        <v>0</v>
      </c>
      <c r="M46" s="5">
        <f>K46*'Pass-Throughs'!$B$8/1200</f>
        <v>100000</v>
      </c>
    </row>
    <row r="47" spans="4:13" x14ac:dyDescent="0.2">
      <c r="D47">
        <v>45</v>
      </c>
      <c r="E47" s="3">
        <f t="shared" si="0"/>
        <v>5180826.1775600724</v>
      </c>
      <c r="F47" s="3">
        <f>MIN(E47,'Pass-Throughs'!O46)</f>
        <v>1470466.6634206672</v>
      </c>
      <c r="G47" s="5">
        <f>E47*'Pass-Throughs'!$B$8/1200</f>
        <v>17269.420591866907</v>
      </c>
      <c r="H47" s="3">
        <f t="shared" si="1"/>
        <v>75000000</v>
      </c>
      <c r="I47" s="3">
        <f>MIN(H47,'Pass-Throughs'!O46-'Sequential Pay'!F47)</f>
        <v>0</v>
      </c>
      <c r="J47" s="5">
        <f>H47*'Pass-Throughs'!$B$8/1200</f>
        <v>250000</v>
      </c>
      <c r="K47" s="3">
        <f t="shared" si="2"/>
        <v>30000000</v>
      </c>
      <c r="L47" s="3">
        <f>MIN(K47,'Pass-Throughs'!O46-'Sequential Pay'!F47-'Sequential Pay'!I47)</f>
        <v>0</v>
      </c>
      <c r="M47" s="5">
        <f>K47*'Pass-Throughs'!$B$8/1200</f>
        <v>100000</v>
      </c>
    </row>
    <row r="48" spans="4:13" x14ac:dyDescent="0.2">
      <c r="D48">
        <v>46</v>
      </c>
      <c r="E48" s="3">
        <f t="shared" si="0"/>
        <v>3710359.5141394055</v>
      </c>
      <c r="F48" s="3">
        <f>MIN(E48,'Pass-Throughs'!O47)</f>
        <v>1453528.6953231418</v>
      </c>
      <c r="G48" s="5">
        <f>E48*'Pass-Throughs'!$B$8/1200</f>
        <v>12367.865047131352</v>
      </c>
      <c r="H48" s="3">
        <f t="shared" si="1"/>
        <v>75000000</v>
      </c>
      <c r="I48" s="3">
        <f>MIN(H48,'Pass-Throughs'!O47-'Sequential Pay'!F48)</f>
        <v>0</v>
      </c>
      <c r="J48" s="5">
        <f>H48*'Pass-Throughs'!$B$8/1200</f>
        <v>250000</v>
      </c>
      <c r="K48" s="3">
        <f t="shared" si="2"/>
        <v>30000000</v>
      </c>
      <c r="L48" s="3">
        <f>MIN(K48,'Pass-Throughs'!O47-'Sequential Pay'!F48-'Sequential Pay'!I48)</f>
        <v>0</v>
      </c>
      <c r="M48" s="5">
        <f>K48*'Pass-Throughs'!$B$8/1200</f>
        <v>100000</v>
      </c>
    </row>
    <row r="49" spans="4:13" x14ac:dyDescent="0.2">
      <c r="D49">
        <v>47</v>
      </c>
      <c r="E49" s="3">
        <f t="shared" si="0"/>
        <v>2256830.8188162637</v>
      </c>
      <c r="F49" s="3">
        <f>MIN(E49,'Pass-Throughs'!O48)</f>
        <v>1436779.5471826515</v>
      </c>
      <c r="G49" s="5">
        <f>E49*'Pass-Throughs'!$B$8/1200</f>
        <v>7522.7693960542119</v>
      </c>
      <c r="H49" s="3">
        <f t="shared" si="1"/>
        <v>75000000</v>
      </c>
      <c r="I49" s="3">
        <f>MIN(H49,'Pass-Throughs'!O48-'Sequential Pay'!F49)</f>
        <v>0</v>
      </c>
      <c r="J49" s="5">
        <f>H49*'Pass-Throughs'!$B$8/1200</f>
        <v>250000</v>
      </c>
      <c r="K49" s="3">
        <f t="shared" si="2"/>
        <v>30000000</v>
      </c>
      <c r="L49" s="3">
        <f>MIN(K49,'Pass-Throughs'!O48-'Sequential Pay'!F49-'Sequential Pay'!I49)</f>
        <v>0</v>
      </c>
      <c r="M49" s="5">
        <f>K49*'Pass-Throughs'!$B$8/1200</f>
        <v>100000</v>
      </c>
    </row>
    <row r="50" spans="4:13" x14ac:dyDescent="0.2">
      <c r="D50">
        <v>48</v>
      </c>
      <c r="E50" s="3">
        <f t="shared" si="0"/>
        <v>820051.27163361222</v>
      </c>
      <c r="F50" s="3">
        <f>MIN(E50,'Pass-Throughs'!O49)</f>
        <v>820051.27163361222</v>
      </c>
      <c r="G50" s="5">
        <f>E50*'Pass-Throughs'!$B$8/1200</f>
        <v>2733.5042387787075</v>
      </c>
      <c r="H50" s="3">
        <f t="shared" si="1"/>
        <v>75000000</v>
      </c>
      <c r="I50" s="3">
        <f>MIN(H50,'Pass-Throughs'!O49-'Sequential Pay'!F50)</f>
        <v>600165.88226076425</v>
      </c>
      <c r="J50" s="5">
        <f>H50*'Pass-Throughs'!$B$8/1200</f>
        <v>250000</v>
      </c>
      <c r="K50" s="3">
        <f t="shared" si="2"/>
        <v>30000000</v>
      </c>
      <c r="L50" s="3">
        <f>MIN(K50,'Pass-Throughs'!O49-'Sequential Pay'!F50-'Sequential Pay'!I50)</f>
        <v>0</v>
      </c>
      <c r="M50" s="5">
        <f>K50*'Pass-Throughs'!$B$8/1200</f>
        <v>100000</v>
      </c>
    </row>
    <row r="51" spans="4:13" x14ac:dyDescent="0.2">
      <c r="D51">
        <v>49</v>
      </c>
      <c r="E51" s="3">
        <f t="shared" si="0"/>
        <v>0</v>
      </c>
      <c r="F51" s="3">
        <f>MIN(E51,'Pass-Throughs'!O50)</f>
        <v>0</v>
      </c>
      <c r="G51" s="5">
        <f>E51*'Pass-Throughs'!$B$8/1200</f>
        <v>0</v>
      </c>
      <c r="H51" s="3">
        <f t="shared" si="1"/>
        <v>74399834.11773923</v>
      </c>
      <c r="I51" s="3">
        <f>MIN(H51,'Pass-Throughs'!O50-'Sequential Pay'!F51)</f>
        <v>1403839.4726787722</v>
      </c>
      <c r="J51" s="5">
        <f>H51*'Pass-Throughs'!$B$8/1200</f>
        <v>247999.44705913076</v>
      </c>
      <c r="K51" s="3">
        <f t="shared" si="2"/>
        <v>30000000</v>
      </c>
      <c r="L51" s="3">
        <f>MIN(K51,'Pass-Throughs'!O50-'Sequential Pay'!F51-'Sequential Pay'!I51)</f>
        <v>0</v>
      </c>
      <c r="M51" s="5">
        <f>K51*'Pass-Throughs'!$B$8/1200</f>
        <v>100000</v>
      </c>
    </row>
    <row r="52" spans="4:13" x14ac:dyDescent="0.2">
      <c r="D52">
        <v>50</v>
      </c>
      <c r="E52" s="3">
        <f t="shared" si="0"/>
        <v>0</v>
      </c>
      <c r="F52" s="3">
        <f>MIN(E52,'Pass-Throughs'!O51)</f>
        <v>0</v>
      </c>
      <c r="G52" s="5">
        <f>E52*'Pass-Throughs'!$B$8/1200</f>
        <v>0</v>
      </c>
      <c r="H52" s="3">
        <f t="shared" si="1"/>
        <v>72995994.645060465</v>
      </c>
      <c r="I52" s="3">
        <f>MIN(H52,'Pass-Throughs'!O51-'Sequential Pay'!F52)</f>
        <v>1387644.482841956</v>
      </c>
      <c r="J52" s="5">
        <f>H52*'Pass-Throughs'!$B$8/1200</f>
        <v>243319.98215020154</v>
      </c>
      <c r="K52" s="3">
        <f t="shared" si="2"/>
        <v>30000000</v>
      </c>
      <c r="L52" s="3">
        <f>MIN(K52,'Pass-Throughs'!O51-'Sequential Pay'!F52-'Sequential Pay'!I52)</f>
        <v>0</v>
      </c>
      <c r="M52" s="5">
        <f>K52*'Pass-Throughs'!$B$8/1200</f>
        <v>100000</v>
      </c>
    </row>
    <row r="53" spans="4:13" x14ac:dyDescent="0.2">
      <c r="D53">
        <v>51</v>
      </c>
      <c r="E53" s="3">
        <f t="shared" si="0"/>
        <v>0</v>
      </c>
      <c r="F53" s="3">
        <f>MIN(E53,'Pass-Throughs'!O52)</f>
        <v>0</v>
      </c>
      <c r="G53" s="5">
        <f>E53*'Pass-Throughs'!$B$8/1200</f>
        <v>0</v>
      </c>
      <c r="H53" s="3">
        <f t="shared" si="1"/>
        <v>71608350.162218511</v>
      </c>
      <c r="I53" s="3">
        <f>MIN(H53,'Pass-Throughs'!O52-'Sequential Pay'!F53)</f>
        <v>1371630.1855386519</v>
      </c>
      <c r="J53" s="5">
        <f>H53*'Pass-Throughs'!$B$8/1200</f>
        <v>238694.50054072836</v>
      </c>
      <c r="K53" s="3">
        <f t="shared" si="2"/>
        <v>30000000</v>
      </c>
      <c r="L53" s="3">
        <f>MIN(K53,'Pass-Throughs'!O52-'Sequential Pay'!F53-'Sequential Pay'!I53)</f>
        <v>0</v>
      </c>
      <c r="M53" s="5">
        <f>K53*'Pass-Throughs'!$B$8/1200</f>
        <v>100000</v>
      </c>
    </row>
    <row r="54" spans="4:13" x14ac:dyDescent="0.2">
      <c r="D54">
        <v>52</v>
      </c>
      <c r="E54" s="3">
        <f t="shared" si="0"/>
        <v>0</v>
      </c>
      <c r="F54" s="3">
        <f>MIN(E54,'Pass-Throughs'!O53)</f>
        <v>0</v>
      </c>
      <c r="G54" s="5">
        <f>E54*'Pass-Throughs'!$B$8/1200</f>
        <v>0</v>
      </c>
      <c r="H54" s="3">
        <f t="shared" si="1"/>
        <v>70236719.976679862</v>
      </c>
      <c r="I54" s="3">
        <f>MIN(H54,'Pass-Throughs'!O53-'Sequential Pay'!F54)</f>
        <v>1355794.6035376713</v>
      </c>
      <c r="J54" s="5">
        <f>H54*'Pass-Throughs'!$B$8/1200</f>
        <v>234122.3999222662</v>
      </c>
      <c r="K54" s="3">
        <f t="shared" si="2"/>
        <v>30000000</v>
      </c>
      <c r="L54" s="3">
        <f>MIN(K54,'Pass-Throughs'!O53-'Sequential Pay'!F54-'Sequential Pay'!I54)</f>
        <v>0</v>
      </c>
      <c r="M54" s="5">
        <f>K54*'Pass-Throughs'!$B$8/1200</f>
        <v>100000</v>
      </c>
    </row>
    <row r="55" spans="4:13" x14ac:dyDescent="0.2">
      <c r="D55">
        <v>53</v>
      </c>
      <c r="E55" s="3">
        <f t="shared" si="0"/>
        <v>0</v>
      </c>
      <c r="F55" s="3">
        <f>MIN(E55,'Pass-Throughs'!O54)</f>
        <v>0</v>
      </c>
      <c r="G55" s="5">
        <f>E55*'Pass-Throughs'!$B$8/1200</f>
        <v>0</v>
      </c>
      <c r="H55" s="3">
        <f t="shared" si="1"/>
        <v>68880925.373142183</v>
      </c>
      <c r="I55" s="3">
        <f>MIN(H55,'Pass-Throughs'!O54-'Sequential Pay'!F55)</f>
        <v>1340135.7809898951</v>
      </c>
      <c r="J55" s="5">
        <f>H55*'Pass-Throughs'!$B$8/1200</f>
        <v>229603.0845771406</v>
      </c>
      <c r="K55" s="3">
        <f t="shared" si="2"/>
        <v>30000000</v>
      </c>
      <c r="L55" s="3">
        <f>MIN(K55,'Pass-Throughs'!O54-'Sequential Pay'!F55-'Sequential Pay'!I55)</f>
        <v>0</v>
      </c>
      <c r="M55" s="5">
        <f>K55*'Pass-Throughs'!$B$8/1200</f>
        <v>100000</v>
      </c>
    </row>
    <row r="56" spans="4:13" x14ac:dyDescent="0.2">
      <c r="D56">
        <v>54</v>
      </c>
      <c r="E56" s="3">
        <f t="shared" si="0"/>
        <v>0</v>
      </c>
      <c r="F56" s="3">
        <f>MIN(E56,'Pass-Throughs'!O55)</f>
        <v>0</v>
      </c>
      <c r="G56" s="5">
        <f>E56*'Pass-Throughs'!$B$8/1200</f>
        <v>0</v>
      </c>
      <c r="H56" s="3">
        <f t="shared" si="1"/>
        <v>67540789.592152283</v>
      </c>
      <c r="I56" s="3">
        <f>MIN(H56,'Pass-Throughs'!O55-'Sequential Pay'!F56)</f>
        <v>1324651.7831987394</v>
      </c>
      <c r="J56" s="5">
        <f>H56*'Pass-Throughs'!$B$8/1200</f>
        <v>225135.96530717428</v>
      </c>
      <c r="K56" s="3">
        <f t="shared" si="2"/>
        <v>30000000</v>
      </c>
      <c r="L56" s="3">
        <f>MIN(K56,'Pass-Throughs'!O55-'Sequential Pay'!F56-'Sequential Pay'!I56)</f>
        <v>0</v>
      </c>
      <c r="M56" s="5">
        <f>K56*'Pass-Throughs'!$B$8/1200</f>
        <v>100000</v>
      </c>
    </row>
    <row r="57" spans="4:13" x14ac:dyDescent="0.2">
      <c r="D57">
        <v>55</v>
      </c>
      <c r="E57" s="3">
        <f t="shared" si="0"/>
        <v>0</v>
      </c>
      <c r="F57" s="3">
        <f>MIN(E57,'Pass-Throughs'!O56)</f>
        <v>0</v>
      </c>
      <c r="G57" s="5">
        <f>E57*'Pass-Throughs'!$B$8/1200</f>
        <v>0</v>
      </c>
      <c r="H57" s="3">
        <f t="shared" si="1"/>
        <v>66216137.808953546</v>
      </c>
      <c r="I57" s="3">
        <f>MIN(H57,'Pass-Throughs'!O56-'Sequential Pay'!F57)</f>
        <v>1309340.6963930703</v>
      </c>
      <c r="J57" s="5">
        <f>H57*'Pass-Throughs'!$B$8/1200</f>
        <v>220720.4593631785</v>
      </c>
      <c r="K57" s="3">
        <f t="shared" si="2"/>
        <v>30000000</v>
      </c>
      <c r="L57" s="3">
        <f>MIN(K57,'Pass-Throughs'!O56-'Sequential Pay'!F57-'Sequential Pay'!I57)</f>
        <v>0</v>
      </c>
      <c r="M57" s="5">
        <f>K57*'Pass-Throughs'!$B$8/1200</f>
        <v>100000</v>
      </c>
    </row>
    <row r="58" spans="4:13" x14ac:dyDescent="0.2">
      <c r="D58">
        <v>56</v>
      </c>
      <c r="E58" s="3">
        <f t="shared" si="0"/>
        <v>0</v>
      </c>
      <c r="F58" s="3">
        <f>MIN(E58,'Pass-Throughs'!O57)</f>
        <v>0</v>
      </c>
      <c r="G58" s="5">
        <f>E58*'Pass-Throughs'!$B$8/1200</f>
        <v>0</v>
      </c>
      <c r="H58" s="3">
        <f t="shared" si="1"/>
        <v>64906797.112560473</v>
      </c>
      <c r="I58" s="3">
        <f>MIN(H58,'Pass-Throughs'!O57-'Sequential Pay'!F58)</f>
        <v>1294200.6275025473</v>
      </c>
      <c r="J58" s="5">
        <f>H58*'Pass-Throughs'!$B$8/1200</f>
        <v>216355.99037520157</v>
      </c>
      <c r="K58" s="3">
        <f t="shared" si="2"/>
        <v>30000000</v>
      </c>
      <c r="L58" s="3">
        <f>MIN(K58,'Pass-Throughs'!O57-'Sequential Pay'!F58-'Sequential Pay'!I58)</f>
        <v>0</v>
      </c>
      <c r="M58" s="5">
        <f>K58*'Pass-Throughs'!$B$8/1200</f>
        <v>100000</v>
      </c>
    </row>
    <row r="59" spans="4:13" x14ac:dyDescent="0.2">
      <c r="D59">
        <v>57</v>
      </c>
      <c r="E59" s="3">
        <f t="shared" si="0"/>
        <v>0</v>
      </c>
      <c r="F59" s="3">
        <f>MIN(E59,'Pass-Throughs'!O58)</f>
        <v>0</v>
      </c>
      <c r="G59" s="5">
        <f>E59*'Pass-Throughs'!$B$8/1200</f>
        <v>0</v>
      </c>
      <c r="H59" s="3">
        <f t="shared" si="1"/>
        <v>63612596.485057928</v>
      </c>
      <c r="I59" s="3">
        <f>MIN(H59,'Pass-Throughs'!O58-'Sequential Pay'!F59)</f>
        <v>1279229.7039353678</v>
      </c>
      <c r="J59" s="5">
        <f>H59*'Pass-Throughs'!$B$8/1200</f>
        <v>212041.98828352641</v>
      </c>
      <c r="K59" s="3">
        <f t="shared" si="2"/>
        <v>30000000</v>
      </c>
      <c r="L59" s="3">
        <f>MIN(K59,'Pass-Throughs'!O58-'Sequential Pay'!F59-'Sequential Pay'!I59)</f>
        <v>0</v>
      </c>
      <c r="M59" s="5">
        <f>K59*'Pass-Throughs'!$B$8/1200</f>
        <v>100000</v>
      </c>
    </row>
    <row r="60" spans="4:13" x14ac:dyDescent="0.2">
      <c r="D60">
        <v>58</v>
      </c>
      <c r="E60" s="3">
        <f t="shared" si="0"/>
        <v>0</v>
      </c>
      <c r="F60" s="3">
        <f>MIN(E60,'Pass-Throughs'!O59)</f>
        <v>0</v>
      </c>
      <c r="G60" s="5">
        <f>E60*'Pass-Throughs'!$B$8/1200</f>
        <v>0</v>
      </c>
      <c r="H60" s="3">
        <f t="shared" si="1"/>
        <v>62333366.781122558</v>
      </c>
      <c r="I60" s="3">
        <f>MIN(H60,'Pass-Throughs'!O59-'Sequential Pay'!F60)</f>
        <v>1264426.0733583826</v>
      </c>
      <c r="J60" s="5">
        <f>H60*'Pass-Throughs'!$B$8/1200</f>
        <v>207777.88927040852</v>
      </c>
      <c r="K60" s="3">
        <f t="shared" si="2"/>
        <v>30000000</v>
      </c>
      <c r="L60" s="3">
        <f>MIN(K60,'Pass-Throughs'!O59-'Sequential Pay'!F60-'Sequential Pay'!I60)</f>
        <v>0</v>
      </c>
      <c r="M60" s="5">
        <f>K60*'Pass-Throughs'!$B$8/1200</f>
        <v>100000</v>
      </c>
    </row>
    <row r="61" spans="4:13" x14ac:dyDescent="0.2">
      <c r="D61">
        <v>59</v>
      </c>
      <c r="E61" s="3">
        <f t="shared" si="0"/>
        <v>0</v>
      </c>
      <c r="F61" s="3">
        <f>MIN(E61,'Pass-Throughs'!O60)</f>
        <v>0</v>
      </c>
      <c r="G61" s="5">
        <f>E61*'Pass-Throughs'!$B$8/1200</f>
        <v>0</v>
      </c>
      <c r="H61" s="3">
        <f t="shared" si="1"/>
        <v>61068940.707764179</v>
      </c>
      <c r="I61" s="3">
        <f>MIN(H61,'Pass-Throughs'!O60-'Sequential Pay'!F61)</f>
        <v>1249787.9034795673</v>
      </c>
      <c r="J61" s="5">
        <f>H61*'Pass-Throughs'!$B$8/1200</f>
        <v>203563.13569254725</v>
      </c>
      <c r="K61" s="3">
        <f t="shared" si="2"/>
        <v>30000000</v>
      </c>
      <c r="L61" s="3">
        <f>MIN(K61,'Pass-Throughs'!O60-'Sequential Pay'!F61-'Sequential Pay'!I61)</f>
        <v>0</v>
      </c>
      <c r="M61" s="5">
        <f>K61*'Pass-Throughs'!$B$8/1200</f>
        <v>100000</v>
      </c>
    </row>
    <row r="62" spans="4:13" x14ac:dyDescent="0.2">
      <c r="D62">
        <v>60</v>
      </c>
      <c r="E62" s="3">
        <f t="shared" si="0"/>
        <v>0</v>
      </c>
      <c r="F62" s="3">
        <f>MIN(E62,'Pass-Throughs'!O61)</f>
        <v>0</v>
      </c>
      <c r="G62" s="5">
        <f>E62*'Pass-Throughs'!$B$8/1200</f>
        <v>0</v>
      </c>
      <c r="H62" s="3">
        <f t="shared" si="1"/>
        <v>59819152.80428461</v>
      </c>
      <c r="I62" s="3">
        <f>MIN(H62,'Pass-Throughs'!O61-'Sequential Pay'!F62)</f>
        <v>1235313.3818328138</v>
      </c>
      <c r="J62" s="5">
        <f>H62*'Pass-Throughs'!$B$8/1200</f>
        <v>199397.17601428204</v>
      </c>
      <c r="K62" s="3">
        <f t="shared" si="2"/>
        <v>30000000</v>
      </c>
      <c r="L62" s="3">
        <f>MIN(K62,'Pass-Throughs'!O61-'Sequential Pay'!F62-'Sequential Pay'!I62)</f>
        <v>0</v>
      </c>
      <c r="M62" s="5">
        <f>K62*'Pass-Throughs'!$B$8/1200</f>
        <v>100000</v>
      </c>
    </row>
    <row r="63" spans="4:13" x14ac:dyDescent="0.2">
      <c r="D63">
        <v>61</v>
      </c>
      <c r="E63" s="3">
        <f t="shared" si="0"/>
        <v>0</v>
      </c>
      <c r="F63" s="3">
        <f>MIN(E63,'Pass-Throughs'!O62)</f>
        <v>0</v>
      </c>
      <c r="G63" s="5">
        <f>E63*'Pass-Throughs'!$B$8/1200</f>
        <v>0</v>
      </c>
      <c r="H63" s="3">
        <f t="shared" si="1"/>
        <v>58583839.422451794</v>
      </c>
      <c r="I63" s="3">
        <f>MIN(H63,'Pass-Throughs'!O62-'Sequential Pay'!F63)</f>
        <v>1221000.7155650246</v>
      </c>
      <c r="J63" s="5">
        <f>H63*'Pass-Throughs'!$B$8/1200</f>
        <v>195279.46474150597</v>
      </c>
      <c r="K63" s="3">
        <f t="shared" si="2"/>
        <v>30000000</v>
      </c>
      <c r="L63" s="3">
        <f>MIN(K63,'Pass-Throughs'!O62-'Sequential Pay'!F63-'Sequential Pay'!I63)</f>
        <v>0</v>
      </c>
      <c r="M63" s="5">
        <f>K63*'Pass-Throughs'!$B$8/1200</f>
        <v>100000</v>
      </c>
    </row>
    <row r="64" spans="4:13" x14ac:dyDescent="0.2">
      <c r="D64">
        <v>62</v>
      </c>
      <c r="E64" s="3">
        <f t="shared" si="0"/>
        <v>0</v>
      </c>
      <c r="F64" s="3">
        <f>MIN(E64,'Pass-Throughs'!O63)</f>
        <v>0</v>
      </c>
      <c r="G64" s="5">
        <f>E64*'Pass-Throughs'!$B$8/1200</f>
        <v>0</v>
      </c>
      <c r="H64" s="3">
        <f t="shared" si="1"/>
        <v>57362838.706886768</v>
      </c>
      <c r="I64" s="3">
        <f>MIN(H64,'Pass-Throughs'!O63-'Sequential Pay'!F64)</f>
        <v>1206848.1312254791</v>
      </c>
      <c r="J64" s="5">
        <f>H64*'Pass-Throughs'!$B$8/1200</f>
        <v>191209.46235628924</v>
      </c>
      <c r="K64" s="3">
        <f t="shared" si="2"/>
        <v>30000000</v>
      </c>
      <c r="L64" s="3">
        <f>MIN(K64,'Pass-Throughs'!O63-'Sequential Pay'!F64-'Sequential Pay'!I64)</f>
        <v>0</v>
      </c>
      <c r="M64" s="5">
        <f>K64*'Pass-Throughs'!$B$8/1200</f>
        <v>100000</v>
      </c>
    </row>
    <row r="65" spans="4:13" x14ac:dyDescent="0.2">
      <c r="D65">
        <v>63</v>
      </c>
      <c r="E65" s="3">
        <f t="shared" si="0"/>
        <v>0</v>
      </c>
      <c r="F65" s="3">
        <f>MIN(E65,'Pass-Throughs'!O64)</f>
        <v>0</v>
      </c>
      <c r="G65" s="5">
        <f>E65*'Pass-Throughs'!$B$8/1200</f>
        <v>0</v>
      </c>
      <c r="H65" s="3">
        <f t="shared" si="1"/>
        <v>56155990.575661287</v>
      </c>
      <c r="I65" s="3">
        <f>MIN(H65,'Pass-Throughs'!O64-'Sequential Pay'!F65)</f>
        <v>1192853.8745574553</v>
      </c>
      <c r="J65" s="5">
        <f>H65*'Pass-Throughs'!$B$8/1200</f>
        <v>187186.63525220429</v>
      </c>
      <c r="K65" s="3">
        <f t="shared" si="2"/>
        <v>30000000</v>
      </c>
      <c r="L65" s="3">
        <f>MIN(K65,'Pass-Throughs'!O64-'Sequential Pay'!F65-'Sequential Pay'!I65)</f>
        <v>0</v>
      </c>
      <c r="M65" s="5">
        <f>K65*'Pass-Throughs'!$B$8/1200</f>
        <v>100000</v>
      </c>
    </row>
    <row r="66" spans="4:13" x14ac:dyDescent="0.2">
      <c r="D66">
        <v>64</v>
      </c>
      <c r="E66" s="3">
        <f t="shared" si="0"/>
        <v>0</v>
      </c>
      <c r="F66" s="3">
        <f>MIN(E66,'Pass-Throughs'!O65)</f>
        <v>0</v>
      </c>
      <c r="G66" s="5">
        <f>E66*'Pass-Throughs'!$B$8/1200</f>
        <v>0</v>
      </c>
      <c r="H66" s="3">
        <f t="shared" si="1"/>
        <v>54963136.701103829</v>
      </c>
      <c r="I66" s="3">
        <f>MIN(H66,'Pass-Throughs'!O65-'Sequential Pay'!F66)</f>
        <v>1179016.2102920767</v>
      </c>
      <c r="J66" s="5">
        <f>H66*'Pass-Throughs'!$B$8/1200</f>
        <v>183210.4556703461</v>
      </c>
      <c r="K66" s="3">
        <f t="shared" si="2"/>
        <v>30000000</v>
      </c>
      <c r="L66" s="3">
        <f>MIN(K66,'Pass-Throughs'!O65-'Sequential Pay'!F66-'Sequential Pay'!I66)</f>
        <v>0</v>
      </c>
      <c r="M66" s="5">
        <f>K66*'Pass-Throughs'!$B$8/1200</f>
        <v>100000</v>
      </c>
    </row>
    <row r="67" spans="4:13" x14ac:dyDescent="0.2">
      <c r="D67">
        <v>65</v>
      </c>
      <c r="E67" s="3">
        <f t="shared" si="0"/>
        <v>0</v>
      </c>
      <c r="F67" s="3">
        <f>MIN(E67,'Pass-Throughs'!O66)</f>
        <v>0</v>
      </c>
      <c r="G67" s="5">
        <f>E67*'Pass-Throughs'!$B$8/1200</f>
        <v>0</v>
      </c>
      <c r="H67" s="3">
        <f t="shared" si="1"/>
        <v>53784120.49081175</v>
      </c>
      <c r="I67" s="3">
        <f>MIN(H67,'Pass-Throughs'!O66-'Sequential Pay'!F67)</f>
        <v>1165333.4219443612</v>
      </c>
      <c r="J67" s="5">
        <f>H67*'Pass-Throughs'!$B$8/1200</f>
        <v>179280.40163603917</v>
      </c>
      <c r="K67" s="3">
        <f t="shared" si="2"/>
        <v>30000000</v>
      </c>
      <c r="L67" s="3">
        <f>MIN(K67,'Pass-Throughs'!O66-'Sequential Pay'!F67-'Sequential Pay'!I67)</f>
        <v>0</v>
      </c>
      <c r="M67" s="5">
        <f>K67*'Pass-Throughs'!$B$8/1200</f>
        <v>100000</v>
      </c>
    </row>
    <row r="68" spans="4:13" x14ac:dyDescent="0.2">
      <c r="D68">
        <v>66</v>
      </c>
      <c r="E68" s="3">
        <f t="shared" si="0"/>
        <v>0</v>
      </c>
      <c r="F68" s="3">
        <f>MIN(E68,'Pass-Throughs'!O67)</f>
        <v>0</v>
      </c>
      <c r="G68" s="5">
        <f>E68*'Pass-Throughs'!$B$8/1200</f>
        <v>0</v>
      </c>
      <c r="H68" s="3">
        <f t="shared" si="1"/>
        <v>52618787.068867385</v>
      </c>
      <c r="I68" s="3">
        <f>MIN(H68,'Pass-Throughs'!O67-'Sequential Pay'!F68)</f>
        <v>1151803.8116114542</v>
      </c>
      <c r="J68" s="5">
        <f>H68*'Pass-Throughs'!$B$8/1200</f>
        <v>175395.95689622461</v>
      </c>
      <c r="K68" s="3">
        <f t="shared" si="2"/>
        <v>30000000</v>
      </c>
      <c r="L68" s="3">
        <f>MIN(K68,'Pass-Throughs'!O67-'Sequential Pay'!F68-'Sequential Pay'!I68)</f>
        <v>0</v>
      </c>
      <c r="M68" s="5">
        <f>K68*'Pass-Throughs'!$B$8/1200</f>
        <v>100000</v>
      </c>
    </row>
    <row r="69" spans="4:13" x14ac:dyDescent="0.2">
      <c r="D69">
        <v>67</v>
      </c>
      <c r="E69" s="3">
        <f t="shared" ref="E69:E132" si="3">E68-F68</f>
        <v>0</v>
      </c>
      <c r="F69" s="3">
        <f>MIN(E69,'Pass-Throughs'!O68)</f>
        <v>0</v>
      </c>
      <c r="G69" s="5">
        <f>E69*'Pass-Throughs'!$B$8/1200</f>
        <v>0</v>
      </c>
      <c r="H69" s="3">
        <f t="shared" ref="H69:H132" si="4">H68-I68</f>
        <v>51466983.257255934</v>
      </c>
      <c r="I69" s="3">
        <f>MIN(H69,'Pass-Throughs'!O68-'Sequential Pay'!F69)</f>
        <v>1138425.6997730141</v>
      </c>
      <c r="J69" s="5">
        <f>H69*'Pass-Throughs'!$B$8/1200</f>
        <v>171556.61085751979</v>
      </c>
      <c r="K69" s="3">
        <f t="shared" ref="K69:K132" si="5">K68-L68</f>
        <v>30000000</v>
      </c>
      <c r="L69" s="3">
        <f>MIN(K69,'Pass-Throughs'!O68-'Sequential Pay'!F69-'Sequential Pay'!I69)</f>
        <v>0</v>
      </c>
      <c r="M69" s="5">
        <f>K69*'Pass-Throughs'!$B$8/1200</f>
        <v>100000</v>
      </c>
    </row>
    <row r="70" spans="4:13" x14ac:dyDescent="0.2">
      <c r="D70">
        <v>68</v>
      </c>
      <c r="E70" s="3">
        <f t="shared" si="3"/>
        <v>0</v>
      </c>
      <c r="F70" s="3">
        <f>MIN(E70,'Pass-Throughs'!O69)</f>
        <v>0</v>
      </c>
      <c r="G70" s="5">
        <f>E70*'Pass-Throughs'!$B$8/1200</f>
        <v>0</v>
      </c>
      <c r="H70" s="3">
        <f t="shared" si="4"/>
        <v>50328557.557482921</v>
      </c>
      <c r="I70" s="3">
        <f>MIN(H70,'Pass-Throughs'!O69-'Sequential Pay'!F70)</f>
        <v>1125197.4250937328</v>
      </c>
      <c r="J70" s="5">
        <f>H70*'Pass-Throughs'!$B$8/1200</f>
        <v>167761.85852494306</v>
      </c>
      <c r="K70" s="3">
        <f t="shared" si="5"/>
        <v>30000000</v>
      </c>
      <c r="L70" s="3">
        <f>MIN(K70,'Pass-Throughs'!O69-'Sequential Pay'!F70-'Sequential Pay'!I70)</f>
        <v>0</v>
      </c>
      <c r="M70" s="5">
        <f>K70*'Pass-Throughs'!$B$8/1200</f>
        <v>100000</v>
      </c>
    </row>
    <row r="71" spans="4:13" x14ac:dyDescent="0.2">
      <c r="D71">
        <v>69</v>
      </c>
      <c r="E71" s="3">
        <f t="shared" si="3"/>
        <v>0</v>
      </c>
      <c r="F71" s="3">
        <f>MIN(E71,'Pass-Throughs'!O70)</f>
        <v>0</v>
      </c>
      <c r="G71" s="5">
        <f>E71*'Pass-Throughs'!$B$8/1200</f>
        <v>0</v>
      </c>
      <c r="H71" s="3">
        <f t="shared" si="4"/>
        <v>49203360.132389188</v>
      </c>
      <c r="I71" s="3">
        <f>MIN(H71,'Pass-Throughs'!O70-'Sequential Pay'!F71)</f>
        <v>1112117.344227971</v>
      </c>
      <c r="J71" s="5">
        <f>H71*'Pass-Throughs'!$B$8/1200</f>
        <v>164011.20044129729</v>
      </c>
      <c r="K71" s="3">
        <f t="shared" si="5"/>
        <v>30000000</v>
      </c>
      <c r="L71" s="3">
        <f>MIN(K71,'Pass-Throughs'!O70-'Sequential Pay'!F71-'Sequential Pay'!I71)</f>
        <v>0</v>
      </c>
      <c r="M71" s="5">
        <f>K71*'Pass-Throughs'!$B$8/1200</f>
        <v>100000</v>
      </c>
    </row>
    <row r="72" spans="4:13" x14ac:dyDescent="0.2">
      <c r="D72">
        <v>70</v>
      </c>
      <c r="E72" s="3">
        <f t="shared" si="3"/>
        <v>0</v>
      </c>
      <c r="F72" s="3">
        <f>MIN(E72,'Pass-Throughs'!O71)</f>
        <v>0</v>
      </c>
      <c r="G72" s="5">
        <f>E72*'Pass-Throughs'!$B$8/1200</f>
        <v>0</v>
      </c>
      <c r="H72" s="3">
        <f t="shared" si="4"/>
        <v>48091242.788161218</v>
      </c>
      <c r="I72" s="3">
        <f>MIN(H72,'Pass-Throughs'!O71-'Sequential Pay'!F72)</f>
        <v>1099183.8316264756</v>
      </c>
      <c r="J72" s="5">
        <f>H72*'Pass-Throughs'!$B$8/1200</f>
        <v>160304.14262720407</v>
      </c>
      <c r="K72" s="3">
        <f t="shared" si="5"/>
        <v>30000000</v>
      </c>
      <c r="L72" s="3">
        <f>MIN(K72,'Pass-Throughs'!O71-'Sequential Pay'!F72-'Sequential Pay'!I72)</f>
        <v>0</v>
      </c>
      <c r="M72" s="5">
        <f>K72*'Pass-Throughs'!$B$8/1200</f>
        <v>100000</v>
      </c>
    </row>
    <row r="73" spans="4:13" x14ac:dyDescent="0.2">
      <c r="D73">
        <v>71</v>
      </c>
      <c r="E73" s="3">
        <f t="shared" si="3"/>
        <v>0</v>
      </c>
      <c r="F73" s="3">
        <f>MIN(E73,'Pass-Throughs'!O72)</f>
        <v>0</v>
      </c>
      <c r="G73" s="5">
        <f>E73*'Pass-Throughs'!$B$8/1200</f>
        <v>0</v>
      </c>
      <c r="H73" s="3">
        <f t="shared" si="4"/>
        <v>46992058.956534743</v>
      </c>
      <c r="I73" s="3">
        <f>MIN(H73,'Pass-Throughs'!O72-'Sequential Pay'!F73)</f>
        <v>1086395.2793451699</v>
      </c>
      <c r="J73" s="5">
        <f>H73*'Pass-Throughs'!$B$8/1200</f>
        <v>156640.19652178249</v>
      </c>
      <c r="K73" s="3">
        <f t="shared" si="5"/>
        <v>30000000</v>
      </c>
      <c r="L73" s="3">
        <f>MIN(K73,'Pass-Throughs'!O72-'Sequential Pay'!F73-'Sequential Pay'!I73)</f>
        <v>0</v>
      </c>
      <c r="M73" s="5">
        <f>K73*'Pass-Throughs'!$B$8/1200</f>
        <v>100000</v>
      </c>
    </row>
    <row r="74" spans="4:13" x14ac:dyDescent="0.2">
      <c r="D74">
        <v>72</v>
      </c>
      <c r="E74" s="3">
        <f t="shared" si="3"/>
        <v>0</v>
      </c>
      <c r="F74" s="3">
        <f>MIN(E74,'Pass-Throughs'!O73)</f>
        <v>0</v>
      </c>
      <c r="G74" s="5">
        <f>E74*'Pass-Throughs'!$B$8/1200</f>
        <v>0</v>
      </c>
      <c r="H74" s="3">
        <f t="shared" si="4"/>
        <v>45905663.677189574</v>
      </c>
      <c r="I74" s="3">
        <f>MIN(H74,'Pass-Throughs'!O73-'Sequential Pay'!F74)</f>
        <v>1073750.0968559815</v>
      </c>
      <c r="J74" s="5">
        <f>H74*'Pass-Throughs'!$B$8/1200</f>
        <v>153018.87892396524</v>
      </c>
      <c r="K74" s="3">
        <f t="shared" si="5"/>
        <v>30000000</v>
      </c>
      <c r="L74" s="3">
        <f>MIN(K74,'Pass-Throughs'!O73-'Sequential Pay'!F74-'Sequential Pay'!I74)</f>
        <v>0</v>
      </c>
      <c r="M74" s="5">
        <f>K74*'Pass-Throughs'!$B$8/1200</f>
        <v>100000</v>
      </c>
    </row>
    <row r="75" spans="4:13" x14ac:dyDescent="0.2">
      <c r="D75">
        <v>73</v>
      </c>
      <c r="E75" s="3">
        <f t="shared" si="3"/>
        <v>0</v>
      </c>
      <c r="F75" s="3">
        <f>MIN(E75,'Pass-Throughs'!O74)</f>
        <v>0</v>
      </c>
      <c r="G75" s="5">
        <f>E75*'Pass-Throughs'!$B$8/1200</f>
        <v>0</v>
      </c>
      <c r="H75" s="3">
        <f t="shared" si="4"/>
        <v>44831913.580333591</v>
      </c>
      <c r="I75" s="3">
        <f>MIN(H75,'Pass-Throughs'!O74-'Sequential Pay'!F75)</f>
        <v>1061246.7108597006</v>
      </c>
      <c r="J75" s="5">
        <f>H75*'Pass-Throughs'!$B$8/1200</f>
        <v>149439.71193444531</v>
      </c>
      <c r="K75" s="3">
        <f t="shared" si="5"/>
        <v>30000000</v>
      </c>
      <c r="L75" s="3">
        <f>MIN(K75,'Pass-Throughs'!O74-'Sequential Pay'!F75-'Sequential Pay'!I75)</f>
        <v>0</v>
      </c>
      <c r="M75" s="5">
        <f>K75*'Pass-Throughs'!$B$8/1200</f>
        <v>100000</v>
      </c>
    </row>
    <row r="76" spans="4:13" x14ac:dyDescent="0.2">
      <c r="D76">
        <v>74</v>
      </c>
      <c r="E76" s="3">
        <f t="shared" si="3"/>
        <v>0</v>
      </c>
      <c r="F76" s="3">
        <f>MIN(E76,'Pass-Throughs'!O75)</f>
        <v>0</v>
      </c>
      <c r="G76" s="5">
        <f>E76*'Pass-Throughs'!$B$8/1200</f>
        <v>0</v>
      </c>
      <c r="H76" s="3">
        <f t="shared" si="4"/>
        <v>43770666.869473889</v>
      </c>
      <c r="I76" s="3">
        <f>MIN(H76,'Pass-Throughs'!O75-'Sequential Pay'!F76)</f>
        <v>1048883.5651008307</v>
      </c>
      <c r="J76" s="5">
        <f>H76*'Pass-Throughs'!$B$8/1200</f>
        <v>145902.22289824628</v>
      </c>
      <c r="K76" s="3">
        <f t="shared" si="5"/>
        <v>30000000</v>
      </c>
      <c r="L76" s="3">
        <f>MIN(K76,'Pass-Throughs'!O75-'Sequential Pay'!F76-'Sequential Pay'!I76)</f>
        <v>0</v>
      </c>
      <c r="M76" s="5">
        <f>K76*'Pass-Throughs'!$B$8/1200</f>
        <v>100000</v>
      </c>
    </row>
    <row r="77" spans="4:13" x14ac:dyDescent="0.2">
      <c r="D77">
        <v>75</v>
      </c>
      <c r="E77" s="3">
        <f t="shared" si="3"/>
        <v>0</v>
      </c>
      <c r="F77" s="3">
        <f>MIN(E77,'Pass-Throughs'!O76)</f>
        <v>0</v>
      </c>
      <c r="G77" s="5">
        <f>E77*'Pass-Throughs'!$B$8/1200</f>
        <v>0</v>
      </c>
      <c r="H77" s="3">
        <f t="shared" si="4"/>
        <v>42721783.304373056</v>
      </c>
      <c r="I77" s="3">
        <f>MIN(H77,'Pass-Throughs'!O76-'Sequential Pay'!F77)</f>
        <v>1036659.1201844267</v>
      </c>
      <c r="J77" s="5">
        <f>H77*'Pass-Throughs'!$B$8/1200</f>
        <v>142405.94434791018</v>
      </c>
      <c r="K77" s="3">
        <f t="shared" si="5"/>
        <v>30000000</v>
      </c>
      <c r="L77" s="3">
        <f>MIN(K77,'Pass-Throughs'!O76-'Sequential Pay'!F77-'Sequential Pay'!I77)</f>
        <v>0</v>
      </c>
      <c r="M77" s="5">
        <f>K77*'Pass-Throughs'!$B$8/1200</f>
        <v>100000</v>
      </c>
    </row>
    <row r="78" spans="4:13" x14ac:dyDescent="0.2">
      <c r="D78">
        <v>76</v>
      </c>
      <c r="E78" s="3">
        <f t="shared" si="3"/>
        <v>0</v>
      </c>
      <c r="F78" s="3">
        <f>MIN(E78,'Pass-Throughs'!O77)</f>
        <v>0</v>
      </c>
      <c r="G78" s="5">
        <f>E78*'Pass-Throughs'!$B$8/1200</f>
        <v>0</v>
      </c>
      <c r="H78" s="3">
        <f t="shared" si="4"/>
        <v>41685124.184188627</v>
      </c>
      <c r="I78" s="3">
        <f>MIN(H78,'Pass-Throughs'!O77-'Sequential Pay'!F78)</f>
        <v>1024571.8533948852</v>
      </c>
      <c r="J78" s="5">
        <f>H78*'Pass-Throughs'!$B$8/1200</f>
        <v>138950.41394729543</v>
      </c>
      <c r="K78" s="3">
        <f t="shared" si="5"/>
        <v>30000000</v>
      </c>
      <c r="L78" s="3">
        <f>MIN(K78,'Pass-Throughs'!O77-'Sequential Pay'!F78-'Sequential Pay'!I78)</f>
        <v>0</v>
      </c>
      <c r="M78" s="5">
        <f>K78*'Pass-Throughs'!$B$8/1200</f>
        <v>100000</v>
      </c>
    </row>
    <row r="79" spans="4:13" x14ac:dyDescent="0.2">
      <c r="D79">
        <v>77</v>
      </c>
      <c r="E79" s="3">
        <f t="shared" si="3"/>
        <v>0</v>
      </c>
      <c r="F79" s="3">
        <f>MIN(E79,'Pass-Throughs'!O78)</f>
        <v>0</v>
      </c>
      <c r="G79" s="5">
        <f>E79*'Pass-Throughs'!$B$8/1200</f>
        <v>0</v>
      </c>
      <c r="H79" s="3">
        <f t="shared" si="4"/>
        <v>40660552.330793738</v>
      </c>
      <c r="I79" s="3">
        <f>MIN(H79,'Pass-Throughs'!O78-'Sequential Pay'!F79)</f>
        <v>1012620.2585166777</v>
      </c>
      <c r="J79" s="5">
        <f>H79*'Pass-Throughs'!$B$8/1200</f>
        <v>135535.17443597913</v>
      </c>
      <c r="K79" s="3">
        <f t="shared" si="5"/>
        <v>30000000</v>
      </c>
      <c r="L79" s="3">
        <f>MIN(K79,'Pass-Throughs'!O78-'Sequential Pay'!F79-'Sequential Pay'!I79)</f>
        <v>0</v>
      </c>
      <c r="M79" s="5">
        <f>K79*'Pass-Throughs'!$B$8/1200</f>
        <v>100000</v>
      </c>
    </row>
    <row r="80" spans="4:13" x14ac:dyDescent="0.2">
      <c r="D80">
        <v>78</v>
      </c>
      <c r="E80" s="3">
        <f t="shared" si="3"/>
        <v>0</v>
      </c>
      <c r="F80" s="3">
        <f>MIN(E80,'Pass-Throughs'!O79)</f>
        <v>0</v>
      </c>
      <c r="G80" s="5">
        <f>E80*'Pass-Throughs'!$B$8/1200</f>
        <v>0</v>
      </c>
      <c r="H80" s="3">
        <f t="shared" si="4"/>
        <v>39647932.072277062</v>
      </c>
      <c r="I80" s="3">
        <f>MIN(H80,'Pass-Throughs'!O79-'Sequential Pay'!F80)</f>
        <v>1000802.8456569964</v>
      </c>
      <c r="J80" s="5">
        <f>H80*'Pass-Throughs'!$B$8/1200</f>
        <v>132159.77357425686</v>
      </c>
      <c r="K80" s="3">
        <f t="shared" si="5"/>
        <v>30000000</v>
      </c>
      <c r="L80" s="3">
        <f>MIN(K80,'Pass-Throughs'!O79-'Sequential Pay'!F80-'Sequential Pay'!I80)</f>
        <v>0</v>
      </c>
      <c r="M80" s="5">
        <f>K80*'Pass-Throughs'!$B$8/1200</f>
        <v>100000</v>
      </c>
    </row>
    <row r="81" spans="4:13" x14ac:dyDescent="0.2">
      <c r="D81">
        <v>79</v>
      </c>
      <c r="E81" s="3">
        <f t="shared" si="3"/>
        <v>0</v>
      </c>
      <c r="F81" s="3">
        <f>MIN(E81,'Pass-Throughs'!O80)</f>
        <v>0</v>
      </c>
      <c r="G81" s="5">
        <f>E81*'Pass-Throughs'!$B$8/1200</f>
        <v>0</v>
      </c>
      <c r="H81" s="3">
        <f t="shared" si="4"/>
        <v>38647129.226620063</v>
      </c>
      <c r="I81" s="3">
        <f>MIN(H81,'Pass-Throughs'!O80-'Sequential Pay'!F81)</f>
        <v>989118.14107029932</v>
      </c>
      <c r="J81" s="5">
        <f>H81*'Pass-Throughs'!$B$8/1200</f>
        <v>128823.76408873354</v>
      </c>
      <c r="K81" s="3">
        <f t="shared" si="5"/>
        <v>30000000</v>
      </c>
      <c r="L81" s="3">
        <f>MIN(K81,'Pass-Throughs'!O80-'Sequential Pay'!F81-'Sequential Pay'!I81)</f>
        <v>0</v>
      </c>
      <c r="M81" s="5">
        <f>K81*'Pass-Throughs'!$B$8/1200</f>
        <v>100000</v>
      </c>
    </row>
    <row r="82" spans="4:13" x14ac:dyDescent="0.2">
      <c r="D82">
        <v>80</v>
      </c>
      <c r="E82" s="3">
        <f t="shared" si="3"/>
        <v>0</v>
      </c>
      <c r="F82" s="3">
        <f>MIN(E82,'Pass-Throughs'!O81)</f>
        <v>0</v>
      </c>
      <c r="G82" s="5">
        <f>E82*'Pass-Throughs'!$B$8/1200</f>
        <v>0</v>
      </c>
      <c r="H82" s="3">
        <f t="shared" si="4"/>
        <v>37658011.085549764</v>
      </c>
      <c r="I82" s="3">
        <f>MIN(H82,'Pass-Throughs'!O81-'Sequential Pay'!F82)</f>
        <v>977564.68698473182</v>
      </c>
      <c r="J82" s="5">
        <f>H82*'Pass-Throughs'!$B$8/1200</f>
        <v>125526.70361849922</v>
      </c>
      <c r="K82" s="3">
        <f t="shared" si="5"/>
        <v>30000000</v>
      </c>
      <c r="L82" s="3">
        <f>MIN(K82,'Pass-Throughs'!O81-'Sequential Pay'!F82-'Sequential Pay'!I82)</f>
        <v>0</v>
      </c>
      <c r="M82" s="5">
        <f>K82*'Pass-Throughs'!$B$8/1200</f>
        <v>100000</v>
      </c>
    </row>
    <row r="83" spans="4:13" x14ac:dyDescent="0.2">
      <c r="D83">
        <v>81</v>
      </c>
      <c r="E83" s="3">
        <f t="shared" si="3"/>
        <v>0</v>
      </c>
      <c r="F83" s="3">
        <f>MIN(E83,'Pass-Throughs'!O82)</f>
        <v>0</v>
      </c>
      <c r="G83" s="5">
        <f>E83*'Pass-Throughs'!$B$8/1200</f>
        <v>0</v>
      </c>
      <c r="H83" s="3">
        <f t="shared" si="4"/>
        <v>36680446.398565032</v>
      </c>
      <c r="I83" s="3">
        <f>MIN(H83,'Pass-Throughs'!O82-'Sequential Pay'!F83)</f>
        <v>966141.04143040173</v>
      </c>
      <c r="J83" s="5">
        <f>H83*'Pass-Throughs'!$B$8/1200</f>
        <v>122268.15466188344</v>
      </c>
      <c r="K83" s="3">
        <f t="shared" si="5"/>
        <v>30000000</v>
      </c>
      <c r="L83" s="3">
        <f>MIN(K83,'Pass-Throughs'!O82-'Sequential Pay'!F83-'Sequential Pay'!I83)</f>
        <v>0</v>
      </c>
      <c r="M83" s="5">
        <f>K83*'Pass-Throughs'!$B$8/1200</f>
        <v>100000</v>
      </c>
    </row>
    <row r="84" spans="4:13" x14ac:dyDescent="0.2">
      <c r="D84">
        <v>82</v>
      </c>
      <c r="E84" s="3">
        <f t="shared" si="3"/>
        <v>0</v>
      </c>
      <c r="F84" s="3">
        <f>MIN(E84,'Pass-Throughs'!O83)</f>
        <v>0</v>
      </c>
      <c r="G84" s="5">
        <f>E84*'Pass-Throughs'!$B$8/1200</f>
        <v>0</v>
      </c>
      <c r="H84" s="3">
        <f t="shared" si="4"/>
        <v>35714305.357134633</v>
      </c>
      <c r="I84" s="3">
        <f>MIN(H84,'Pass-Throughs'!O83-'Sequential Pay'!F84)</f>
        <v>954845.77806949499</v>
      </c>
      <c r="J84" s="5">
        <f>H84*'Pass-Throughs'!$B$8/1200</f>
        <v>119047.68452378211</v>
      </c>
      <c r="K84" s="3">
        <f t="shared" si="5"/>
        <v>30000000</v>
      </c>
      <c r="L84" s="3">
        <f>MIN(K84,'Pass-Throughs'!O83-'Sequential Pay'!F84-'Sequential Pay'!I84)</f>
        <v>0</v>
      </c>
      <c r="M84" s="5">
        <f>K84*'Pass-Throughs'!$B$8/1200</f>
        <v>100000</v>
      </c>
    </row>
    <row r="85" spans="4:13" x14ac:dyDescent="0.2">
      <c r="D85">
        <v>83</v>
      </c>
      <c r="E85" s="3">
        <f t="shared" si="3"/>
        <v>0</v>
      </c>
      <c r="F85" s="3">
        <f>MIN(E85,'Pass-Throughs'!O84)</f>
        <v>0</v>
      </c>
      <c r="G85" s="5">
        <f>E85*'Pass-Throughs'!$B$8/1200</f>
        <v>0</v>
      </c>
      <c r="H85" s="3">
        <f t="shared" si="4"/>
        <v>34759459.579065137</v>
      </c>
      <c r="I85" s="3">
        <f>MIN(H85,'Pass-Throughs'!O84-'Sequential Pay'!F85)</f>
        <v>943677.4860282056</v>
      </c>
      <c r="J85" s="5">
        <f>H85*'Pass-Throughs'!$B$8/1200</f>
        <v>115864.86526355045</v>
      </c>
      <c r="K85" s="3">
        <f t="shared" si="5"/>
        <v>30000000</v>
      </c>
      <c r="L85" s="3">
        <f>MIN(K85,'Pass-Throughs'!O84-'Sequential Pay'!F85-'Sequential Pay'!I85)</f>
        <v>0</v>
      </c>
      <c r="M85" s="5">
        <f>K85*'Pass-Throughs'!$B$8/1200</f>
        <v>100000</v>
      </c>
    </row>
    <row r="86" spans="4:13" x14ac:dyDescent="0.2">
      <c r="D86">
        <v>84</v>
      </c>
      <c r="E86" s="3">
        <f t="shared" si="3"/>
        <v>0</v>
      </c>
      <c r="F86" s="3">
        <f>MIN(E86,'Pass-Throughs'!O85)</f>
        <v>0</v>
      </c>
      <c r="G86" s="5">
        <f>E86*'Pass-Throughs'!$B$8/1200</f>
        <v>0</v>
      </c>
      <c r="H86" s="3">
        <f t="shared" si="4"/>
        <v>33815782.093036935</v>
      </c>
      <c r="I86" s="3">
        <f>MIN(H86,'Pass-Throughs'!O85-'Sequential Pay'!F86)</f>
        <v>932634.76973046293</v>
      </c>
      <c r="J86" s="5">
        <f>H86*'Pass-Throughs'!$B$8/1200</f>
        <v>112719.27364345644</v>
      </c>
      <c r="K86" s="3">
        <f t="shared" si="5"/>
        <v>30000000</v>
      </c>
      <c r="L86" s="3">
        <f>MIN(K86,'Pass-Throughs'!O85-'Sequential Pay'!F86-'Sequential Pay'!I86)</f>
        <v>0</v>
      </c>
      <c r="M86" s="5">
        <f>K86*'Pass-Throughs'!$B$8/1200</f>
        <v>100000</v>
      </c>
    </row>
    <row r="87" spans="4:13" x14ac:dyDescent="0.2">
      <c r="D87">
        <v>85</v>
      </c>
      <c r="E87" s="3">
        <f t="shared" si="3"/>
        <v>0</v>
      </c>
      <c r="F87" s="3">
        <f>MIN(E87,'Pass-Throughs'!O86)</f>
        <v>0</v>
      </c>
      <c r="G87" s="5">
        <f>E87*'Pass-Throughs'!$B$8/1200</f>
        <v>0</v>
      </c>
      <c r="H87" s="3">
        <f t="shared" si="4"/>
        <v>32883147.323306471</v>
      </c>
      <c r="I87" s="3">
        <f>MIN(H87,'Pass-Throughs'!O86-'Sequential Pay'!F87)</f>
        <v>921716.24873343995</v>
      </c>
      <c r="J87" s="5">
        <f>H87*'Pass-Throughs'!$B$8/1200</f>
        <v>109610.49107768823</v>
      </c>
      <c r="K87" s="3">
        <f t="shared" si="5"/>
        <v>30000000</v>
      </c>
      <c r="L87" s="3">
        <f>MIN(K87,'Pass-Throughs'!O86-'Sequential Pay'!F87-'Sequential Pay'!I87)</f>
        <v>0</v>
      </c>
      <c r="M87" s="5">
        <f>K87*'Pass-Throughs'!$B$8/1200</f>
        <v>100000</v>
      </c>
    </row>
    <row r="88" spans="4:13" x14ac:dyDescent="0.2">
      <c r="D88">
        <v>86</v>
      </c>
      <c r="E88" s="3">
        <f t="shared" si="3"/>
        <v>0</v>
      </c>
      <c r="F88" s="3">
        <f>MIN(E88,'Pass-Throughs'!O87)</f>
        <v>0</v>
      </c>
      <c r="G88" s="5">
        <f>E88*'Pass-Throughs'!$B$8/1200</f>
        <v>0</v>
      </c>
      <c r="H88" s="3">
        <f t="shared" si="4"/>
        <v>31961431.074573033</v>
      </c>
      <c r="I88" s="3">
        <f>MIN(H88,'Pass-Throughs'!O87-'Sequential Pay'!F88)</f>
        <v>910920.5575648183</v>
      </c>
      <c r="J88" s="5">
        <f>H88*'Pass-Throughs'!$B$8/1200</f>
        <v>106538.10358191011</v>
      </c>
      <c r="K88" s="3">
        <f t="shared" si="5"/>
        <v>30000000</v>
      </c>
      <c r="L88" s="3">
        <f>MIN(K88,'Pass-Throughs'!O87-'Sequential Pay'!F88-'Sequential Pay'!I88)</f>
        <v>0</v>
      </c>
      <c r="M88" s="5">
        <f>K88*'Pass-Throughs'!$B$8/1200</f>
        <v>100000</v>
      </c>
    </row>
    <row r="89" spans="4:13" x14ac:dyDescent="0.2">
      <c r="D89">
        <v>87</v>
      </c>
      <c r="E89" s="3">
        <f t="shared" si="3"/>
        <v>0</v>
      </c>
      <c r="F89" s="3">
        <f>MIN(E89,'Pass-Throughs'!O88)</f>
        <v>0</v>
      </c>
      <c r="G89" s="5">
        <f>E89*'Pass-Throughs'!$B$8/1200</f>
        <v>0</v>
      </c>
      <c r="H89" s="3">
        <f t="shared" si="4"/>
        <v>31050510.517008215</v>
      </c>
      <c r="I89" s="3">
        <f>MIN(H89,'Pass-Throughs'!O88-'Sequential Pay'!F89)</f>
        <v>900246.3455617954</v>
      </c>
      <c r="J89" s="5">
        <f>H89*'Pass-Throughs'!$B$8/1200</f>
        <v>103501.70172336072</v>
      </c>
      <c r="K89" s="3">
        <f t="shared" si="5"/>
        <v>30000000</v>
      </c>
      <c r="L89" s="3">
        <f>MIN(K89,'Pass-Throughs'!O88-'Sequential Pay'!F89-'Sequential Pay'!I89)</f>
        <v>0</v>
      </c>
      <c r="M89" s="5">
        <f>K89*'Pass-Throughs'!$B$8/1200</f>
        <v>100000</v>
      </c>
    </row>
    <row r="90" spans="4:13" x14ac:dyDescent="0.2">
      <c r="D90">
        <v>88</v>
      </c>
      <c r="E90" s="3">
        <f t="shared" si="3"/>
        <v>0</v>
      </c>
      <c r="F90" s="3">
        <f>MIN(E90,'Pass-Throughs'!O89)</f>
        <v>0</v>
      </c>
      <c r="G90" s="5">
        <f>E90*'Pass-Throughs'!$B$8/1200</f>
        <v>0</v>
      </c>
      <c r="H90" s="3">
        <f t="shared" si="4"/>
        <v>30150264.17144642</v>
      </c>
      <c r="I90" s="3">
        <f>MIN(H90,'Pass-Throughs'!O89-'Sequential Pay'!F90)</f>
        <v>889692.2767118148</v>
      </c>
      <c r="J90" s="5">
        <f>H90*'Pass-Throughs'!$B$8/1200</f>
        <v>100500.88057148807</v>
      </c>
      <c r="K90" s="3">
        <f t="shared" si="5"/>
        <v>30000000</v>
      </c>
      <c r="L90" s="3">
        <f>MIN(K90,'Pass-Throughs'!O89-'Sequential Pay'!F90-'Sequential Pay'!I90)</f>
        <v>0</v>
      </c>
      <c r="M90" s="5">
        <f>K90*'Pass-Throughs'!$B$8/1200</f>
        <v>100000</v>
      </c>
    </row>
    <row r="91" spans="4:13" x14ac:dyDescent="0.2">
      <c r="D91">
        <v>89</v>
      </c>
      <c r="E91" s="3">
        <f t="shared" si="3"/>
        <v>0</v>
      </c>
      <c r="F91" s="3">
        <f>MIN(E91,'Pass-Throughs'!O90)</f>
        <v>0</v>
      </c>
      <c r="G91" s="5">
        <f>E91*'Pass-Throughs'!$B$8/1200</f>
        <v>0</v>
      </c>
      <c r="H91" s="3">
        <f t="shared" si="4"/>
        <v>29260571.894734606</v>
      </c>
      <c r="I91" s="3">
        <f>MIN(H91,'Pass-Throughs'!O90-'Sequential Pay'!F91)</f>
        <v>879257.02949499735</v>
      </c>
      <c r="J91" s="5">
        <f>H91*'Pass-Throughs'!$B$8/1200</f>
        <v>97535.239649115349</v>
      </c>
      <c r="K91" s="3">
        <f t="shared" si="5"/>
        <v>30000000</v>
      </c>
      <c r="L91" s="3">
        <f>MIN(K91,'Pass-Throughs'!O90-'Sequential Pay'!F91-'Sequential Pay'!I91)</f>
        <v>0</v>
      </c>
      <c r="M91" s="5">
        <f>K91*'Pass-Throughs'!$B$8/1200</f>
        <v>100000</v>
      </c>
    </row>
    <row r="92" spans="4:13" x14ac:dyDescent="0.2">
      <c r="D92">
        <v>90</v>
      </c>
      <c r="E92" s="3">
        <f t="shared" si="3"/>
        <v>0</v>
      </c>
      <c r="F92" s="3">
        <f>MIN(E92,'Pass-Throughs'!O91)</f>
        <v>0</v>
      </c>
      <c r="G92" s="5">
        <f>E92*'Pass-Throughs'!$B$8/1200</f>
        <v>0</v>
      </c>
      <c r="H92" s="3">
        <f t="shared" si="4"/>
        <v>28381314.865239609</v>
      </c>
      <c r="I92" s="3">
        <f>MIN(H92,'Pass-Throughs'!O91-'Sequential Pay'!F92)</f>
        <v>868939.29672826082</v>
      </c>
      <c r="J92" s="5">
        <f>H92*'Pass-Throughs'!$B$8/1200</f>
        <v>94604.382884132036</v>
      </c>
      <c r="K92" s="3">
        <f t="shared" si="5"/>
        <v>30000000</v>
      </c>
      <c r="L92" s="3">
        <f>MIN(K92,'Pass-Throughs'!O91-'Sequential Pay'!F92-'Sequential Pay'!I92)</f>
        <v>0</v>
      </c>
      <c r="M92" s="5">
        <f>K92*'Pass-Throughs'!$B$8/1200</f>
        <v>100000</v>
      </c>
    </row>
    <row r="93" spans="4:13" x14ac:dyDescent="0.2">
      <c r="D93">
        <v>91</v>
      </c>
      <c r="E93" s="3">
        <f t="shared" si="3"/>
        <v>0</v>
      </c>
      <c r="F93" s="3">
        <f>MIN(E93,'Pass-Throughs'!O92)</f>
        <v>0</v>
      </c>
      <c r="G93" s="5">
        <f>E93*'Pass-Throughs'!$B$8/1200</f>
        <v>0</v>
      </c>
      <c r="H93" s="3">
        <f t="shared" si="4"/>
        <v>27512375.568511348</v>
      </c>
      <c r="I93" s="3">
        <f>MIN(H93,'Pass-Throughs'!O92-'Sequential Pay'!F93)</f>
        <v>858737.78541110607</v>
      </c>
      <c r="J93" s="5">
        <f>H93*'Pass-Throughs'!$B$8/1200</f>
        <v>91707.9185617045</v>
      </c>
      <c r="K93" s="3">
        <f t="shared" si="5"/>
        <v>30000000</v>
      </c>
      <c r="L93" s="3">
        <f>MIN(K93,'Pass-Throughs'!O92-'Sequential Pay'!F93-'Sequential Pay'!I93)</f>
        <v>0</v>
      </c>
      <c r="M93" s="5">
        <f>K93*'Pass-Throughs'!$B$8/1200</f>
        <v>100000</v>
      </c>
    </row>
    <row r="94" spans="4:13" x14ac:dyDescent="0.2">
      <c r="D94">
        <v>92</v>
      </c>
      <c r="E94" s="3">
        <f t="shared" si="3"/>
        <v>0</v>
      </c>
      <c r="F94" s="3">
        <f>MIN(E94,'Pass-Throughs'!O93)</f>
        <v>0</v>
      </c>
      <c r="G94" s="5">
        <f>E94*'Pass-Throughs'!$B$8/1200</f>
        <v>0</v>
      </c>
      <c r="H94" s="3">
        <f t="shared" si="4"/>
        <v>26653637.783100244</v>
      </c>
      <c r="I94" s="3">
        <f>MIN(H94,'Pass-Throughs'!O93-'Sequential Pay'!F94)</f>
        <v>848651.21657305397</v>
      </c>
      <c r="J94" s="5">
        <f>H94*'Pass-Throughs'!$B$8/1200</f>
        <v>88845.459277000817</v>
      </c>
      <c r="K94" s="3">
        <f t="shared" si="5"/>
        <v>30000000</v>
      </c>
      <c r="L94" s="3">
        <f>MIN(K94,'Pass-Throughs'!O93-'Sequential Pay'!F94-'Sequential Pay'!I94)</f>
        <v>0</v>
      </c>
      <c r="M94" s="5">
        <f>K94*'Pass-Throughs'!$B$8/1200</f>
        <v>100000</v>
      </c>
    </row>
    <row r="95" spans="4:13" x14ac:dyDescent="0.2">
      <c r="D95">
        <v>93</v>
      </c>
      <c r="E95" s="3">
        <f t="shared" si="3"/>
        <v>0</v>
      </c>
      <c r="F95" s="3">
        <f>MIN(E95,'Pass-Throughs'!O94)</f>
        <v>0</v>
      </c>
      <c r="G95" s="5">
        <f>E95*'Pass-Throughs'!$B$8/1200</f>
        <v>0</v>
      </c>
      <c r="H95" s="3">
        <f t="shared" si="4"/>
        <v>25804986.566527188</v>
      </c>
      <c r="I95" s="3">
        <f>MIN(H95,'Pass-Throughs'!O94-'Sequential Pay'!F95)</f>
        <v>838678.3251227123</v>
      </c>
      <c r="J95" s="5">
        <f>H95*'Pass-Throughs'!$B$8/1200</f>
        <v>86016.621888423964</v>
      </c>
      <c r="K95" s="3">
        <f t="shared" si="5"/>
        <v>30000000</v>
      </c>
      <c r="L95" s="3">
        <f>MIN(K95,'Pass-Throughs'!O94-'Sequential Pay'!F95-'Sequential Pay'!I95)</f>
        <v>0</v>
      </c>
      <c r="M95" s="5">
        <f>K95*'Pass-Throughs'!$B$8/1200</f>
        <v>100000</v>
      </c>
    </row>
    <row r="96" spans="4:13" x14ac:dyDescent="0.2">
      <c r="D96">
        <v>94</v>
      </c>
      <c r="E96" s="3">
        <f t="shared" si="3"/>
        <v>0</v>
      </c>
      <c r="F96" s="3">
        <f>MIN(E96,'Pass-Throughs'!O95)</f>
        <v>0</v>
      </c>
      <c r="G96" s="5">
        <f>E96*'Pass-Throughs'!$B$8/1200</f>
        <v>0</v>
      </c>
      <c r="H96" s="3">
        <f t="shared" si="4"/>
        <v>24966308.241404474</v>
      </c>
      <c r="I96" s="3">
        <f>MIN(H96,'Pass-Throughs'!O95-'Sequential Pay'!F96)</f>
        <v>828817.85969846044</v>
      </c>
      <c r="J96" s="5">
        <f>H96*'Pass-Throughs'!$B$8/1200</f>
        <v>83221.02747134825</v>
      </c>
      <c r="K96" s="3">
        <f t="shared" si="5"/>
        <v>30000000</v>
      </c>
      <c r="L96" s="3">
        <f>MIN(K96,'Pass-Throughs'!O95-'Sequential Pay'!F96-'Sequential Pay'!I96)</f>
        <v>0</v>
      </c>
      <c r="M96" s="5">
        <f>K96*'Pass-Throughs'!$B$8/1200</f>
        <v>100000</v>
      </c>
    </row>
    <row r="97" spans="4:13" x14ac:dyDescent="0.2">
      <c r="D97">
        <v>95</v>
      </c>
      <c r="E97" s="3">
        <f t="shared" si="3"/>
        <v>0</v>
      </c>
      <c r="F97" s="3">
        <f>MIN(E97,'Pass-Throughs'!O96)</f>
        <v>0</v>
      </c>
      <c r="G97" s="5">
        <f>E97*'Pass-Throughs'!$B$8/1200</f>
        <v>0</v>
      </c>
      <c r="H97" s="3">
        <f t="shared" si="4"/>
        <v>24137490.381706014</v>
      </c>
      <c r="I97" s="3">
        <f>MIN(H97,'Pass-Throughs'!O96-'Sequential Pay'!F97)</f>
        <v>819068.58252073056</v>
      </c>
      <c r="J97" s="5">
        <f>H97*'Pass-Throughs'!$B$8/1200</f>
        <v>80458.301272353376</v>
      </c>
      <c r="K97" s="3">
        <f t="shared" si="5"/>
        <v>30000000</v>
      </c>
      <c r="L97" s="3">
        <f>MIN(K97,'Pass-Throughs'!O96-'Sequential Pay'!F97-'Sequential Pay'!I97)</f>
        <v>0</v>
      </c>
      <c r="M97" s="5">
        <f>K97*'Pass-Throughs'!$B$8/1200</f>
        <v>100000</v>
      </c>
    </row>
    <row r="98" spans="4:13" x14ac:dyDescent="0.2">
      <c r="D98">
        <v>96</v>
      </c>
      <c r="E98" s="3">
        <f t="shared" si="3"/>
        <v>0</v>
      </c>
      <c r="F98" s="3">
        <f>MIN(E98,'Pass-Throughs'!O97)</f>
        <v>0</v>
      </c>
      <c r="G98" s="5">
        <f>E98*'Pass-Throughs'!$B$8/1200</f>
        <v>0</v>
      </c>
      <c r="H98" s="3">
        <f t="shared" si="4"/>
        <v>23318421.799185283</v>
      </c>
      <c r="I98" s="3">
        <f>MIN(H98,'Pass-Throughs'!O97-'Sequential Pay'!F98)</f>
        <v>809429.26924586867</v>
      </c>
      <c r="J98" s="5">
        <f>H98*'Pass-Throughs'!$B$8/1200</f>
        <v>77728.072663950952</v>
      </c>
      <c r="K98" s="3">
        <f t="shared" si="5"/>
        <v>30000000</v>
      </c>
      <c r="L98" s="3">
        <f>MIN(K98,'Pass-Throughs'!O97-'Sequential Pay'!F98-'Sequential Pay'!I98)</f>
        <v>0</v>
      </c>
      <c r="M98" s="5">
        <f>K98*'Pass-Throughs'!$B$8/1200</f>
        <v>100000</v>
      </c>
    </row>
    <row r="99" spans="4:13" x14ac:dyDescent="0.2">
      <c r="D99">
        <v>97</v>
      </c>
      <c r="E99" s="3">
        <f t="shared" si="3"/>
        <v>0</v>
      </c>
      <c r="F99" s="3">
        <f>MIN(E99,'Pass-Throughs'!O98)</f>
        <v>0</v>
      </c>
      <c r="G99" s="5">
        <f>E99*'Pass-Throughs'!$B$8/1200</f>
        <v>0</v>
      </c>
      <c r="H99" s="3">
        <f t="shared" si="4"/>
        <v>22508992.529939413</v>
      </c>
      <c r="I99" s="3">
        <f>MIN(H99,'Pass-Throughs'!O98-'Sequential Pay'!F99)</f>
        <v>799898.70882156061</v>
      </c>
      <c r="J99" s="5">
        <f>H99*'Pass-Throughs'!$B$8/1200</f>
        <v>75029.975099798045</v>
      </c>
      <c r="K99" s="3">
        <f t="shared" si="5"/>
        <v>30000000</v>
      </c>
      <c r="L99" s="3">
        <f>MIN(K99,'Pass-Throughs'!O98-'Sequential Pay'!F99-'Sequential Pay'!I99)</f>
        <v>0</v>
      </c>
      <c r="M99" s="5">
        <f>K99*'Pass-Throughs'!$B$8/1200</f>
        <v>100000</v>
      </c>
    </row>
    <row r="100" spans="4:13" x14ac:dyDescent="0.2">
      <c r="D100">
        <v>98</v>
      </c>
      <c r="E100" s="3">
        <f t="shared" si="3"/>
        <v>0</v>
      </c>
      <c r="F100" s="3">
        <f>MIN(E100,'Pass-Throughs'!O99)</f>
        <v>0</v>
      </c>
      <c r="G100" s="5">
        <f>E100*'Pass-Throughs'!$B$8/1200</f>
        <v>0</v>
      </c>
      <c r="H100" s="3">
        <f t="shared" si="4"/>
        <v>21709093.821117852</v>
      </c>
      <c r="I100" s="3">
        <f>MIN(H100,'Pass-Throughs'!O99-'Sequential Pay'!F100)</f>
        <v>790475.70334380504</v>
      </c>
      <c r="J100" s="5">
        <f>H100*'Pass-Throughs'!$B$8/1200</f>
        <v>72363.646070392846</v>
      </c>
      <c r="K100" s="3">
        <f t="shared" si="5"/>
        <v>30000000</v>
      </c>
      <c r="L100" s="3">
        <f>MIN(K100,'Pass-Throughs'!O99-'Sequential Pay'!F100-'Sequential Pay'!I100)</f>
        <v>0</v>
      </c>
      <c r="M100" s="5">
        <f>K100*'Pass-Throughs'!$B$8/1200</f>
        <v>100000</v>
      </c>
    </row>
    <row r="101" spans="4:13" x14ac:dyDescent="0.2">
      <c r="D101">
        <v>99</v>
      </c>
      <c r="E101" s="3">
        <f t="shared" si="3"/>
        <v>0</v>
      </c>
      <c r="F101" s="3">
        <f>MIN(E101,'Pass-Throughs'!O100)</f>
        <v>0</v>
      </c>
      <c r="G101" s="5">
        <f>E101*'Pass-Throughs'!$B$8/1200</f>
        <v>0</v>
      </c>
      <c r="H101" s="3">
        <f t="shared" si="4"/>
        <v>20918618.117774047</v>
      </c>
      <c r="I101" s="3">
        <f>MIN(H101,'Pass-Throughs'!O100-'Sequential Pay'!F101)</f>
        <v>781159.06791541609</v>
      </c>
      <c r="J101" s="5">
        <f>H101*'Pass-Throughs'!$B$8/1200</f>
        <v>69728.727059246827</v>
      </c>
      <c r="K101" s="3">
        <f t="shared" si="5"/>
        <v>30000000</v>
      </c>
      <c r="L101" s="3">
        <f>MIN(K101,'Pass-Throughs'!O100-'Sequential Pay'!F101-'Sequential Pay'!I101)</f>
        <v>0</v>
      </c>
      <c r="M101" s="5">
        <f>K101*'Pass-Throughs'!$B$8/1200</f>
        <v>100000</v>
      </c>
    </row>
    <row r="102" spans="4:13" x14ac:dyDescent="0.2">
      <c r="D102">
        <v>100</v>
      </c>
      <c r="E102" s="3">
        <f t="shared" si="3"/>
        <v>0</v>
      </c>
      <c r="F102" s="3">
        <f>MIN(E102,'Pass-Throughs'!O101)</f>
        <v>0</v>
      </c>
      <c r="G102" s="5">
        <f>E102*'Pass-Throughs'!$B$8/1200</f>
        <v>0</v>
      </c>
      <c r="H102" s="3">
        <f t="shared" si="4"/>
        <v>20137459.04985863</v>
      </c>
      <c r="I102" s="3">
        <f>MIN(H102,'Pass-Throughs'!O101-'Sequential Pay'!F102)</f>
        <v>771947.63050604169</v>
      </c>
      <c r="J102" s="5">
        <f>H102*'Pass-Throughs'!$B$8/1200</f>
        <v>67124.863499528772</v>
      </c>
      <c r="K102" s="3">
        <f t="shared" si="5"/>
        <v>30000000</v>
      </c>
      <c r="L102" s="3">
        <f>MIN(K102,'Pass-Throughs'!O101-'Sequential Pay'!F102-'Sequential Pay'!I102)</f>
        <v>0</v>
      </c>
      <c r="M102" s="5">
        <f>K102*'Pass-Throughs'!$B$8/1200</f>
        <v>100000</v>
      </c>
    </row>
    <row r="103" spans="4:13" x14ac:dyDescent="0.2">
      <c r="D103">
        <v>101</v>
      </c>
      <c r="E103" s="3">
        <f t="shared" si="3"/>
        <v>0</v>
      </c>
      <c r="F103" s="3">
        <f>MIN(E103,'Pass-Throughs'!O102)</f>
        <v>0</v>
      </c>
      <c r="G103" s="5">
        <f>E103*'Pass-Throughs'!$B$8/1200</f>
        <v>0</v>
      </c>
      <c r="H103" s="3">
        <f t="shared" si="4"/>
        <v>19365511.419352587</v>
      </c>
      <c r="I103" s="3">
        <f>MIN(H103,'Pass-Throughs'!O102-'Sequential Pay'!F103)</f>
        <v>762840.23181367887</v>
      </c>
      <c r="J103" s="5">
        <f>H103*'Pass-Throughs'!$B$8/1200</f>
        <v>64551.70473117529</v>
      </c>
      <c r="K103" s="3">
        <f t="shared" si="5"/>
        <v>30000000</v>
      </c>
      <c r="L103" s="3">
        <f>MIN(K103,'Pass-Throughs'!O102-'Sequential Pay'!F103-'Sequential Pay'!I103)</f>
        <v>0</v>
      </c>
      <c r="M103" s="5">
        <f>K103*'Pass-Throughs'!$B$8/1200</f>
        <v>100000</v>
      </c>
    </row>
    <row r="104" spans="4:13" x14ac:dyDescent="0.2">
      <c r="D104">
        <v>102</v>
      </c>
      <c r="E104" s="3">
        <f t="shared" si="3"/>
        <v>0</v>
      </c>
      <c r="F104" s="3">
        <f>MIN(E104,'Pass-Throughs'!O103)</f>
        <v>0</v>
      </c>
      <c r="G104" s="5">
        <f>E104*'Pass-Throughs'!$B$8/1200</f>
        <v>0</v>
      </c>
      <c r="H104" s="3">
        <f t="shared" si="4"/>
        <v>18602671.187538907</v>
      </c>
      <c r="I104" s="3">
        <f>MIN(H104,'Pass-Throughs'!O103-'Sequential Pay'!F104)</f>
        <v>753835.72512767173</v>
      </c>
      <c r="J104" s="5">
        <f>H104*'Pass-Throughs'!$B$8/1200</f>
        <v>62008.903958463023</v>
      </c>
      <c r="K104" s="3">
        <f t="shared" si="5"/>
        <v>30000000</v>
      </c>
      <c r="L104" s="3">
        <f>MIN(K104,'Pass-Throughs'!O103-'Sequential Pay'!F104-'Sequential Pay'!I104)</f>
        <v>0</v>
      </c>
      <c r="M104" s="5">
        <f>K104*'Pass-Throughs'!$B$8/1200</f>
        <v>100000</v>
      </c>
    </row>
    <row r="105" spans="4:13" x14ac:dyDescent="0.2">
      <c r="D105">
        <v>103</v>
      </c>
      <c r="E105" s="3">
        <f t="shared" si="3"/>
        <v>0</v>
      </c>
      <c r="F105" s="3">
        <f>MIN(E105,'Pass-Throughs'!O104)</f>
        <v>0</v>
      </c>
      <c r="G105" s="5">
        <f>E105*'Pass-Throughs'!$B$8/1200</f>
        <v>0</v>
      </c>
      <c r="H105" s="3">
        <f t="shared" si="4"/>
        <v>17848835.462411236</v>
      </c>
      <c r="I105" s="3">
        <f>MIN(H105,'Pass-Throughs'!O104-'Sequential Pay'!F105)</f>
        <v>744932.9761931767</v>
      </c>
      <c r="J105" s="5">
        <f>H105*'Pass-Throughs'!$B$8/1200</f>
        <v>59496.118208037456</v>
      </c>
      <c r="K105" s="3">
        <f t="shared" si="5"/>
        <v>30000000</v>
      </c>
      <c r="L105" s="3">
        <f>MIN(K105,'Pass-Throughs'!O104-'Sequential Pay'!F105-'Sequential Pay'!I105)</f>
        <v>0</v>
      </c>
      <c r="M105" s="5">
        <f>K105*'Pass-Throughs'!$B$8/1200</f>
        <v>100000</v>
      </c>
    </row>
    <row r="106" spans="4:13" x14ac:dyDescent="0.2">
      <c r="D106">
        <v>104</v>
      </c>
      <c r="E106" s="3">
        <f t="shared" si="3"/>
        <v>0</v>
      </c>
      <c r="F106" s="3">
        <f>MIN(E106,'Pass-Throughs'!O105)</f>
        <v>0</v>
      </c>
      <c r="G106" s="5">
        <f>E106*'Pass-Throughs'!$B$8/1200</f>
        <v>0</v>
      </c>
      <c r="H106" s="3">
        <f t="shared" si="4"/>
        <v>17103902.486218058</v>
      </c>
      <c r="I106" s="3">
        <f>MIN(H106,'Pass-Throughs'!O105-'Sequential Pay'!F106)</f>
        <v>736130.86307707615</v>
      </c>
      <c r="J106" s="5">
        <f>H106*'Pass-Throughs'!$B$8/1200</f>
        <v>57013.008287393524</v>
      </c>
      <c r="K106" s="3">
        <f t="shared" si="5"/>
        <v>30000000</v>
      </c>
      <c r="L106" s="3">
        <f>MIN(K106,'Pass-Throughs'!O105-'Sequential Pay'!F106-'Sequential Pay'!I106)</f>
        <v>0</v>
      </c>
      <c r="M106" s="5">
        <f>K106*'Pass-Throughs'!$B$8/1200</f>
        <v>100000</v>
      </c>
    </row>
    <row r="107" spans="4:13" x14ac:dyDescent="0.2">
      <c r="D107">
        <v>105</v>
      </c>
      <c r="E107" s="3">
        <f t="shared" si="3"/>
        <v>0</v>
      </c>
      <c r="F107" s="3">
        <f>MIN(E107,'Pass-Throughs'!O106)</f>
        <v>0</v>
      </c>
      <c r="G107" s="5">
        <f>E107*'Pass-Throughs'!$B$8/1200</f>
        <v>0</v>
      </c>
      <c r="H107" s="3">
        <f t="shared" si="4"/>
        <v>16367771.623140981</v>
      </c>
      <c r="I107" s="3">
        <f>MIN(H107,'Pass-Throughs'!O106-'Sequential Pay'!F107)</f>
        <v>727428.27603532991</v>
      </c>
      <c r="J107" s="5">
        <f>H107*'Pass-Throughs'!$B$8/1200</f>
        <v>54559.238743803275</v>
      </c>
      <c r="K107" s="3">
        <f t="shared" si="5"/>
        <v>30000000</v>
      </c>
      <c r="L107" s="3">
        <f>MIN(K107,'Pass-Throughs'!O106-'Sequential Pay'!F107-'Sequential Pay'!I107)</f>
        <v>0</v>
      </c>
      <c r="M107" s="5">
        <f>K107*'Pass-Throughs'!$B$8/1200</f>
        <v>100000</v>
      </c>
    </row>
    <row r="108" spans="4:13" x14ac:dyDescent="0.2">
      <c r="D108">
        <v>106</v>
      </c>
      <c r="E108" s="3">
        <f t="shared" si="3"/>
        <v>0</v>
      </c>
      <c r="F108" s="3">
        <f>MIN(E108,'Pass-Throughs'!O107)</f>
        <v>0</v>
      </c>
      <c r="G108" s="5">
        <f>E108*'Pass-Throughs'!$B$8/1200</f>
        <v>0</v>
      </c>
      <c r="H108" s="3">
        <f t="shared" si="4"/>
        <v>15640343.347105652</v>
      </c>
      <c r="I108" s="3">
        <f>MIN(H108,'Pass-Throughs'!O107-'Sequential Pay'!F108)</f>
        <v>718824.11738174479</v>
      </c>
      <c r="J108" s="5">
        <f>H108*'Pass-Throughs'!$B$8/1200</f>
        <v>52134.477823685505</v>
      </c>
      <c r="K108" s="3">
        <f t="shared" si="5"/>
        <v>30000000</v>
      </c>
      <c r="L108" s="3">
        <f>MIN(K108,'Pass-Throughs'!O107-'Sequential Pay'!F108-'Sequential Pay'!I108)</f>
        <v>0</v>
      </c>
      <c r="M108" s="5">
        <f>K108*'Pass-Throughs'!$B$8/1200</f>
        <v>100000</v>
      </c>
    </row>
    <row r="109" spans="4:13" x14ac:dyDescent="0.2">
      <c r="D109">
        <v>107</v>
      </c>
      <c r="E109" s="3">
        <f t="shared" si="3"/>
        <v>0</v>
      </c>
      <c r="F109" s="3">
        <f>MIN(E109,'Pass-Throughs'!O108)</f>
        <v>0</v>
      </c>
      <c r="G109" s="5">
        <f>E109*'Pass-Throughs'!$B$8/1200</f>
        <v>0</v>
      </c>
      <c r="H109" s="3">
        <f t="shared" si="4"/>
        <v>14921519.229723908</v>
      </c>
      <c r="I109" s="3">
        <f>MIN(H109,'Pass-Throughs'!O108-'Sequential Pay'!F109)</f>
        <v>710317.30135814997</v>
      </c>
      <c r="J109" s="5">
        <f>H109*'Pass-Throughs'!$B$8/1200</f>
        <v>49738.397432413025</v>
      </c>
      <c r="K109" s="3">
        <f t="shared" si="5"/>
        <v>30000000</v>
      </c>
      <c r="L109" s="3">
        <f>MIN(K109,'Pass-Throughs'!O108-'Sequential Pay'!F109-'Sequential Pay'!I109)</f>
        <v>0</v>
      </c>
      <c r="M109" s="5">
        <f>K109*'Pass-Throughs'!$B$8/1200</f>
        <v>100000</v>
      </c>
    </row>
    <row r="110" spans="4:13" x14ac:dyDescent="0.2">
      <c r="D110">
        <v>108</v>
      </c>
      <c r="E110" s="3">
        <f t="shared" si="3"/>
        <v>0</v>
      </c>
      <c r="F110" s="3">
        <f>MIN(E110,'Pass-Throughs'!O109)</f>
        <v>0</v>
      </c>
      <c r="G110" s="5">
        <f>E110*'Pass-Throughs'!$B$8/1200</f>
        <v>0</v>
      </c>
      <c r="H110" s="3">
        <f t="shared" si="4"/>
        <v>14211201.928365758</v>
      </c>
      <c r="I110" s="3">
        <f>MIN(H110,'Pass-Throughs'!O109-'Sequential Pay'!F110)</f>
        <v>701906.75400596228</v>
      </c>
      <c r="J110" s="5">
        <f>H110*'Pass-Throughs'!$B$8/1200</f>
        <v>47370.673094552527</v>
      </c>
      <c r="K110" s="3">
        <f t="shared" si="5"/>
        <v>30000000</v>
      </c>
      <c r="L110" s="3">
        <f>MIN(K110,'Pass-Throughs'!O109-'Sequential Pay'!F110-'Sequential Pay'!I110)</f>
        <v>0</v>
      </c>
      <c r="M110" s="5">
        <f>K110*'Pass-Throughs'!$B$8/1200</f>
        <v>100000</v>
      </c>
    </row>
    <row r="111" spans="4:13" x14ac:dyDescent="0.2">
      <c r="D111">
        <v>109</v>
      </c>
      <c r="E111" s="3">
        <f t="shared" si="3"/>
        <v>0</v>
      </c>
      <c r="F111" s="3">
        <f>MIN(E111,'Pass-Throughs'!O110)</f>
        <v>0</v>
      </c>
      <c r="G111" s="5">
        <f>E111*'Pass-Throughs'!$B$8/1200</f>
        <v>0</v>
      </c>
      <c r="H111" s="3">
        <f t="shared" si="4"/>
        <v>13509295.174359795</v>
      </c>
      <c r="I111" s="3">
        <f>MIN(H111,'Pass-Throughs'!O110-'Sequential Pay'!F111)</f>
        <v>693591.41303912515</v>
      </c>
      <c r="J111" s="5">
        <f>H111*'Pass-Throughs'!$B$8/1200</f>
        <v>45030.983914532648</v>
      </c>
      <c r="K111" s="3">
        <f t="shared" si="5"/>
        <v>30000000</v>
      </c>
      <c r="L111" s="3">
        <f>MIN(K111,'Pass-Throughs'!O110-'Sequential Pay'!F111-'Sequential Pay'!I111)</f>
        <v>0</v>
      </c>
      <c r="M111" s="5">
        <f>K111*'Pass-Throughs'!$B$8/1200</f>
        <v>100000</v>
      </c>
    </row>
    <row r="112" spans="4:13" x14ac:dyDescent="0.2">
      <c r="D112">
        <v>110</v>
      </c>
      <c r="E112" s="3">
        <f t="shared" si="3"/>
        <v>0</v>
      </c>
      <c r="F112" s="3">
        <f>MIN(E112,'Pass-Throughs'!O111)</f>
        <v>0</v>
      </c>
      <c r="G112" s="5">
        <f>E112*'Pass-Throughs'!$B$8/1200</f>
        <v>0</v>
      </c>
      <c r="H112" s="3">
        <f t="shared" si="4"/>
        <v>12815703.761320669</v>
      </c>
      <c r="I112" s="3">
        <f>MIN(H112,'Pass-Throughs'!O111-'Sequential Pay'!F112)</f>
        <v>685370.22771840997</v>
      </c>
      <c r="J112" s="5">
        <f>H112*'Pass-Throughs'!$B$8/1200</f>
        <v>42719.012537735565</v>
      </c>
      <c r="K112" s="3">
        <f t="shared" si="5"/>
        <v>30000000</v>
      </c>
      <c r="L112" s="3">
        <f>MIN(K112,'Pass-Throughs'!O111-'Sequential Pay'!F112-'Sequential Pay'!I112)</f>
        <v>0</v>
      </c>
      <c r="M112" s="5">
        <f>K112*'Pass-Throughs'!$B$8/1200</f>
        <v>100000</v>
      </c>
    </row>
    <row r="113" spans="4:13" x14ac:dyDescent="0.2">
      <c r="D113">
        <v>111</v>
      </c>
      <c r="E113" s="3">
        <f t="shared" si="3"/>
        <v>0</v>
      </c>
      <c r="F113" s="3">
        <f>MIN(E113,'Pass-Throughs'!O112)</f>
        <v>0</v>
      </c>
      <c r="G113" s="5">
        <f>E113*'Pass-Throughs'!$B$8/1200</f>
        <v>0</v>
      </c>
      <c r="H113" s="3">
        <f t="shared" si="4"/>
        <v>12130333.53360226</v>
      </c>
      <c r="I113" s="3">
        <f>MIN(H113,'Pass-Throughs'!O112-'Sequential Pay'!F113)</f>
        <v>677242.158727061</v>
      </c>
      <c r="J113" s="5">
        <f>H113*'Pass-Throughs'!$B$8/1200</f>
        <v>40434.445112007532</v>
      </c>
      <c r="K113" s="3">
        <f t="shared" si="5"/>
        <v>30000000</v>
      </c>
      <c r="L113" s="3">
        <f>MIN(K113,'Pass-Throughs'!O112-'Sequential Pay'!F113-'Sequential Pay'!I113)</f>
        <v>0</v>
      </c>
      <c r="M113" s="5">
        <f>K113*'Pass-Throughs'!$B$8/1200</f>
        <v>100000</v>
      </c>
    </row>
    <row r="114" spans="4:13" x14ac:dyDescent="0.2">
      <c r="D114">
        <v>112</v>
      </c>
      <c r="E114" s="3">
        <f t="shared" si="3"/>
        <v>0</v>
      </c>
      <c r="F114" s="3">
        <f>MIN(E114,'Pass-Throughs'!O113)</f>
        <v>0</v>
      </c>
      <c r="G114" s="5">
        <f>E114*'Pass-Throughs'!$B$8/1200</f>
        <v>0</v>
      </c>
      <c r="H114" s="3">
        <f t="shared" si="4"/>
        <v>11453091.374875199</v>
      </c>
      <c r="I114" s="3">
        <f>MIN(H114,'Pass-Throughs'!O113-'Sequential Pay'!F114)</f>
        <v>669206.17804777401</v>
      </c>
      <c r="J114" s="5">
        <f>H114*'Pass-Throughs'!$B$8/1200</f>
        <v>38176.971249583999</v>
      </c>
      <c r="K114" s="3">
        <f t="shared" si="5"/>
        <v>30000000</v>
      </c>
      <c r="L114" s="3">
        <f>MIN(K114,'Pass-Throughs'!O113-'Sequential Pay'!F114-'Sequential Pay'!I114)</f>
        <v>0</v>
      </c>
      <c r="M114" s="5">
        <f>K114*'Pass-Throughs'!$B$8/1200</f>
        <v>100000</v>
      </c>
    </row>
    <row r="115" spans="4:13" x14ac:dyDescent="0.2">
      <c r="D115">
        <v>113</v>
      </c>
      <c r="E115" s="3">
        <f t="shared" si="3"/>
        <v>0</v>
      </c>
      <c r="F115" s="3">
        <f>MIN(E115,'Pass-Throughs'!O114)</f>
        <v>0</v>
      </c>
      <c r="G115" s="5">
        <f>E115*'Pass-Throughs'!$B$8/1200</f>
        <v>0</v>
      </c>
      <c r="H115" s="3">
        <f t="shared" si="4"/>
        <v>10783885.196827425</v>
      </c>
      <c r="I115" s="3">
        <f>MIN(H115,'Pass-Throughs'!O114-'Sequential Pay'!F115)</f>
        <v>661261.26884099003</v>
      </c>
      <c r="J115" s="5">
        <f>H115*'Pass-Throughs'!$B$8/1200</f>
        <v>35946.283989424752</v>
      </c>
      <c r="K115" s="3">
        <f t="shared" si="5"/>
        <v>30000000</v>
      </c>
      <c r="L115" s="3">
        <f>MIN(K115,'Pass-Throughs'!O114-'Sequential Pay'!F115-'Sequential Pay'!I115)</f>
        <v>0</v>
      </c>
      <c r="M115" s="5">
        <f>K115*'Pass-Throughs'!$B$8/1200</f>
        <v>100000</v>
      </c>
    </row>
    <row r="116" spans="4:13" x14ac:dyDescent="0.2">
      <c r="D116">
        <v>114</v>
      </c>
      <c r="E116" s="3">
        <f t="shared" si="3"/>
        <v>0</v>
      </c>
      <c r="F116" s="3">
        <f>MIN(E116,'Pass-Throughs'!O115)</f>
        <v>0</v>
      </c>
      <c r="G116" s="5">
        <f>E116*'Pass-Throughs'!$B$8/1200</f>
        <v>0</v>
      </c>
      <c r="H116" s="3">
        <f t="shared" si="4"/>
        <v>10122623.927986436</v>
      </c>
      <c r="I116" s="3">
        <f>MIN(H116,'Pass-Throughs'!O115-'Sequential Pay'!F116)</f>
        <v>653406.42532449425</v>
      </c>
      <c r="J116" s="5">
        <f>H116*'Pass-Throughs'!$B$8/1200</f>
        <v>33742.079759954788</v>
      </c>
      <c r="K116" s="3">
        <f t="shared" si="5"/>
        <v>30000000</v>
      </c>
      <c r="L116" s="3">
        <f>MIN(K116,'Pass-Throughs'!O115-'Sequential Pay'!F116-'Sequential Pay'!I116)</f>
        <v>0</v>
      </c>
      <c r="M116" s="5">
        <f>K116*'Pass-Throughs'!$B$8/1200</f>
        <v>100000</v>
      </c>
    </row>
    <row r="117" spans="4:13" x14ac:dyDescent="0.2">
      <c r="D117">
        <v>115</v>
      </c>
      <c r="E117" s="3">
        <f t="shared" si="3"/>
        <v>0</v>
      </c>
      <c r="F117" s="3">
        <f>MIN(E117,'Pass-Throughs'!O116)</f>
        <v>0</v>
      </c>
      <c r="G117" s="5">
        <f>E117*'Pass-Throughs'!$B$8/1200</f>
        <v>0</v>
      </c>
      <c r="H117" s="3">
        <f t="shared" si="4"/>
        <v>9469217.5026619416</v>
      </c>
      <c r="I117" s="3">
        <f>MIN(H117,'Pass-Throughs'!O116-'Sequential Pay'!F117)</f>
        <v>645640.65265430231</v>
      </c>
      <c r="J117" s="5">
        <f>H117*'Pass-Throughs'!$B$8/1200</f>
        <v>31564.05834220647</v>
      </c>
      <c r="K117" s="3">
        <f t="shared" si="5"/>
        <v>30000000</v>
      </c>
      <c r="L117" s="3">
        <f>MIN(K117,'Pass-Throughs'!O116-'Sequential Pay'!F117-'Sequential Pay'!I117)</f>
        <v>0</v>
      </c>
      <c r="M117" s="5">
        <f>K117*'Pass-Throughs'!$B$8/1200</f>
        <v>100000</v>
      </c>
    </row>
    <row r="118" spans="4:13" x14ac:dyDescent="0.2">
      <c r="D118">
        <v>116</v>
      </c>
      <c r="E118" s="3">
        <f t="shared" si="3"/>
        <v>0</v>
      </c>
      <c r="F118" s="3">
        <f>MIN(E118,'Pass-Throughs'!O117)</f>
        <v>0</v>
      </c>
      <c r="G118" s="5">
        <f>E118*'Pass-Throughs'!$B$8/1200</f>
        <v>0</v>
      </c>
      <c r="H118" s="3">
        <f t="shared" si="4"/>
        <v>8823576.8500076383</v>
      </c>
      <c r="I118" s="3">
        <f>MIN(H118,'Pass-Throughs'!O117-'Sequential Pay'!F118)</f>
        <v>637962.96680682432</v>
      </c>
      <c r="J118" s="5">
        <f>H118*'Pass-Throughs'!$B$8/1200</f>
        <v>29411.922833358796</v>
      </c>
      <c r="K118" s="3">
        <f t="shared" si="5"/>
        <v>30000000</v>
      </c>
      <c r="L118" s="3">
        <f>MIN(K118,'Pass-Throughs'!O117-'Sequential Pay'!F118-'Sequential Pay'!I118)</f>
        <v>0</v>
      </c>
      <c r="M118" s="5">
        <f>K118*'Pass-Throughs'!$B$8/1200</f>
        <v>100000</v>
      </c>
    </row>
    <row r="119" spans="4:13" x14ac:dyDescent="0.2">
      <c r="D119">
        <v>117</v>
      </c>
      <c r="E119" s="3">
        <f t="shared" si="3"/>
        <v>0</v>
      </c>
      <c r="F119" s="3">
        <f>MIN(E119,'Pass-Throughs'!O118)</f>
        <v>0</v>
      </c>
      <c r="G119" s="5">
        <f>E119*'Pass-Throughs'!$B$8/1200</f>
        <v>0</v>
      </c>
      <c r="H119" s="3">
        <f t="shared" si="4"/>
        <v>8185613.883200814</v>
      </c>
      <c r="I119" s="3">
        <f>MIN(H119,'Pass-Throughs'!O118-'Sequential Pay'!F119)</f>
        <v>630372.39446228847</v>
      </c>
      <c r="J119" s="5">
        <f>H119*'Pass-Throughs'!$B$8/1200</f>
        <v>27285.379610669381</v>
      </c>
      <c r="K119" s="3">
        <f t="shared" si="5"/>
        <v>30000000</v>
      </c>
      <c r="L119" s="3">
        <f>MIN(K119,'Pass-Throughs'!O118-'Sequential Pay'!F119-'Sequential Pay'!I119)</f>
        <v>0</v>
      </c>
      <c r="M119" s="5">
        <f>K119*'Pass-Throughs'!$B$8/1200</f>
        <v>100000</v>
      </c>
    </row>
    <row r="120" spans="4:13" x14ac:dyDescent="0.2">
      <c r="D120">
        <v>118</v>
      </c>
      <c r="E120" s="3">
        <f t="shared" si="3"/>
        <v>0</v>
      </c>
      <c r="F120" s="3">
        <f>MIN(E120,'Pass-Throughs'!O119)</f>
        <v>0</v>
      </c>
      <c r="G120" s="5">
        <f>E120*'Pass-Throughs'!$B$8/1200</f>
        <v>0</v>
      </c>
      <c r="H120" s="3">
        <f t="shared" si="4"/>
        <v>7555241.4887385257</v>
      </c>
      <c r="I120" s="3">
        <f>MIN(H120,'Pass-Throughs'!O119-'Sequential Pay'!F120)</f>
        <v>622867.9728894151</v>
      </c>
      <c r="J120" s="5">
        <f>H120*'Pass-Throughs'!$B$8/1200</f>
        <v>25184.138295795085</v>
      </c>
      <c r="K120" s="3">
        <f t="shared" si="5"/>
        <v>30000000</v>
      </c>
      <c r="L120" s="3">
        <f>MIN(K120,'Pass-Throughs'!O119-'Sequential Pay'!F120-'Sequential Pay'!I120)</f>
        <v>0</v>
      </c>
      <c r="M120" s="5">
        <f>K120*'Pass-Throughs'!$B$8/1200</f>
        <v>100000</v>
      </c>
    </row>
    <row r="121" spans="4:13" x14ac:dyDescent="0.2">
      <c r="D121">
        <v>119</v>
      </c>
      <c r="E121" s="3">
        <f t="shared" si="3"/>
        <v>0</v>
      </c>
      <c r="F121" s="3">
        <f>MIN(E121,'Pass-Throughs'!O120)</f>
        <v>0</v>
      </c>
      <c r="G121" s="5">
        <f>E121*'Pass-Throughs'!$B$8/1200</f>
        <v>0</v>
      </c>
      <c r="H121" s="3">
        <f t="shared" si="4"/>
        <v>6932373.5158491107</v>
      </c>
      <c r="I121" s="3">
        <f>MIN(H121,'Pass-Throughs'!O120-'Sequential Pay'!F121)</f>
        <v>615448.74983132468</v>
      </c>
      <c r="J121" s="5">
        <f>H121*'Pass-Throughs'!$B$8/1200</f>
        <v>23107.911719497035</v>
      </c>
      <c r="K121" s="3">
        <f t="shared" si="5"/>
        <v>30000000</v>
      </c>
      <c r="L121" s="3">
        <f>MIN(K121,'Pass-Throughs'!O120-'Sequential Pay'!F121-'Sequential Pay'!I121)</f>
        <v>0</v>
      </c>
      <c r="M121" s="5">
        <f>K121*'Pass-Throughs'!$B$8/1200</f>
        <v>100000</v>
      </c>
    </row>
    <row r="122" spans="4:13" x14ac:dyDescent="0.2">
      <c r="D122">
        <v>120</v>
      </c>
      <c r="E122" s="3">
        <f t="shared" si="3"/>
        <v>0</v>
      </c>
      <c r="F122" s="3">
        <f>MIN(E122,'Pass-Throughs'!O121)</f>
        <v>0</v>
      </c>
      <c r="G122" s="5">
        <f>E122*'Pass-Throughs'!$B$8/1200</f>
        <v>0</v>
      </c>
      <c r="H122" s="3">
        <f t="shared" si="4"/>
        <v>6316924.7660177862</v>
      </c>
      <c r="I122" s="3">
        <f>MIN(H122,'Pass-Throughs'!O121-'Sequential Pay'!F122)</f>
        <v>608113.78339266847</v>
      </c>
      <c r="J122" s="5">
        <f>H122*'Pass-Throughs'!$B$8/1200</f>
        <v>21056.415886725954</v>
      </c>
      <c r="K122" s="3">
        <f t="shared" si="5"/>
        <v>30000000</v>
      </c>
      <c r="L122" s="3">
        <f>MIN(K122,'Pass-Throughs'!O121-'Sequential Pay'!F122-'Sequential Pay'!I122)</f>
        <v>0</v>
      </c>
      <c r="M122" s="5">
        <f>K122*'Pass-Throughs'!$B$8/1200</f>
        <v>100000</v>
      </c>
    </row>
    <row r="123" spans="4:13" x14ac:dyDescent="0.2">
      <c r="D123">
        <v>121</v>
      </c>
      <c r="E123" s="3">
        <f t="shared" si="3"/>
        <v>0</v>
      </c>
      <c r="F123" s="3">
        <f>MIN(E123,'Pass-Throughs'!O122)</f>
        <v>0</v>
      </c>
      <c r="G123" s="5">
        <f>E123*'Pass-Throughs'!$B$8/1200</f>
        <v>0</v>
      </c>
      <c r="H123" s="3">
        <f t="shared" si="4"/>
        <v>5708810.9826251175</v>
      </c>
      <c r="I123" s="3">
        <f>MIN(H123,'Pass-Throughs'!O122-'Sequential Pay'!F123)</f>
        <v>600862.14192796755</v>
      </c>
      <c r="J123" s="5">
        <f>H123*'Pass-Throughs'!$B$8/1200</f>
        <v>19029.369942083726</v>
      </c>
      <c r="K123" s="3">
        <f t="shared" si="5"/>
        <v>30000000</v>
      </c>
      <c r="L123" s="3">
        <f>MIN(K123,'Pass-Throughs'!O122-'Sequential Pay'!F123-'Sequential Pay'!I123)</f>
        <v>0</v>
      </c>
      <c r="M123" s="5">
        <f>K123*'Pass-Throughs'!$B$8/1200</f>
        <v>100000</v>
      </c>
    </row>
    <row r="124" spans="4:13" x14ac:dyDescent="0.2">
      <c r="D124">
        <v>122</v>
      </c>
      <c r="E124" s="3">
        <f t="shared" si="3"/>
        <v>0</v>
      </c>
      <c r="F124" s="3">
        <f>MIN(E124,'Pass-Throughs'!O123)</f>
        <v>0</v>
      </c>
      <c r="G124" s="5">
        <f>E124*'Pass-Throughs'!$B$8/1200</f>
        <v>0</v>
      </c>
      <c r="H124" s="3">
        <f t="shared" si="4"/>
        <v>5107948.8406971497</v>
      </c>
      <c r="I124" s="3">
        <f>MIN(H124,'Pass-Throughs'!O123-'Sequential Pay'!F124)</f>
        <v>593692.90393114858</v>
      </c>
      <c r="J124" s="5">
        <f>H124*'Pass-Throughs'!$B$8/1200</f>
        <v>17026.496135657166</v>
      </c>
      <c r="K124" s="3">
        <f t="shared" si="5"/>
        <v>30000000</v>
      </c>
      <c r="L124" s="3">
        <f>MIN(K124,'Pass-Throughs'!O123-'Sequential Pay'!F124-'Sequential Pay'!I124)</f>
        <v>0</v>
      </c>
      <c r="M124" s="5">
        <f>K124*'Pass-Throughs'!$B$8/1200</f>
        <v>100000</v>
      </c>
    </row>
    <row r="125" spans="4:13" x14ac:dyDescent="0.2">
      <c r="D125">
        <v>123</v>
      </c>
      <c r="E125" s="3">
        <f t="shared" si="3"/>
        <v>0</v>
      </c>
      <c r="F125" s="3">
        <f>MIN(E125,'Pass-Throughs'!O124)</f>
        <v>0</v>
      </c>
      <c r="G125" s="5">
        <f>E125*'Pass-Throughs'!$B$8/1200</f>
        <v>0</v>
      </c>
      <c r="H125" s="3">
        <f t="shared" si="4"/>
        <v>4514255.9367660014</v>
      </c>
      <c r="I125" s="3">
        <f>MIN(H125,'Pass-Throughs'!O124-'Sequential Pay'!F125)</f>
        <v>586605.15792626212</v>
      </c>
      <c r="J125" s="5">
        <f>H125*'Pass-Throughs'!$B$8/1200</f>
        <v>15047.519789220005</v>
      </c>
      <c r="K125" s="3">
        <f t="shared" si="5"/>
        <v>30000000</v>
      </c>
      <c r="L125" s="3">
        <f>MIN(K125,'Pass-Throughs'!O124-'Sequential Pay'!F125-'Sequential Pay'!I125)</f>
        <v>0</v>
      </c>
      <c r="M125" s="5">
        <f>K125*'Pass-Throughs'!$B$8/1200</f>
        <v>100000</v>
      </c>
    </row>
    <row r="126" spans="4:13" x14ac:dyDescent="0.2">
      <c r="D126">
        <v>124</v>
      </c>
      <c r="E126" s="3">
        <f t="shared" si="3"/>
        <v>0</v>
      </c>
      <c r="F126" s="3">
        <f>MIN(E126,'Pass-Throughs'!O125)</f>
        <v>0</v>
      </c>
      <c r="G126" s="5">
        <f>E126*'Pass-Throughs'!$B$8/1200</f>
        <v>0</v>
      </c>
      <c r="H126" s="3">
        <f t="shared" si="4"/>
        <v>3927650.778839739</v>
      </c>
      <c r="I126" s="3">
        <f>MIN(H126,'Pass-Throughs'!O125-'Sequential Pay'!F126)</f>
        <v>579598.00235937221</v>
      </c>
      <c r="J126" s="5">
        <f>H126*'Pass-Throughs'!$B$8/1200</f>
        <v>13092.169262799131</v>
      </c>
      <c r="K126" s="3">
        <f t="shared" si="5"/>
        <v>30000000</v>
      </c>
      <c r="L126" s="3">
        <f>MIN(K126,'Pass-Throughs'!O125-'Sequential Pay'!F126-'Sequential Pay'!I126)</f>
        <v>0</v>
      </c>
      <c r="M126" s="5">
        <f>K126*'Pass-Throughs'!$B$8/1200</f>
        <v>100000</v>
      </c>
    </row>
    <row r="127" spans="4:13" x14ac:dyDescent="0.2">
      <c r="D127">
        <v>125</v>
      </c>
      <c r="E127" s="3">
        <f t="shared" si="3"/>
        <v>0</v>
      </c>
      <c r="F127" s="3">
        <f>MIN(E127,'Pass-Throughs'!O126)</f>
        <v>0</v>
      </c>
      <c r="G127" s="5">
        <f>E127*'Pass-Throughs'!$B$8/1200</f>
        <v>0</v>
      </c>
      <c r="H127" s="3">
        <f t="shared" si="4"/>
        <v>3348052.7764803669</v>
      </c>
      <c r="I127" s="3">
        <f>MIN(H127,'Pass-Throughs'!O126-'Sequential Pay'!F127)</f>
        <v>572670.54549160379</v>
      </c>
      <c r="J127" s="5">
        <f>H127*'Pass-Throughs'!$B$8/1200</f>
        <v>11160.175921601223</v>
      </c>
      <c r="K127" s="3">
        <f t="shared" si="5"/>
        <v>30000000</v>
      </c>
      <c r="L127" s="3">
        <f>MIN(K127,'Pass-Throughs'!O126-'Sequential Pay'!F127-'Sequential Pay'!I127)</f>
        <v>0</v>
      </c>
      <c r="M127" s="5">
        <f>K127*'Pass-Throughs'!$B$8/1200</f>
        <v>100000</v>
      </c>
    </row>
    <row r="128" spans="4:13" x14ac:dyDescent="0.2">
      <c r="D128">
        <v>126</v>
      </c>
      <c r="E128" s="3">
        <f t="shared" si="3"/>
        <v>0</v>
      </c>
      <c r="F128" s="3">
        <f>MIN(E128,'Pass-Throughs'!O127)</f>
        <v>0</v>
      </c>
      <c r="G128" s="5">
        <f>E128*'Pass-Throughs'!$B$8/1200</f>
        <v>0</v>
      </c>
      <c r="H128" s="3">
        <f t="shared" si="4"/>
        <v>2775382.2309887633</v>
      </c>
      <c r="I128" s="3">
        <f>MIN(H128,'Pass-Throughs'!O127-'Sequential Pay'!F128)</f>
        <v>565821.90529333521</v>
      </c>
      <c r="J128" s="5">
        <f>H128*'Pass-Throughs'!$B$8/1200</f>
        <v>9251.2741032958784</v>
      </c>
      <c r="K128" s="3">
        <f t="shared" si="5"/>
        <v>30000000</v>
      </c>
      <c r="L128" s="3">
        <f>MIN(K128,'Pass-Throughs'!O127-'Sequential Pay'!F128-'Sequential Pay'!I128)</f>
        <v>0</v>
      </c>
      <c r="M128" s="5">
        <f>K128*'Pass-Throughs'!$B$8/1200</f>
        <v>100000</v>
      </c>
    </row>
    <row r="129" spans="4:13" x14ac:dyDescent="0.2">
      <c r="D129">
        <v>127</v>
      </c>
      <c r="E129" s="3">
        <f t="shared" si="3"/>
        <v>0</v>
      </c>
      <c r="F129" s="3">
        <f>MIN(E129,'Pass-Throughs'!O128)</f>
        <v>0</v>
      </c>
      <c r="G129" s="5">
        <f>E129*'Pass-Throughs'!$B$8/1200</f>
        <v>0</v>
      </c>
      <c r="H129" s="3">
        <f t="shared" si="4"/>
        <v>2209560.3256954281</v>
      </c>
      <c r="I129" s="3">
        <f>MIN(H129,'Pass-Throughs'!O128-'Sequential Pay'!F129)</f>
        <v>559051.20933952671</v>
      </c>
      <c r="J129" s="5">
        <f>H129*'Pass-Throughs'!$B$8/1200</f>
        <v>7365.2010856514271</v>
      </c>
      <c r="K129" s="3">
        <f t="shared" si="5"/>
        <v>30000000</v>
      </c>
      <c r="L129" s="3">
        <f>MIN(K129,'Pass-Throughs'!O128-'Sequential Pay'!F129-'Sequential Pay'!I129)</f>
        <v>0</v>
      </c>
      <c r="M129" s="5">
        <f>K129*'Pass-Throughs'!$B$8/1200</f>
        <v>100000</v>
      </c>
    </row>
    <row r="130" spans="4:13" x14ac:dyDescent="0.2">
      <c r="D130">
        <v>128</v>
      </c>
      <c r="E130" s="3">
        <f t="shared" si="3"/>
        <v>0</v>
      </c>
      <c r="F130" s="3">
        <f>MIN(E130,'Pass-Throughs'!O129)</f>
        <v>0</v>
      </c>
      <c r="G130" s="5">
        <f>E130*'Pass-Throughs'!$B$8/1200</f>
        <v>0</v>
      </c>
      <c r="H130" s="3">
        <f t="shared" si="4"/>
        <v>1650509.1163559014</v>
      </c>
      <c r="I130" s="3">
        <f>MIN(H130,'Pass-Throughs'!O129-'Sequential Pay'!F130)</f>
        <v>552357.59470616735</v>
      </c>
      <c r="J130" s="5">
        <f>H130*'Pass-Throughs'!$B$8/1200</f>
        <v>5501.6970545196709</v>
      </c>
      <c r="K130" s="3">
        <f t="shared" si="5"/>
        <v>30000000</v>
      </c>
      <c r="L130" s="3">
        <f>MIN(K130,'Pass-Throughs'!O129-'Sequential Pay'!F130-'Sequential Pay'!I130)</f>
        <v>0</v>
      </c>
      <c r="M130" s="5">
        <f>K130*'Pass-Throughs'!$B$8/1200</f>
        <v>100000</v>
      </c>
    </row>
    <row r="131" spans="4:13" x14ac:dyDescent="0.2">
      <c r="D131">
        <v>129</v>
      </c>
      <c r="E131" s="3">
        <f t="shared" si="3"/>
        <v>0</v>
      </c>
      <c r="F131" s="3">
        <f>MIN(E131,'Pass-Throughs'!O130)</f>
        <v>0</v>
      </c>
      <c r="G131" s="5">
        <f>E131*'Pass-Throughs'!$B$8/1200</f>
        <v>0</v>
      </c>
      <c r="H131" s="3">
        <f t="shared" si="4"/>
        <v>1098151.5216497341</v>
      </c>
      <c r="I131" s="3">
        <f>MIN(H131,'Pass-Throughs'!O130-'Sequential Pay'!F131)</f>
        <v>545740.20786783309</v>
      </c>
      <c r="J131" s="5">
        <f>H131*'Pass-Throughs'!$B$8/1200</f>
        <v>3660.5050721657803</v>
      </c>
      <c r="K131" s="3">
        <f t="shared" si="5"/>
        <v>30000000</v>
      </c>
      <c r="L131" s="3">
        <f>MIN(K131,'Pass-Throughs'!O130-'Sequential Pay'!F131-'Sequential Pay'!I131)</f>
        <v>0</v>
      </c>
      <c r="M131" s="5">
        <f>K131*'Pass-Throughs'!$B$8/1200</f>
        <v>100000</v>
      </c>
    </row>
    <row r="132" spans="4:13" x14ac:dyDescent="0.2">
      <c r="D132">
        <v>130</v>
      </c>
      <c r="E132" s="3">
        <f t="shared" si="3"/>
        <v>0</v>
      </c>
      <c r="F132" s="3">
        <f>MIN(E132,'Pass-Throughs'!O131)</f>
        <v>0</v>
      </c>
      <c r="G132" s="5">
        <f>E132*'Pass-Throughs'!$B$8/1200</f>
        <v>0</v>
      </c>
      <c r="H132" s="3">
        <f t="shared" si="4"/>
        <v>552411.31378190103</v>
      </c>
      <c r="I132" s="3">
        <f>MIN(H132,'Pass-Throughs'!O131-'Sequential Pay'!F132)</f>
        <v>539198.20459634298</v>
      </c>
      <c r="J132" s="5">
        <f>H132*'Pass-Throughs'!$B$8/1200</f>
        <v>1841.37104593967</v>
      </c>
      <c r="K132" s="3">
        <f t="shared" si="5"/>
        <v>30000000</v>
      </c>
      <c r="L132" s="3">
        <f>MIN(K132,'Pass-Throughs'!O131-'Sequential Pay'!F132-'Sequential Pay'!I132)</f>
        <v>0</v>
      </c>
      <c r="M132" s="5">
        <f>K132*'Pass-Throughs'!$B$8/1200</f>
        <v>100000</v>
      </c>
    </row>
    <row r="133" spans="4:13" x14ac:dyDescent="0.2">
      <c r="D133">
        <v>131</v>
      </c>
      <c r="E133" s="3">
        <f t="shared" ref="E133:E196" si="6">E132-F132</f>
        <v>0</v>
      </c>
      <c r="F133" s="3">
        <f>MIN(E133,'Pass-Throughs'!O132)</f>
        <v>0</v>
      </c>
      <c r="G133" s="5">
        <f>E133*'Pass-Throughs'!$B$8/1200</f>
        <v>0</v>
      </c>
      <c r="H133" s="3">
        <f t="shared" ref="H133:H196" si="7">H132-I132</f>
        <v>13213.109185558045</v>
      </c>
      <c r="I133" s="3">
        <f>MIN(H133,'Pass-Throughs'!O132-'Sequential Pay'!F133)</f>
        <v>13213.109185558045</v>
      </c>
      <c r="J133" s="5">
        <f>H133*'Pass-Throughs'!$B$8/1200</f>
        <v>44.043697285193481</v>
      </c>
      <c r="K133" s="3">
        <f t="shared" ref="K133:K196" si="8">K132-L132</f>
        <v>30000000</v>
      </c>
      <c r="L133" s="3">
        <f>MIN(K133,'Pass-Throughs'!O132-'Sequential Pay'!F133-'Sequential Pay'!I133)</f>
        <v>519517.64067494171</v>
      </c>
      <c r="M133" s="5">
        <f>K133*'Pass-Throughs'!$B$8/1200</f>
        <v>100000</v>
      </c>
    </row>
    <row r="134" spans="4:13" x14ac:dyDescent="0.2">
      <c r="D134">
        <v>132</v>
      </c>
      <c r="E134" s="3">
        <f t="shared" si="6"/>
        <v>0</v>
      </c>
      <c r="F134" s="3">
        <f>MIN(E134,'Pass-Throughs'!O133)</f>
        <v>0</v>
      </c>
      <c r="G134" s="5">
        <f>E134*'Pass-Throughs'!$B$8/1200</f>
        <v>0</v>
      </c>
      <c r="H134" s="3">
        <f t="shared" si="7"/>
        <v>0</v>
      </c>
      <c r="I134" s="3">
        <f>MIN(H134,'Pass-Throughs'!O133-'Sequential Pay'!F134)</f>
        <v>0</v>
      </c>
      <c r="J134" s="5">
        <f>H134*'Pass-Throughs'!$B$8/1200</f>
        <v>0</v>
      </c>
      <c r="K134" s="3">
        <f t="shared" si="8"/>
        <v>29480482.359325059</v>
      </c>
      <c r="L134" s="3">
        <f>MIN(K134,'Pass-Throughs'!O133-'Sequential Pay'!F134-'Sequential Pay'!I134)</f>
        <v>526337.01772690634</v>
      </c>
      <c r="M134" s="5">
        <f>K134*'Pass-Throughs'!$B$8/1200</f>
        <v>98268.274531083531</v>
      </c>
    </row>
    <row r="135" spans="4:13" x14ac:dyDescent="0.2">
      <c r="D135">
        <v>133</v>
      </c>
      <c r="E135" s="3">
        <f t="shared" si="6"/>
        <v>0</v>
      </c>
      <c r="F135" s="3">
        <f>MIN(E135,'Pass-Throughs'!O134)</f>
        <v>0</v>
      </c>
      <c r="G135" s="5">
        <f>E135*'Pass-Throughs'!$B$8/1200</f>
        <v>0</v>
      </c>
      <c r="H135" s="3">
        <f t="shared" si="7"/>
        <v>0</v>
      </c>
      <c r="I135" s="3">
        <f>MIN(H135,'Pass-Throughs'!O134-'Sequential Pay'!F135)</f>
        <v>0</v>
      </c>
      <c r="J135" s="5">
        <f>H135*'Pass-Throughs'!$B$8/1200</f>
        <v>0</v>
      </c>
      <c r="K135" s="3">
        <f t="shared" si="8"/>
        <v>28954145.341598153</v>
      </c>
      <c r="L135" s="3">
        <f>MIN(K135,'Pass-Throughs'!O134-'Sequential Pay'!F135-'Sequential Pay'!I135)</f>
        <v>520016.19126184424</v>
      </c>
      <c r="M135" s="5">
        <f>K135*'Pass-Throughs'!$B$8/1200</f>
        <v>96513.817805327184</v>
      </c>
    </row>
    <row r="136" spans="4:13" x14ac:dyDescent="0.2">
      <c r="D136">
        <v>134</v>
      </c>
      <c r="E136" s="3">
        <f t="shared" si="6"/>
        <v>0</v>
      </c>
      <c r="F136" s="3">
        <f>MIN(E136,'Pass-Throughs'!O135)</f>
        <v>0</v>
      </c>
      <c r="G136" s="5">
        <f>E136*'Pass-Throughs'!$B$8/1200</f>
        <v>0</v>
      </c>
      <c r="H136" s="3">
        <f t="shared" si="7"/>
        <v>0</v>
      </c>
      <c r="I136" s="3">
        <f>MIN(H136,'Pass-Throughs'!O135-'Sequential Pay'!F136)</f>
        <v>0</v>
      </c>
      <c r="J136" s="5">
        <f>H136*'Pass-Throughs'!$B$8/1200</f>
        <v>0</v>
      </c>
      <c r="K136" s="3">
        <f t="shared" si="8"/>
        <v>28434129.15033631</v>
      </c>
      <c r="L136" s="3">
        <f>MIN(K136,'Pass-Throughs'!O135-'Sequential Pay'!F136-'Sequential Pay'!I136)</f>
        <v>513767.46243420371</v>
      </c>
      <c r="M136" s="5">
        <f>K136*'Pass-Throughs'!$B$8/1200</f>
        <v>94780.430501121038</v>
      </c>
    </row>
    <row r="137" spans="4:13" x14ac:dyDescent="0.2">
      <c r="D137">
        <v>135</v>
      </c>
      <c r="E137" s="3">
        <f t="shared" si="6"/>
        <v>0</v>
      </c>
      <c r="F137" s="3">
        <f>MIN(E137,'Pass-Throughs'!O136)</f>
        <v>0</v>
      </c>
      <c r="G137" s="5">
        <f>E137*'Pass-Throughs'!$B$8/1200</f>
        <v>0</v>
      </c>
      <c r="H137" s="3">
        <f t="shared" si="7"/>
        <v>0</v>
      </c>
      <c r="I137" s="3">
        <f>MIN(H137,'Pass-Throughs'!O136-'Sequential Pay'!F137)</f>
        <v>0</v>
      </c>
      <c r="J137" s="5">
        <f>H137*'Pass-Throughs'!$B$8/1200</f>
        <v>0</v>
      </c>
      <c r="K137" s="3">
        <f t="shared" si="8"/>
        <v>27920361.687902108</v>
      </c>
      <c r="L137" s="3">
        <f>MIN(K137,'Pass-Throughs'!O136-'Sequential Pay'!F137-'Sequential Pay'!I137)</f>
        <v>507590.03201945464</v>
      </c>
      <c r="M137" s="5">
        <f>K137*'Pass-Throughs'!$B$8/1200</f>
        <v>93067.872293007022</v>
      </c>
    </row>
    <row r="138" spans="4:13" x14ac:dyDescent="0.2">
      <c r="D138">
        <v>136</v>
      </c>
      <c r="E138" s="3">
        <f t="shared" si="6"/>
        <v>0</v>
      </c>
      <c r="F138" s="3">
        <f>MIN(E138,'Pass-Throughs'!O137)</f>
        <v>0</v>
      </c>
      <c r="G138" s="5">
        <f>E138*'Pass-Throughs'!$B$8/1200</f>
        <v>0</v>
      </c>
      <c r="H138" s="3">
        <f t="shared" si="7"/>
        <v>0</v>
      </c>
      <c r="I138" s="3">
        <f>MIN(H138,'Pass-Throughs'!O137-'Sequential Pay'!F138)</f>
        <v>0</v>
      </c>
      <c r="J138" s="5">
        <f>H138*'Pass-Throughs'!$B$8/1200</f>
        <v>0</v>
      </c>
      <c r="K138" s="3">
        <f t="shared" si="8"/>
        <v>27412771.655882653</v>
      </c>
      <c r="L138" s="3">
        <f>MIN(K138,'Pass-Throughs'!O137-'Sequential Pay'!F138-'Sequential Pay'!I138)</f>
        <v>501483.10950464627</v>
      </c>
      <c r="M138" s="5">
        <f>K138*'Pass-Throughs'!$B$8/1200</f>
        <v>91375.905519608845</v>
      </c>
    </row>
    <row r="139" spans="4:13" x14ac:dyDescent="0.2">
      <c r="D139">
        <v>137</v>
      </c>
      <c r="E139" s="3">
        <f t="shared" si="6"/>
        <v>0</v>
      </c>
      <c r="F139" s="3">
        <f>MIN(E139,'Pass-Throughs'!O138)</f>
        <v>0</v>
      </c>
      <c r="G139" s="5">
        <f>E139*'Pass-Throughs'!$B$8/1200</f>
        <v>0</v>
      </c>
      <c r="H139" s="3">
        <f t="shared" si="7"/>
        <v>0</v>
      </c>
      <c r="I139" s="3">
        <f>MIN(H139,'Pass-Throughs'!O138-'Sequential Pay'!F139)</f>
        <v>0</v>
      </c>
      <c r="J139" s="5">
        <f>H139*'Pass-Throughs'!$B$8/1200</f>
        <v>0</v>
      </c>
      <c r="K139" s="3">
        <f t="shared" si="8"/>
        <v>26911288.546378005</v>
      </c>
      <c r="L139" s="3">
        <f>MIN(K139,'Pass-Throughs'!O138-'Sequential Pay'!F139-'Sequential Pay'!I139)</f>
        <v>495445.91299442516</v>
      </c>
      <c r="M139" s="5">
        <f>K139*'Pass-Throughs'!$B$8/1200</f>
        <v>89704.295154593347</v>
      </c>
    </row>
    <row r="140" spans="4:13" x14ac:dyDescent="0.2">
      <c r="D140">
        <v>138</v>
      </c>
      <c r="E140" s="3">
        <f t="shared" si="6"/>
        <v>0</v>
      </c>
      <c r="F140" s="3">
        <f>MIN(E140,'Pass-Throughs'!O139)</f>
        <v>0</v>
      </c>
      <c r="G140" s="5">
        <f>E140*'Pass-Throughs'!$B$8/1200</f>
        <v>0</v>
      </c>
      <c r="H140" s="3">
        <f t="shared" si="7"/>
        <v>0</v>
      </c>
      <c r="I140" s="3">
        <f>MIN(H140,'Pass-Throughs'!O139-'Sequential Pay'!F140)</f>
        <v>0</v>
      </c>
      <c r="J140" s="5">
        <f>H140*'Pass-Throughs'!$B$8/1200</f>
        <v>0</v>
      </c>
      <c r="K140" s="3">
        <f t="shared" si="8"/>
        <v>26415842.63338358</v>
      </c>
      <c r="L140" s="3">
        <f>MIN(K140,'Pass-Throughs'!O139-'Sequential Pay'!F140-'Sequential Pay'!I140)</f>
        <v>489477.66911806102</v>
      </c>
      <c r="M140" s="5">
        <f>K140*'Pass-Throughs'!$B$8/1200</f>
        <v>88052.808777945262</v>
      </c>
    </row>
    <row r="141" spans="4:13" x14ac:dyDescent="0.2">
      <c r="D141">
        <v>139</v>
      </c>
      <c r="E141" s="3">
        <f t="shared" si="6"/>
        <v>0</v>
      </c>
      <c r="F141" s="3">
        <f>MIN(E141,'Pass-Throughs'!O140)</f>
        <v>0</v>
      </c>
      <c r="G141" s="5">
        <f>E141*'Pass-Throughs'!$B$8/1200</f>
        <v>0</v>
      </c>
      <c r="H141" s="3">
        <f t="shared" si="7"/>
        <v>0</v>
      </c>
      <c r="I141" s="3">
        <f>MIN(H141,'Pass-Throughs'!O140-'Sequential Pay'!F141)</f>
        <v>0</v>
      </c>
      <c r="J141" s="5">
        <f>H141*'Pass-Throughs'!$B$8/1200</f>
        <v>0</v>
      </c>
      <c r="K141" s="3">
        <f t="shared" si="8"/>
        <v>25926364.964265518</v>
      </c>
      <c r="L141" s="3">
        <f>MIN(K141,'Pass-Throughs'!O140-'Sequential Pay'!F141-'Sequential Pay'!I141)</f>
        <v>483577.61293746799</v>
      </c>
      <c r="M141" s="5">
        <f>K141*'Pass-Throughs'!$B$8/1200</f>
        <v>86421.216547551725</v>
      </c>
    </row>
    <row r="142" spans="4:13" x14ac:dyDescent="0.2">
      <c r="D142">
        <v>140</v>
      </c>
      <c r="E142" s="3">
        <f t="shared" si="6"/>
        <v>0</v>
      </c>
      <c r="F142" s="3">
        <f>MIN(E142,'Pass-Throughs'!O141)</f>
        <v>0</v>
      </c>
      <c r="G142" s="5">
        <f>E142*'Pass-Throughs'!$B$8/1200</f>
        <v>0</v>
      </c>
      <c r="H142" s="3">
        <f t="shared" si="7"/>
        <v>0</v>
      </c>
      <c r="I142" s="3">
        <f>MIN(H142,'Pass-Throughs'!O141-'Sequential Pay'!F142)</f>
        <v>0</v>
      </c>
      <c r="J142" s="5">
        <f>H142*'Pass-Throughs'!$B$8/1200</f>
        <v>0</v>
      </c>
      <c r="K142" s="3">
        <f t="shared" si="8"/>
        <v>25442787.351328049</v>
      </c>
      <c r="L142" s="3">
        <f>MIN(K142,'Pass-Throughs'!O141-'Sequential Pay'!F142-'Sequential Pay'!I142)</f>
        <v>477744.98785621359</v>
      </c>
      <c r="M142" s="5">
        <f>K142*'Pass-Throughs'!$B$8/1200</f>
        <v>84809.2911710935</v>
      </c>
    </row>
    <row r="143" spans="4:13" x14ac:dyDescent="0.2">
      <c r="D143">
        <v>141</v>
      </c>
      <c r="E143" s="3">
        <f t="shared" si="6"/>
        <v>0</v>
      </c>
      <c r="F143" s="3">
        <f>MIN(E143,'Pass-Throughs'!O142)</f>
        <v>0</v>
      </c>
      <c r="G143" s="5">
        <f>E143*'Pass-Throughs'!$B$8/1200</f>
        <v>0</v>
      </c>
      <c r="H143" s="3">
        <f t="shared" si="7"/>
        <v>0</v>
      </c>
      <c r="I143" s="3">
        <f>MIN(H143,'Pass-Throughs'!O142-'Sequential Pay'!F143)</f>
        <v>0</v>
      </c>
      <c r="J143" s="5">
        <f>H143*'Pass-Throughs'!$B$8/1200</f>
        <v>0</v>
      </c>
      <c r="K143" s="3">
        <f t="shared" si="8"/>
        <v>24965042.363471836</v>
      </c>
      <c r="L143" s="3">
        <f>MIN(K143,'Pass-Throughs'!O142-'Sequential Pay'!F143-'Sequential Pay'!I143)</f>
        <v>471979.04552950128</v>
      </c>
      <c r="M143" s="5">
        <f>K143*'Pass-Throughs'!$B$8/1200</f>
        <v>83216.807878239459</v>
      </c>
    </row>
    <row r="144" spans="4:13" x14ac:dyDescent="0.2">
      <c r="D144">
        <v>142</v>
      </c>
      <c r="E144" s="3">
        <f t="shared" si="6"/>
        <v>0</v>
      </c>
      <c r="F144" s="3">
        <f>MIN(E144,'Pass-Throughs'!O143)</f>
        <v>0</v>
      </c>
      <c r="G144" s="5">
        <f>E144*'Pass-Throughs'!$B$8/1200</f>
        <v>0</v>
      </c>
      <c r="H144" s="3">
        <f t="shared" si="7"/>
        <v>0</v>
      </c>
      <c r="I144" s="3">
        <f>MIN(H144,'Pass-Throughs'!O143-'Sequential Pay'!F144)</f>
        <v>0</v>
      </c>
      <c r="J144" s="5">
        <f>H144*'Pass-Throughs'!$B$8/1200</f>
        <v>0</v>
      </c>
      <c r="K144" s="3">
        <f t="shared" si="8"/>
        <v>24493063.317942336</v>
      </c>
      <c r="L144" s="3">
        <f>MIN(K144,'Pass-Throughs'!O143-'Sequential Pay'!F144-'Sequential Pay'!I144)</f>
        <v>466279.04577511968</v>
      </c>
      <c r="M144" s="5">
        <f>K144*'Pass-Throughs'!$B$8/1200</f>
        <v>81643.544393141114</v>
      </c>
    </row>
    <row r="145" spans="4:13" x14ac:dyDescent="0.2">
      <c r="D145">
        <v>143</v>
      </c>
      <c r="E145" s="3">
        <f t="shared" si="6"/>
        <v>0</v>
      </c>
      <c r="F145" s="3">
        <f>MIN(E145,'Pass-Throughs'!O144)</f>
        <v>0</v>
      </c>
      <c r="G145" s="5">
        <f>E145*'Pass-Throughs'!$B$8/1200</f>
        <v>0</v>
      </c>
      <c r="H145" s="3">
        <f t="shared" si="7"/>
        <v>0</v>
      </c>
      <c r="I145" s="3">
        <f>MIN(H145,'Pass-Throughs'!O144-'Sequential Pay'!F145)</f>
        <v>0</v>
      </c>
      <c r="J145" s="5">
        <f>H145*'Pass-Throughs'!$B$8/1200</f>
        <v>0</v>
      </c>
      <c r="K145" s="3">
        <f t="shared" si="8"/>
        <v>24026784.272167217</v>
      </c>
      <c r="L145" s="3">
        <f>MIN(K145,'Pass-Throughs'!O144-'Sequential Pay'!F145-'Sequential Pay'!I145)</f>
        <v>460644.25648534542</v>
      </c>
      <c r="M145" s="5">
        <f>K145*'Pass-Throughs'!$B$8/1200</f>
        <v>80089.280907224063</v>
      </c>
    </row>
    <row r="146" spans="4:13" x14ac:dyDescent="0.2">
      <c r="D146">
        <v>144</v>
      </c>
      <c r="E146" s="3">
        <f t="shared" si="6"/>
        <v>0</v>
      </c>
      <c r="F146" s="3">
        <f>MIN(E146,'Pass-Throughs'!O145)</f>
        <v>0</v>
      </c>
      <c r="G146" s="5">
        <f>E146*'Pass-Throughs'!$B$8/1200</f>
        <v>0</v>
      </c>
      <c r="H146" s="3">
        <f t="shared" si="7"/>
        <v>0</v>
      </c>
      <c r="I146" s="3">
        <f>MIN(H146,'Pass-Throughs'!O145-'Sequential Pay'!F146)</f>
        <v>0</v>
      </c>
      <c r="J146" s="5">
        <f>H146*'Pass-Throughs'!$B$8/1200</f>
        <v>0</v>
      </c>
      <c r="K146" s="3">
        <f t="shared" si="8"/>
        <v>23566140.01568187</v>
      </c>
      <c r="L146" s="3">
        <f>MIN(K146,'Pass-Throughs'!O145-'Sequential Pay'!F146-'Sequential Pay'!I146)</f>
        <v>455073.95353979117</v>
      </c>
      <c r="M146" s="5">
        <f>K146*'Pass-Throughs'!$B$8/1200</f>
        <v>78553.800052272898</v>
      </c>
    </row>
    <row r="147" spans="4:13" x14ac:dyDescent="0.2">
      <c r="D147">
        <v>145</v>
      </c>
      <c r="E147" s="3">
        <f t="shared" si="6"/>
        <v>0</v>
      </c>
      <c r="F147" s="3">
        <f>MIN(E147,'Pass-Throughs'!O146)</f>
        <v>0</v>
      </c>
      <c r="G147" s="5">
        <f>E147*'Pass-Throughs'!$B$8/1200</f>
        <v>0</v>
      </c>
      <c r="H147" s="3">
        <f t="shared" si="7"/>
        <v>0</v>
      </c>
      <c r="I147" s="3">
        <f>MIN(H147,'Pass-Throughs'!O146-'Sequential Pay'!F147)</f>
        <v>0</v>
      </c>
      <c r="J147" s="5">
        <f>H147*'Pass-Throughs'!$B$8/1200</f>
        <v>0</v>
      </c>
      <c r="K147" s="3">
        <f t="shared" si="8"/>
        <v>23111066.062142078</v>
      </c>
      <c r="L147" s="3">
        <f>MIN(K147,'Pass-Throughs'!O146-'Sequential Pay'!F147-'Sequential Pay'!I147)</f>
        <v>449567.42071918794</v>
      </c>
      <c r="M147" s="5">
        <f>K147*'Pass-Throughs'!$B$8/1200</f>
        <v>77036.886873806929</v>
      </c>
    </row>
    <row r="148" spans="4:13" x14ac:dyDescent="0.2">
      <c r="D148">
        <v>146</v>
      </c>
      <c r="E148" s="3">
        <f t="shared" si="6"/>
        <v>0</v>
      </c>
      <c r="F148" s="3">
        <f>MIN(E148,'Pass-Throughs'!O147)</f>
        <v>0</v>
      </c>
      <c r="G148" s="5">
        <f>E148*'Pass-Throughs'!$B$8/1200</f>
        <v>0</v>
      </c>
      <c r="H148" s="3">
        <f t="shared" si="7"/>
        <v>0</v>
      </c>
      <c r="I148" s="3">
        <f>MIN(H148,'Pass-Throughs'!O147-'Sequential Pay'!F148)</f>
        <v>0</v>
      </c>
      <c r="J148" s="5">
        <f>H148*'Pass-Throughs'!$B$8/1200</f>
        <v>0</v>
      </c>
      <c r="K148" s="3">
        <f t="shared" si="8"/>
        <v>22661498.64142289</v>
      </c>
      <c r="L148" s="3">
        <f>MIN(K148,'Pass-Throughs'!O147-'Sequential Pay'!F148-'Sequential Pay'!I148)</f>
        <v>444123.9496200913</v>
      </c>
      <c r="M148" s="5">
        <f>K148*'Pass-Throughs'!$B$8/1200</f>
        <v>75538.328804742967</v>
      </c>
    </row>
    <row r="149" spans="4:13" x14ac:dyDescent="0.2">
      <c r="D149">
        <v>147</v>
      </c>
      <c r="E149" s="3">
        <f t="shared" si="6"/>
        <v>0</v>
      </c>
      <c r="F149" s="3">
        <f>MIN(E149,'Pass-Throughs'!O148)</f>
        <v>0</v>
      </c>
      <c r="G149" s="5">
        <f>E149*'Pass-Throughs'!$B$8/1200</f>
        <v>0</v>
      </c>
      <c r="H149" s="3">
        <f t="shared" si="7"/>
        <v>0</v>
      </c>
      <c r="I149" s="3">
        <f>MIN(H149,'Pass-Throughs'!O148-'Sequential Pay'!F149)</f>
        <v>0</v>
      </c>
      <c r="J149" s="5">
        <f>H149*'Pass-Throughs'!$B$8/1200</f>
        <v>0</v>
      </c>
      <c r="K149" s="3">
        <f t="shared" si="8"/>
        <v>22217374.6918028</v>
      </c>
      <c r="L149" s="3">
        <f>MIN(K149,'Pass-Throughs'!O148-'Sequential Pay'!F149-'Sequential Pay'!I149)</f>
        <v>438742.83957050298</v>
      </c>
      <c r="M149" s="5">
        <f>K149*'Pass-Throughs'!$B$8/1200</f>
        <v>74057.915639342667</v>
      </c>
    </row>
    <row r="150" spans="4:13" x14ac:dyDescent="0.2">
      <c r="D150">
        <v>148</v>
      </c>
      <c r="E150" s="3">
        <f t="shared" si="6"/>
        <v>0</v>
      </c>
      <c r="F150" s="3">
        <f>MIN(E150,'Pass-Throughs'!O149)</f>
        <v>0</v>
      </c>
      <c r="G150" s="5">
        <f>E150*'Pass-Throughs'!$B$8/1200</f>
        <v>0</v>
      </c>
      <c r="H150" s="3">
        <f t="shared" si="7"/>
        <v>0</v>
      </c>
      <c r="I150" s="3">
        <f>MIN(H150,'Pass-Throughs'!O149-'Sequential Pay'!F150)</f>
        <v>0</v>
      </c>
      <c r="J150" s="5">
        <f>H150*'Pass-Throughs'!$B$8/1200</f>
        <v>0</v>
      </c>
      <c r="K150" s="3">
        <f t="shared" si="8"/>
        <v>21778631.852232296</v>
      </c>
      <c r="L150" s="3">
        <f>MIN(K150,'Pass-Throughs'!O149-'Sequential Pay'!F150-'Sequential Pay'!I150)</f>
        <v>433423.39754639741</v>
      </c>
      <c r="M150" s="5">
        <f>K150*'Pass-Throughs'!$B$8/1200</f>
        <v>72595.439507440984</v>
      </c>
    </row>
    <row r="151" spans="4:13" x14ac:dyDescent="0.2">
      <c r="D151">
        <v>149</v>
      </c>
      <c r="E151" s="3">
        <f t="shared" si="6"/>
        <v>0</v>
      </c>
      <c r="F151" s="3">
        <f>MIN(E151,'Pass-Throughs'!O150)</f>
        <v>0</v>
      </c>
      <c r="G151" s="5">
        <f>E151*'Pass-Throughs'!$B$8/1200</f>
        <v>0</v>
      </c>
      <c r="H151" s="3">
        <f t="shared" si="7"/>
        <v>0</v>
      </c>
      <c r="I151" s="3">
        <f>MIN(H151,'Pass-Throughs'!O150-'Sequential Pay'!F151)</f>
        <v>0</v>
      </c>
      <c r="J151" s="5">
        <f>H151*'Pass-Throughs'!$B$8/1200</f>
        <v>0</v>
      </c>
      <c r="K151" s="3">
        <f t="shared" si="8"/>
        <v>21345208.4546859</v>
      </c>
      <c r="L151" s="3">
        <f>MIN(K151,'Pass-Throughs'!O150-'Sequential Pay'!F151-'Sequential Pay'!I151)</f>
        <v>428164.93808914232</v>
      </c>
      <c r="M151" s="5">
        <f>K151*'Pass-Throughs'!$B$8/1200</f>
        <v>71150.694848953004</v>
      </c>
    </row>
    <row r="152" spans="4:13" x14ac:dyDescent="0.2">
      <c r="D152">
        <v>150</v>
      </c>
      <c r="E152" s="3">
        <f t="shared" si="6"/>
        <v>0</v>
      </c>
      <c r="F152" s="3">
        <f>MIN(E152,'Pass-Throughs'!O151)</f>
        <v>0</v>
      </c>
      <c r="G152" s="5">
        <f>E152*'Pass-Throughs'!$B$8/1200</f>
        <v>0</v>
      </c>
      <c r="H152" s="3">
        <f t="shared" si="7"/>
        <v>0</v>
      </c>
      <c r="I152" s="3">
        <f>MIN(H152,'Pass-Throughs'!O151-'Sequential Pay'!F152)</f>
        <v>0</v>
      </c>
      <c r="J152" s="5">
        <f>H152*'Pass-Throughs'!$B$8/1200</f>
        <v>0</v>
      </c>
      <c r="K152" s="3">
        <f t="shared" si="8"/>
        <v>20917043.516596757</v>
      </c>
      <c r="L152" s="3">
        <f>MIN(K152,'Pass-Throughs'!O151-'Sequential Pay'!F152-'Sequential Pay'!I152)</f>
        <v>422966.78322380647</v>
      </c>
      <c r="M152" s="5">
        <f>K152*'Pass-Throughs'!$B$8/1200</f>
        <v>69723.478388655858</v>
      </c>
    </row>
    <row r="153" spans="4:13" x14ac:dyDescent="0.2">
      <c r="D153">
        <v>151</v>
      </c>
      <c r="E153" s="3">
        <f t="shared" si="6"/>
        <v>0</v>
      </c>
      <c r="F153" s="3">
        <f>MIN(E153,'Pass-Throughs'!O152)</f>
        <v>0</v>
      </c>
      <c r="G153" s="5">
        <f>E153*'Pass-Throughs'!$B$8/1200</f>
        <v>0</v>
      </c>
      <c r="H153" s="3">
        <f t="shared" si="7"/>
        <v>0</v>
      </c>
      <c r="I153" s="3">
        <f>MIN(H153,'Pass-Throughs'!O152-'Sequential Pay'!F153)</f>
        <v>0</v>
      </c>
      <c r="J153" s="5">
        <f>H153*'Pass-Throughs'!$B$8/1200</f>
        <v>0</v>
      </c>
      <c r="K153" s="3">
        <f t="shared" si="8"/>
        <v>20494076.733372949</v>
      </c>
      <c r="L153" s="3">
        <f>MIN(K153,'Pass-Throughs'!O152-'Sequential Pay'!F153-'Sequential Pay'!I153)</f>
        <v>417828.26237834228</v>
      </c>
      <c r="M153" s="5">
        <f>K153*'Pass-Throughs'!$B$8/1200</f>
        <v>68313.589111243156</v>
      </c>
    </row>
    <row r="154" spans="4:13" x14ac:dyDescent="0.2">
      <c r="D154">
        <v>152</v>
      </c>
      <c r="E154" s="3">
        <f t="shared" si="6"/>
        <v>0</v>
      </c>
      <c r="F154" s="3">
        <f>MIN(E154,'Pass-Throughs'!O153)</f>
        <v>0</v>
      </c>
      <c r="G154" s="5">
        <f>E154*'Pass-Throughs'!$B$8/1200</f>
        <v>0</v>
      </c>
      <c r="H154" s="3">
        <f t="shared" si="7"/>
        <v>0</v>
      </c>
      <c r="I154" s="3">
        <f>MIN(H154,'Pass-Throughs'!O153-'Sequential Pay'!F154)</f>
        <v>0</v>
      </c>
      <c r="J154" s="5">
        <f>H154*'Pass-Throughs'!$B$8/1200</f>
        <v>0</v>
      </c>
      <c r="K154" s="3">
        <f t="shared" si="8"/>
        <v>20076248.470994607</v>
      </c>
      <c r="L154" s="3">
        <f>MIN(K154,'Pass-Throughs'!O153-'Sequential Pay'!F154-'Sequential Pay'!I154)</f>
        <v>412748.71230363572</v>
      </c>
      <c r="M154" s="5">
        <f>K154*'Pass-Throughs'!$B$8/1200</f>
        <v>66920.828236648682</v>
      </c>
    </row>
    <row r="155" spans="4:13" x14ac:dyDescent="0.2">
      <c r="D155">
        <v>153</v>
      </c>
      <c r="E155" s="3">
        <f t="shared" si="6"/>
        <v>0</v>
      </c>
      <c r="F155" s="3">
        <f>MIN(E155,'Pass-Throughs'!O154)</f>
        <v>0</v>
      </c>
      <c r="G155" s="5">
        <f>E155*'Pass-Throughs'!$B$8/1200</f>
        <v>0</v>
      </c>
      <c r="H155" s="3">
        <f t="shared" si="7"/>
        <v>0</v>
      </c>
      <c r="I155" s="3">
        <f>MIN(H155,'Pass-Throughs'!O154-'Sequential Pay'!F155)</f>
        <v>0</v>
      </c>
      <c r="J155" s="5">
        <f>H155*'Pass-Throughs'!$B$8/1200</f>
        <v>0</v>
      </c>
      <c r="K155" s="3">
        <f t="shared" si="8"/>
        <v>19663499.758690972</v>
      </c>
      <c r="L155" s="3">
        <f>MIN(K155,'Pass-Throughs'!O154-'Sequential Pay'!F155-'Sequential Pay'!I155)</f>
        <v>407727.47699441429</v>
      </c>
      <c r="M155" s="5">
        <f>K155*'Pass-Throughs'!$B$8/1200</f>
        <v>65544.99919563657</v>
      </c>
    </row>
    <row r="156" spans="4:13" x14ac:dyDescent="0.2">
      <c r="D156">
        <v>154</v>
      </c>
      <c r="E156" s="3">
        <f t="shared" si="6"/>
        <v>0</v>
      </c>
      <c r="F156" s="3">
        <f>MIN(E156,'Pass-Throughs'!O155)</f>
        <v>0</v>
      </c>
      <c r="G156" s="5">
        <f>E156*'Pass-Throughs'!$B$8/1200</f>
        <v>0</v>
      </c>
      <c r="H156" s="3">
        <f t="shared" si="7"/>
        <v>0</v>
      </c>
      <c r="I156" s="3">
        <f>MIN(H156,'Pass-Throughs'!O155-'Sequential Pay'!F156)</f>
        <v>0</v>
      </c>
      <c r="J156" s="5">
        <f>H156*'Pass-Throughs'!$B$8/1200</f>
        <v>0</v>
      </c>
      <c r="K156" s="3">
        <f t="shared" si="8"/>
        <v>19255772.281696558</v>
      </c>
      <c r="L156" s="3">
        <f>MIN(K156,'Pass-Throughs'!O155-'Sequential Pay'!F156-'Sequential Pay'!I156)</f>
        <v>402763.90761100227</v>
      </c>
      <c r="M156" s="5">
        <f>K156*'Pass-Throughs'!$B$8/1200</f>
        <v>64185.907605655193</v>
      </c>
    </row>
    <row r="157" spans="4:13" x14ac:dyDescent="0.2">
      <c r="D157">
        <v>155</v>
      </c>
      <c r="E157" s="3">
        <f t="shared" si="6"/>
        <v>0</v>
      </c>
      <c r="F157" s="3">
        <f>MIN(E157,'Pass-Throughs'!O156)</f>
        <v>0</v>
      </c>
      <c r="G157" s="5">
        <f>E157*'Pass-Throughs'!$B$8/1200</f>
        <v>0</v>
      </c>
      <c r="H157" s="3">
        <f t="shared" si="7"/>
        <v>0</v>
      </c>
      <c r="I157" s="3">
        <f>MIN(H157,'Pass-Throughs'!O156-'Sequential Pay'!F157)</f>
        <v>0</v>
      </c>
      <c r="J157" s="5">
        <f>H157*'Pass-Throughs'!$B$8/1200</f>
        <v>0</v>
      </c>
      <c r="K157" s="3">
        <f t="shared" si="8"/>
        <v>18853008.374085557</v>
      </c>
      <c r="L157" s="3">
        <f>MIN(K157,'Pass-Throughs'!O156-'Sequential Pay'!F157-'Sequential Pay'!I157)</f>
        <v>397857.36240191641</v>
      </c>
      <c r="M157" s="5">
        <f>K157*'Pass-Throughs'!$B$8/1200</f>
        <v>62843.361246951856</v>
      </c>
    </row>
    <row r="158" spans="4:13" x14ac:dyDescent="0.2">
      <c r="D158">
        <v>156</v>
      </c>
      <c r="E158" s="3">
        <f t="shared" si="6"/>
        <v>0</v>
      </c>
      <c r="F158" s="3">
        <f>MIN(E158,'Pass-Throughs'!O157)</f>
        <v>0</v>
      </c>
      <c r="G158" s="5">
        <f>E158*'Pass-Throughs'!$B$8/1200</f>
        <v>0</v>
      </c>
      <c r="H158" s="3">
        <f t="shared" si="7"/>
        <v>0</v>
      </c>
      <c r="I158" s="3">
        <f>MIN(H158,'Pass-Throughs'!O157-'Sequential Pay'!F158)</f>
        <v>0</v>
      </c>
      <c r="J158" s="5">
        <f>H158*'Pass-Throughs'!$B$8/1200</f>
        <v>0</v>
      </c>
      <c r="K158" s="3">
        <f t="shared" si="8"/>
        <v>18455151.011683639</v>
      </c>
      <c r="L158" s="3">
        <f>MIN(K158,'Pass-Throughs'!O157-'Sequential Pay'!F158-'Sequential Pay'!I158)</f>
        <v>393007.20662729128</v>
      </c>
      <c r="M158" s="5">
        <f>K158*'Pass-Throughs'!$B$8/1200</f>
        <v>61517.170038945464</v>
      </c>
    </row>
    <row r="159" spans="4:13" x14ac:dyDescent="0.2">
      <c r="D159">
        <v>157</v>
      </c>
      <c r="E159" s="3">
        <f t="shared" si="6"/>
        <v>0</v>
      </c>
      <c r="F159" s="3">
        <f>MIN(E159,'Pass-Throughs'!O158)</f>
        <v>0</v>
      </c>
      <c r="G159" s="5">
        <f>E159*'Pass-Throughs'!$B$8/1200</f>
        <v>0</v>
      </c>
      <c r="H159" s="3">
        <f t="shared" si="7"/>
        <v>0</v>
      </c>
      <c r="I159" s="3">
        <f>MIN(H159,'Pass-Throughs'!O158-'Sequential Pay'!F159)</f>
        <v>0</v>
      </c>
      <c r="J159" s="5">
        <f>H159*'Pass-Throughs'!$B$8/1200</f>
        <v>0</v>
      </c>
      <c r="K159" s="3">
        <f t="shared" si="8"/>
        <v>18062143.805056348</v>
      </c>
      <c r="L159" s="3">
        <f>MIN(K159,'Pass-Throughs'!O158-'Sequential Pay'!F159-'Sequential Pay'!I159)</f>
        <v>388212.81248312647</v>
      </c>
      <c r="M159" s="5">
        <f>K159*'Pass-Throughs'!$B$8/1200</f>
        <v>60207.146016854495</v>
      </c>
    </row>
    <row r="160" spans="4:13" x14ac:dyDescent="0.2">
      <c r="D160">
        <v>158</v>
      </c>
      <c r="E160" s="3">
        <f t="shared" si="6"/>
        <v>0</v>
      </c>
      <c r="F160" s="3">
        <f>MIN(E160,'Pass-Throughs'!O159)</f>
        <v>0</v>
      </c>
      <c r="G160" s="5">
        <f>E160*'Pass-Throughs'!$B$8/1200</f>
        <v>0</v>
      </c>
      <c r="H160" s="3">
        <f t="shared" si="7"/>
        <v>0</v>
      </c>
      <c r="I160" s="3">
        <f>MIN(H160,'Pass-Throughs'!O159-'Sequential Pay'!F160)</f>
        <v>0</v>
      </c>
      <c r="J160" s="5">
        <f>H160*'Pass-Throughs'!$B$8/1200</f>
        <v>0</v>
      </c>
      <c r="K160" s="3">
        <f t="shared" si="8"/>
        <v>17673930.99257322</v>
      </c>
      <c r="L160" s="3">
        <f>MIN(K160,'Pass-Throughs'!O159-'Sequential Pay'!F160-'Sequential Pay'!I160)</f>
        <v>383473.55902634596</v>
      </c>
      <c r="M160" s="5">
        <f>K160*'Pass-Throughs'!$B$8/1200</f>
        <v>58913.103308577403</v>
      </c>
    </row>
    <row r="161" spans="4:13" x14ac:dyDescent="0.2">
      <c r="D161">
        <v>159</v>
      </c>
      <c r="E161" s="3">
        <f t="shared" si="6"/>
        <v>0</v>
      </c>
      <c r="F161" s="3">
        <f>MIN(E161,'Pass-Throughs'!O160)</f>
        <v>0</v>
      </c>
      <c r="G161" s="5">
        <f>E161*'Pass-Throughs'!$B$8/1200</f>
        <v>0</v>
      </c>
      <c r="H161" s="3">
        <f t="shared" si="7"/>
        <v>0</v>
      </c>
      <c r="I161" s="3">
        <f>MIN(H161,'Pass-Throughs'!O160-'Sequential Pay'!F161)</f>
        <v>0</v>
      </c>
      <c r="J161" s="5">
        <f>H161*'Pass-Throughs'!$B$8/1200</f>
        <v>0</v>
      </c>
      <c r="K161" s="3">
        <f t="shared" si="8"/>
        <v>17290457.433546875</v>
      </c>
      <c r="L161" s="3">
        <f>MIN(K161,'Pass-Throughs'!O160-'Sequential Pay'!F161-'Sequential Pay'!I161)</f>
        <v>378788.83210066264</v>
      </c>
      <c r="M161" s="5">
        <f>K161*'Pass-Throughs'!$B$8/1200</f>
        <v>57634.858111822912</v>
      </c>
    </row>
    <row r="162" spans="4:13" x14ac:dyDescent="0.2">
      <c r="D162">
        <v>160</v>
      </c>
      <c r="E162" s="3">
        <f t="shared" si="6"/>
        <v>0</v>
      </c>
      <c r="F162" s="3">
        <f>MIN(E162,'Pass-Throughs'!O161)</f>
        <v>0</v>
      </c>
      <c r="G162" s="5">
        <f>E162*'Pass-Throughs'!$B$8/1200</f>
        <v>0</v>
      </c>
      <c r="H162" s="3">
        <f t="shared" si="7"/>
        <v>0</v>
      </c>
      <c r="I162" s="3">
        <f>MIN(H162,'Pass-Throughs'!O161-'Sequential Pay'!F162)</f>
        <v>0</v>
      </c>
      <c r="J162" s="5">
        <f>H162*'Pass-Throughs'!$B$8/1200</f>
        <v>0</v>
      </c>
      <c r="K162" s="3">
        <f t="shared" si="8"/>
        <v>16911668.601446211</v>
      </c>
      <c r="L162" s="3">
        <f>MIN(K162,'Pass-Throughs'!O161-'Sequential Pay'!F162-'Sequential Pay'!I162)</f>
        <v>374158.02426323714</v>
      </c>
      <c r="M162" s="5">
        <f>K162*'Pass-Throughs'!$B$8/1200</f>
        <v>56372.22867148737</v>
      </c>
    </row>
    <row r="163" spans="4:13" x14ac:dyDescent="0.2">
      <c r="D163">
        <v>161</v>
      </c>
      <c r="E163" s="3">
        <f t="shared" si="6"/>
        <v>0</v>
      </c>
      <c r="F163" s="3">
        <f>MIN(E163,'Pass-Throughs'!O162)</f>
        <v>0</v>
      </c>
      <c r="G163" s="5">
        <f>E163*'Pass-Throughs'!$B$8/1200</f>
        <v>0</v>
      </c>
      <c r="H163" s="3">
        <f t="shared" si="7"/>
        <v>0</v>
      </c>
      <c r="I163" s="3">
        <f>MIN(H163,'Pass-Throughs'!O162-'Sequential Pay'!F163)</f>
        <v>0</v>
      </c>
      <c r="J163" s="5">
        <f>H163*'Pass-Throughs'!$B$8/1200</f>
        <v>0</v>
      </c>
      <c r="K163" s="3">
        <f t="shared" si="8"/>
        <v>16537510.577182975</v>
      </c>
      <c r="L163" s="3">
        <f>MIN(K163,'Pass-Throughs'!O162-'Sequential Pay'!F163-'Sequential Pay'!I163)</f>
        <v>369580.5347121238</v>
      </c>
      <c r="M163" s="5">
        <f>K163*'Pass-Throughs'!$B$8/1200</f>
        <v>55125.035257276584</v>
      </c>
    </row>
    <row r="164" spans="4:13" x14ac:dyDescent="0.2">
      <c r="D164">
        <v>162</v>
      </c>
      <c r="E164" s="3">
        <f t="shared" si="6"/>
        <v>0</v>
      </c>
      <c r="F164" s="3">
        <f>MIN(E164,'Pass-Throughs'!O163)</f>
        <v>0</v>
      </c>
      <c r="G164" s="5">
        <f>E164*'Pass-Throughs'!$B$8/1200</f>
        <v>0</v>
      </c>
      <c r="H164" s="3">
        <f t="shared" si="7"/>
        <v>0</v>
      </c>
      <c r="I164" s="3">
        <f>MIN(H164,'Pass-Throughs'!O163-'Sequential Pay'!F164)</f>
        <v>0</v>
      </c>
      <c r="J164" s="5">
        <f>H164*'Pass-Throughs'!$B$8/1200</f>
        <v>0</v>
      </c>
      <c r="K164" s="3">
        <f t="shared" si="8"/>
        <v>16167930.04247085</v>
      </c>
      <c r="L164" s="3">
        <f>MIN(K164,'Pass-Throughs'!O163-'Sequential Pay'!F164-'Sequential Pay'!I164)</f>
        <v>365055.76921449654</v>
      </c>
      <c r="M164" s="5">
        <f>K164*'Pass-Throughs'!$B$8/1200</f>
        <v>53893.100141569499</v>
      </c>
    </row>
    <row r="165" spans="4:13" x14ac:dyDescent="0.2">
      <c r="D165">
        <v>163</v>
      </c>
      <c r="E165" s="3">
        <f t="shared" si="6"/>
        <v>0</v>
      </c>
      <c r="F165" s="3">
        <f>MIN(E165,'Pass-Throughs'!O164)</f>
        <v>0</v>
      </c>
      <c r="G165" s="5">
        <f>E165*'Pass-Throughs'!$B$8/1200</f>
        <v>0</v>
      </c>
      <c r="H165" s="3">
        <f t="shared" si="7"/>
        <v>0</v>
      </c>
      <c r="I165" s="3">
        <f>MIN(H165,'Pass-Throughs'!O164-'Sequential Pay'!F165)</f>
        <v>0</v>
      </c>
      <c r="J165" s="5">
        <f>H165*'Pass-Throughs'!$B$8/1200</f>
        <v>0</v>
      </c>
      <c r="K165" s="3">
        <f t="shared" si="8"/>
        <v>15802874.273256354</v>
      </c>
      <c r="L165" s="3">
        <f>MIN(K165,'Pass-Throughs'!O164-'Sequential Pay'!F165-'Sequential Pay'!I165)</f>
        <v>360583.14003564254</v>
      </c>
      <c r="M165" s="5">
        <f>K165*'Pass-Throughs'!$B$8/1200</f>
        <v>52676.247577521179</v>
      </c>
    </row>
    <row r="166" spans="4:13" x14ac:dyDescent="0.2">
      <c r="D166">
        <v>164</v>
      </c>
      <c r="E166" s="3">
        <f t="shared" si="6"/>
        <v>0</v>
      </c>
      <c r="F166" s="3">
        <f>MIN(E166,'Pass-Throughs'!O165)</f>
        <v>0</v>
      </c>
      <c r="G166" s="5">
        <f>E166*'Pass-Throughs'!$B$8/1200</f>
        <v>0</v>
      </c>
      <c r="H166" s="3">
        <f t="shared" si="7"/>
        <v>0</v>
      </c>
      <c r="I166" s="3">
        <f>MIN(H166,'Pass-Throughs'!O165-'Sequential Pay'!F166)</f>
        <v>0</v>
      </c>
      <c r="J166" s="5">
        <f>H166*'Pass-Throughs'!$B$8/1200</f>
        <v>0</v>
      </c>
      <c r="K166" s="3">
        <f t="shared" si="8"/>
        <v>15442291.133220712</v>
      </c>
      <c r="L166" s="3">
        <f>MIN(K166,'Pass-Throughs'!O165-'Sequential Pay'!F166-'Sequential Pay'!I166)</f>
        <v>356162.0658687203</v>
      </c>
      <c r="M166" s="5">
        <f>K166*'Pass-Throughs'!$B$8/1200</f>
        <v>51474.303777402376</v>
      </c>
    </row>
    <row r="167" spans="4:13" x14ac:dyDescent="0.2">
      <c r="D167">
        <v>165</v>
      </c>
      <c r="E167" s="3">
        <f t="shared" si="6"/>
        <v>0</v>
      </c>
      <c r="F167" s="3">
        <f>MIN(E167,'Pass-Throughs'!O166)</f>
        <v>0</v>
      </c>
      <c r="G167" s="5">
        <f>E167*'Pass-Throughs'!$B$8/1200</f>
        <v>0</v>
      </c>
      <c r="H167" s="3">
        <f t="shared" si="7"/>
        <v>0</v>
      </c>
      <c r="I167" s="3">
        <f>MIN(H167,'Pass-Throughs'!O166-'Sequential Pay'!F167)</f>
        <v>0</v>
      </c>
      <c r="J167" s="5">
        <f>H167*'Pass-Throughs'!$B$8/1200</f>
        <v>0</v>
      </c>
      <c r="K167" s="3">
        <f t="shared" si="8"/>
        <v>15086129.067351991</v>
      </c>
      <c r="L167" s="3">
        <f>MIN(K167,'Pass-Throughs'!O166-'Sequential Pay'!F167-'Sequential Pay'!I167)</f>
        <v>351791.97176527011</v>
      </c>
      <c r="M167" s="5">
        <f>K167*'Pass-Throughs'!$B$8/1200</f>
        <v>50287.096891173307</v>
      </c>
    </row>
    <row r="168" spans="4:13" x14ac:dyDescent="0.2">
      <c r="D168">
        <v>166</v>
      </c>
      <c r="E168" s="3">
        <f t="shared" si="6"/>
        <v>0</v>
      </c>
      <c r="F168" s="3">
        <f>MIN(E168,'Pass-Throughs'!O167)</f>
        <v>0</v>
      </c>
      <c r="G168" s="5">
        <f>E168*'Pass-Throughs'!$B$8/1200</f>
        <v>0</v>
      </c>
      <c r="H168" s="3">
        <f t="shared" si="7"/>
        <v>0</v>
      </c>
      <c r="I168" s="3">
        <f>MIN(H168,'Pass-Throughs'!O167-'Sequential Pay'!F168)</f>
        <v>0</v>
      </c>
      <c r="J168" s="5">
        <f>H168*'Pass-Throughs'!$B$8/1200</f>
        <v>0</v>
      </c>
      <c r="K168" s="3">
        <f t="shared" si="8"/>
        <v>14734337.095586721</v>
      </c>
      <c r="L168" s="3">
        <f>MIN(K168,'Pass-Throughs'!O167-'Sequential Pay'!F168-'Sequential Pay'!I168)</f>
        <v>347472.28906647052</v>
      </c>
      <c r="M168" s="5">
        <f>K168*'Pass-Throughs'!$B$8/1200</f>
        <v>49114.456985289071</v>
      </c>
    </row>
    <row r="169" spans="4:13" x14ac:dyDescent="0.2">
      <c r="D169">
        <v>167</v>
      </c>
      <c r="E169" s="3">
        <f t="shared" si="6"/>
        <v>0</v>
      </c>
      <c r="F169" s="3">
        <f>MIN(E169,'Pass-Throughs'!O168)</f>
        <v>0</v>
      </c>
      <c r="G169" s="5">
        <f>E169*'Pass-Throughs'!$B$8/1200</f>
        <v>0</v>
      </c>
      <c r="H169" s="3">
        <f t="shared" si="7"/>
        <v>0</v>
      </c>
      <c r="I169" s="3">
        <f>MIN(H169,'Pass-Throughs'!O168-'Sequential Pay'!F169)</f>
        <v>0</v>
      </c>
      <c r="J169" s="5">
        <f>H169*'Pass-Throughs'!$B$8/1200</f>
        <v>0</v>
      </c>
      <c r="K169" s="3">
        <f t="shared" si="8"/>
        <v>14386864.80652025</v>
      </c>
      <c r="L169" s="3">
        <f>MIN(K169,'Pass-Throughs'!O168-'Sequential Pay'!F169-'Sequential Pay'!I169)</f>
        <v>343202.45533513353</v>
      </c>
      <c r="M169" s="5">
        <f>K169*'Pass-Throughs'!$B$8/1200</f>
        <v>47956.216021734166</v>
      </c>
    </row>
    <row r="170" spans="4:13" x14ac:dyDescent="0.2">
      <c r="D170">
        <v>168</v>
      </c>
      <c r="E170" s="3">
        <f t="shared" si="6"/>
        <v>0</v>
      </c>
      <c r="F170" s="3">
        <f>MIN(E170,'Pass-Throughs'!O169)</f>
        <v>0</v>
      </c>
      <c r="G170" s="5">
        <f>E170*'Pass-Throughs'!$B$8/1200</f>
        <v>0</v>
      </c>
      <c r="H170" s="3">
        <f t="shared" si="7"/>
        <v>0</v>
      </c>
      <c r="I170" s="3">
        <f>MIN(H170,'Pass-Throughs'!O169-'Sequential Pay'!F170)</f>
        <v>0</v>
      </c>
      <c r="J170" s="5">
        <f>H170*'Pass-Throughs'!$B$8/1200</f>
        <v>0</v>
      </c>
      <c r="K170" s="3">
        <f t="shared" si="8"/>
        <v>14043662.351185117</v>
      </c>
      <c r="L170" s="3">
        <f>MIN(K170,'Pass-Throughs'!O169-'Sequential Pay'!F170-'Sequential Pay'!I170)</f>
        <v>338981.91428842855</v>
      </c>
      <c r="M170" s="5">
        <f>K170*'Pass-Throughs'!$B$8/1200</f>
        <v>46812.20783728372</v>
      </c>
    </row>
    <row r="171" spans="4:13" x14ac:dyDescent="0.2">
      <c r="D171">
        <v>169</v>
      </c>
      <c r="E171" s="3">
        <f t="shared" si="6"/>
        <v>0</v>
      </c>
      <c r="F171" s="3">
        <f>MIN(E171,'Pass-Throughs'!O170)</f>
        <v>0</v>
      </c>
      <c r="G171" s="5">
        <f>E171*'Pass-Throughs'!$B$8/1200</f>
        <v>0</v>
      </c>
      <c r="H171" s="3">
        <f t="shared" si="7"/>
        <v>0</v>
      </c>
      <c r="I171" s="3">
        <f>MIN(H171,'Pass-Throughs'!O170-'Sequential Pay'!F171)</f>
        <v>0</v>
      </c>
      <c r="J171" s="5">
        <f>H171*'Pass-Throughs'!$B$8/1200</f>
        <v>0</v>
      </c>
      <c r="K171" s="3">
        <f t="shared" si="8"/>
        <v>13704680.436896689</v>
      </c>
      <c r="L171" s="3">
        <f>MIN(K171,'Pass-Throughs'!O170-'Sequential Pay'!F171-'Sequential Pay'!I171)</f>
        <v>334810.11573132948</v>
      </c>
      <c r="M171" s="5">
        <f>K171*'Pass-Throughs'!$B$8/1200</f>
        <v>45682.268122988964</v>
      </c>
    </row>
    <row r="172" spans="4:13" x14ac:dyDescent="0.2">
      <c r="D172">
        <v>170</v>
      </c>
      <c r="E172" s="3">
        <f t="shared" si="6"/>
        <v>0</v>
      </c>
      <c r="F172" s="3">
        <f>MIN(E172,'Pass-Throughs'!O171)</f>
        <v>0</v>
      </c>
      <c r="G172" s="5">
        <f>E172*'Pass-Throughs'!$B$8/1200</f>
        <v>0</v>
      </c>
      <c r="H172" s="3">
        <f t="shared" si="7"/>
        <v>0</v>
      </c>
      <c r="I172" s="3">
        <f>MIN(H172,'Pass-Throughs'!O171-'Sequential Pay'!F172)</f>
        <v>0</v>
      </c>
      <c r="J172" s="5">
        <f>H172*'Pass-Throughs'!$B$8/1200</f>
        <v>0</v>
      </c>
      <c r="K172" s="3">
        <f t="shared" si="8"/>
        <v>13369870.321165361</v>
      </c>
      <c r="L172" s="3">
        <f>MIN(K172,'Pass-Throughs'!O171-'Sequential Pay'!F172-'Sequential Pay'!I172)</f>
        <v>330686.5154907754</v>
      </c>
      <c r="M172" s="5">
        <f>K172*'Pass-Throughs'!$B$8/1200</f>
        <v>44566.234403884533</v>
      </c>
    </row>
    <row r="173" spans="4:13" x14ac:dyDescent="0.2">
      <c r="D173">
        <v>171</v>
      </c>
      <c r="E173" s="3">
        <f t="shared" si="6"/>
        <v>0</v>
      </c>
      <c r="F173" s="3">
        <f>MIN(E173,'Pass-Throughs'!O172)</f>
        <v>0</v>
      </c>
      <c r="G173" s="5">
        <f>E173*'Pass-Throughs'!$B$8/1200</f>
        <v>0</v>
      </c>
      <c r="H173" s="3">
        <f t="shared" si="7"/>
        <v>0</v>
      </c>
      <c r="I173" s="3">
        <f>MIN(H173,'Pass-Throughs'!O172-'Sequential Pay'!F173)</f>
        <v>0</v>
      </c>
      <c r="J173" s="5">
        <f>H173*'Pass-Throughs'!$B$8/1200</f>
        <v>0</v>
      </c>
      <c r="K173" s="3">
        <f t="shared" si="8"/>
        <v>13039183.805674585</v>
      </c>
      <c r="L173" s="3">
        <f>MIN(K173,'Pass-Throughs'!O172-'Sequential Pay'!F173-'Sequential Pay'!I173)</f>
        <v>326610.57535053871</v>
      </c>
      <c r="M173" s="5">
        <f>K173*'Pass-Throughs'!$B$8/1200</f>
        <v>43463.946018915281</v>
      </c>
    </row>
    <row r="174" spans="4:13" x14ac:dyDescent="0.2">
      <c r="D174">
        <v>172</v>
      </c>
      <c r="E174" s="3">
        <f t="shared" si="6"/>
        <v>0</v>
      </c>
      <c r="F174" s="3">
        <f>MIN(E174,'Pass-Throughs'!O173)</f>
        <v>0</v>
      </c>
      <c r="G174" s="5">
        <f>E174*'Pass-Throughs'!$B$8/1200</f>
        <v>0</v>
      </c>
      <c r="H174" s="3">
        <f t="shared" si="7"/>
        <v>0</v>
      </c>
      <c r="I174" s="3">
        <f>MIN(H174,'Pass-Throughs'!O173-'Sequential Pay'!F174)</f>
        <v>0</v>
      </c>
      <c r="J174" s="5">
        <f>H174*'Pass-Throughs'!$B$8/1200</f>
        <v>0</v>
      </c>
      <c r="K174" s="3">
        <f t="shared" si="8"/>
        <v>12712573.230324047</v>
      </c>
      <c r="L174" s="3">
        <f>MIN(K174,'Pass-Throughs'!O173-'Sequential Pay'!F174-'Sequential Pay'!I174)</f>
        <v>322581.7629867926</v>
      </c>
      <c r="M174" s="5">
        <f>K174*'Pass-Throughs'!$B$8/1200</f>
        <v>42375.244101080156</v>
      </c>
    </row>
    <row r="175" spans="4:13" x14ac:dyDescent="0.2">
      <c r="D175">
        <v>173</v>
      </c>
      <c r="E175" s="3">
        <f t="shared" si="6"/>
        <v>0</v>
      </c>
      <c r="F175" s="3">
        <f>MIN(E175,'Pass-Throughs'!O174)</f>
        <v>0</v>
      </c>
      <c r="G175" s="5">
        <f>E175*'Pass-Throughs'!$B$8/1200</f>
        <v>0</v>
      </c>
      <c r="H175" s="3">
        <f t="shared" si="7"/>
        <v>0</v>
      </c>
      <c r="I175" s="3">
        <f>MIN(H175,'Pass-Throughs'!O174-'Sequential Pay'!F175)</f>
        <v>0</v>
      </c>
      <c r="J175" s="5">
        <f>H175*'Pass-Throughs'!$B$8/1200</f>
        <v>0</v>
      </c>
      <c r="K175" s="3">
        <f t="shared" si="8"/>
        <v>12389991.467337254</v>
      </c>
      <c r="L175" s="3">
        <f>MIN(K175,'Pass-Throughs'!O174-'Sequential Pay'!F175-'Sequential Pay'!I175)</f>
        <v>318599.55190436955</v>
      </c>
      <c r="M175" s="5">
        <f>K175*'Pass-Throughs'!$B$8/1200</f>
        <v>41299.97155779085</v>
      </c>
    </row>
    <row r="176" spans="4:13" x14ac:dyDescent="0.2">
      <c r="D176">
        <v>174</v>
      </c>
      <c r="E176" s="3">
        <f t="shared" si="6"/>
        <v>0</v>
      </c>
      <c r="F176" s="3">
        <f>MIN(E176,'Pass-Throughs'!O175)</f>
        <v>0</v>
      </c>
      <c r="G176" s="5">
        <f>E176*'Pass-Throughs'!$B$8/1200</f>
        <v>0</v>
      </c>
      <c r="H176" s="3">
        <f t="shared" si="7"/>
        <v>0</v>
      </c>
      <c r="I176" s="3">
        <f>MIN(H176,'Pass-Throughs'!O175-'Sequential Pay'!F176)</f>
        <v>0</v>
      </c>
      <c r="J176" s="5">
        <f>H176*'Pass-Throughs'!$B$8/1200</f>
        <v>0</v>
      </c>
      <c r="K176" s="3">
        <f t="shared" si="8"/>
        <v>12071391.915432885</v>
      </c>
      <c r="L176" s="3">
        <f>MIN(K176,'Pass-Throughs'!O175-'Sequential Pay'!F176-'Sequential Pay'!I176)</f>
        <v>314663.42137370486</v>
      </c>
      <c r="M176" s="5">
        <f>K176*'Pass-Throughs'!$B$8/1200</f>
        <v>40237.973051442954</v>
      </c>
    </row>
    <row r="177" spans="4:13" x14ac:dyDescent="0.2">
      <c r="D177">
        <v>175</v>
      </c>
      <c r="E177" s="3">
        <f t="shared" si="6"/>
        <v>0</v>
      </c>
      <c r="F177" s="3">
        <f>MIN(E177,'Pass-Throughs'!O176)</f>
        <v>0</v>
      </c>
      <c r="G177" s="5">
        <f>E177*'Pass-Throughs'!$B$8/1200</f>
        <v>0</v>
      </c>
      <c r="H177" s="3">
        <f t="shared" si="7"/>
        <v>0</v>
      </c>
      <c r="I177" s="3">
        <f>MIN(H177,'Pass-Throughs'!O176-'Sequential Pay'!F177)</f>
        <v>0</v>
      </c>
      <c r="J177" s="5">
        <f>H177*'Pass-Throughs'!$B$8/1200</f>
        <v>0</v>
      </c>
      <c r="K177" s="3">
        <f t="shared" si="8"/>
        <v>11756728.494059181</v>
      </c>
      <c r="L177" s="3">
        <f>MIN(K177,'Pass-Throughs'!O176-'Sequential Pay'!F177-'Sequential Pay'!I177)</f>
        <v>310772.85636845732</v>
      </c>
      <c r="M177" s="5">
        <f>K177*'Pass-Throughs'!$B$8/1200</f>
        <v>39189.094980197267</v>
      </c>
    </row>
    <row r="178" spans="4:13" x14ac:dyDescent="0.2">
      <c r="D178">
        <v>176</v>
      </c>
      <c r="E178" s="3">
        <f t="shared" si="6"/>
        <v>0</v>
      </c>
      <c r="F178" s="3">
        <f>MIN(E178,'Pass-Throughs'!O177)</f>
        <v>0</v>
      </c>
      <c r="G178" s="5">
        <f>E178*'Pass-Throughs'!$B$8/1200</f>
        <v>0</v>
      </c>
      <c r="H178" s="3">
        <f t="shared" si="7"/>
        <v>0</v>
      </c>
      <c r="I178" s="3">
        <f>MIN(H178,'Pass-Throughs'!O177-'Sequential Pay'!F178)</f>
        <v>0</v>
      </c>
      <c r="J178" s="5">
        <f>H178*'Pass-Throughs'!$B$8/1200</f>
        <v>0</v>
      </c>
      <c r="K178" s="3">
        <f t="shared" si="8"/>
        <v>11445955.637690723</v>
      </c>
      <c r="L178" s="3">
        <f>MIN(K178,'Pass-Throughs'!O177-'Sequential Pay'!F178-'Sequential Pay'!I178)</f>
        <v>306927.34750379907</v>
      </c>
      <c r="M178" s="5">
        <f>K178*'Pass-Throughs'!$B$8/1200</f>
        <v>38153.185458969077</v>
      </c>
    </row>
    <row r="179" spans="4:13" x14ac:dyDescent="0.2">
      <c r="D179">
        <v>177</v>
      </c>
      <c r="E179" s="3">
        <f t="shared" si="6"/>
        <v>0</v>
      </c>
      <c r="F179" s="3">
        <f>MIN(E179,'Pass-Throughs'!O178)</f>
        <v>0</v>
      </c>
      <c r="G179" s="5">
        <f>E179*'Pass-Throughs'!$B$8/1200</f>
        <v>0</v>
      </c>
      <c r="H179" s="3">
        <f t="shared" si="7"/>
        <v>0</v>
      </c>
      <c r="I179" s="3">
        <f>MIN(H179,'Pass-Throughs'!O178-'Sequential Pay'!F179)</f>
        <v>0</v>
      </c>
      <c r="J179" s="5">
        <f>H179*'Pass-Throughs'!$B$8/1200</f>
        <v>0</v>
      </c>
      <c r="K179" s="3">
        <f t="shared" si="8"/>
        <v>11139028.290186923</v>
      </c>
      <c r="L179" s="3">
        <f>MIN(K179,'Pass-Throughs'!O178-'Sequential Pay'!F179-'Sequential Pay'!I179)</f>
        <v>303126.39097536891</v>
      </c>
      <c r="M179" s="5">
        <f>K179*'Pass-Throughs'!$B$8/1200</f>
        <v>37130.094300623074</v>
      </c>
    </row>
    <row r="180" spans="4:13" x14ac:dyDescent="0.2">
      <c r="D180">
        <v>178</v>
      </c>
      <c r="E180" s="3">
        <f t="shared" si="6"/>
        <v>0</v>
      </c>
      <c r="F180" s="3">
        <f>MIN(E180,'Pass-Throughs'!O179)</f>
        <v>0</v>
      </c>
      <c r="G180" s="5">
        <f>E180*'Pass-Throughs'!$B$8/1200</f>
        <v>0</v>
      </c>
      <c r="H180" s="3">
        <f t="shared" si="7"/>
        <v>0</v>
      </c>
      <c r="I180" s="3">
        <f>MIN(H180,'Pass-Throughs'!O179-'Sequential Pay'!F180)</f>
        <v>0</v>
      </c>
      <c r="J180" s="5">
        <f>H180*'Pass-Throughs'!$B$8/1200</f>
        <v>0</v>
      </c>
      <c r="K180" s="3">
        <f t="shared" si="8"/>
        <v>10835901.899211554</v>
      </c>
      <c r="L180" s="3">
        <f>MIN(K180,'Pass-Throughs'!O179-'Sequential Pay'!F180-'Sequential Pay'!I180)</f>
        <v>299369.48849888076</v>
      </c>
      <c r="M180" s="5">
        <f>K180*'Pass-Throughs'!$B$8/1200</f>
        <v>36119.672997371847</v>
      </c>
    </row>
    <row r="181" spans="4:13" x14ac:dyDescent="0.2">
      <c r="D181">
        <v>179</v>
      </c>
      <c r="E181" s="3">
        <f t="shared" si="6"/>
        <v>0</v>
      </c>
      <c r="F181" s="3">
        <f>MIN(E181,'Pass-Throughs'!O180)</f>
        <v>0</v>
      </c>
      <c r="G181" s="5">
        <f>E181*'Pass-Throughs'!$B$8/1200</f>
        <v>0</v>
      </c>
      <c r="H181" s="3">
        <f t="shared" si="7"/>
        <v>0</v>
      </c>
      <c r="I181" s="3">
        <f>MIN(H181,'Pass-Throughs'!O180-'Sequential Pay'!F181)</f>
        <v>0</v>
      </c>
      <c r="J181" s="5">
        <f>H181*'Pass-Throughs'!$B$8/1200</f>
        <v>0</v>
      </c>
      <c r="K181" s="3">
        <f t="shared" si="8"/>
        <v>10536532.410712672</v>
      </c>
      <c r="L181" s="3">
        <f>MIN(K181,'Pass-Throughs'!O180-'Sequential Pay'!F181-'Sequential Pay'!I181)</f>
        <v>295656.14725038083</v>
      </c>
      <c r="M181" s="5">
        <f>K181*'Pass-Throughs'!$B$8/1200</f>
        <v>35121.774702375573</v>
      </c>
    </row>
    <row r="182" spans="4:13" x14ac:dyDescent="0.2">
      <c r="D182">
        <v>180</v>
      </c>
      <c r="E182" s="3">
        <f t="shared" si="6"/>
        <v>0</v>
      </c>
      <c r="F182" s="3">
        <f>MIN(E182,'Pass-Throughs'!O181)</f>
        <v>0</v>
      </c>
      <c r="G182" s="5">
        <f>E182*'Pass-Throughs'!$B$8/1200</f>
        <v>0</v>
      </c>
      <c r="H182" s="3">
        <f t="shared" si="7"/>
        <v>0</v>
      </c>
      <c r="I182" s="3">
        <f>MIN(H182,'Pass-Throughs'!O181-'Sequential Pay'!F182)</f>
        <v>0</v>
      </c>
      <c r="J182" s="5">
        <f>H182*'Pass-Throughs'!$B$8/1200</f>
        <v>0</v>
      </c>
      <c r="K182" s="3">
        <f t="shared" si="8"/>
        <v>10240876.263462292</v>
      </c>
      <c r="L182" s="3">
        <f>MIN(K182,'Pass-Throughs'!O181-'Sequential Pay'!F182-'Sequential Pay'!I182)</f>
        <v>291985.8798071465</v>
      </c>
      <c r="M182" s="5">
        <f>K182*'Pass-Throughs'!$B$8/1200</f>
        <v>34136.254211540974</v>
      </c>
    </row>
    <row r="183" spans="4:13" x14ac:dyDescent="0.2">
      <c r="D183">
        <v>181</v>
      </c>
      <c r="E183" s="3">
        <f t="shared" si="6"/>
        <v>0</v>
      </c>
      <c r="F183" s="3">
        <f>MIN(E183,'Pass-Throughs'!O182)</f>
        <v>0</v>
      </c>
      <c r="G183" s="5">
        <f>E183*'Pass-Throughs'!$B$8/1200</f>
        <v>0</v>
      </c>
      <c r="H183" s="3">
        <f t="shared" si="7"/>
        <v>0</v>
      </c>
      <c r="I183" s="3">
        <f>MIN(H183,'Pass-Throughs'!O182-'Sequential Pay'!F183)</f>
        <v>0</v>
      </c>
      <c r="J183" s="5">
        <f>H183*'Pass-Throughs'!$B$8/1200</f>
        <v>0</v>
      </c>
      <c r="K183" s="3">
        <f t="shared" si="8"/>
        <v>9948890.3836551458</v>
      </c>
      <c r="L183" s="3">
        <f>MIN(K183,'Pass-Throughs'!O182-'Sequential Pay'!F183-'Sequential Pay'!I183)</f>
        <v>288358.20408921974</v>
      </c>
      <c r="M183" s="5">
        <f>K183*'Pass-Throughs'!$B$8/1200</f>
        <v>33162.96794551715</v>
      </c>
    </row>
    <row r="184" spans="4:13" x14ac:dyDescent="0.2">
      <c r="D184">
        <v>182</v>
      </c>
      <c r="E184" s="3">
        <f t="shared" si="6"/>
        <v>0</v>
      </c>
      <c r="F184" s="3">
        <f>MIN(E184,'Pass-Throughs'!O183)</f>
        <v>0</v>
      </c>
      <c r="G184" s="5">
        <f>E184*'Pass-Throughs'!$B$8/1200</f>
        <v>0</v>
      </c>
      <c r="H184" s="3">
        <f t="shared" si="7"/>
        <v>0</v>
      </c>
      <c r="I184" s="3">
        <f>MIN(H184,'Pass-Throughs'!O183-'Sequential Pay'!F184)</f>
        <v>0</v>
      </c>
      <c r="J184" s="5">
        <f>H184*'Pass-Throughs'!$B$8/1200</f>
        <v>0</v>
      </c>
      <c r="K184" s="3">
        <f t="shared" si="8"/>
        <v>9660532.1795659252</v>
      </c>
      <c r="L184" s="3">
        <f>MIN(K184,'Pass-Throughs'!O183-'Sequential Pay'!F184-'Sequential Pay'!I184)</f>
        <v>284772.64330156904</v>
      </c>
      <c r="M184" s="5">
        <f>K184*'Pass-Throughs'!$B$8/1200</f>
        <v>32201.773931886419</v>
      </c>
    </row>
    <row r="185" spans="4:13" x14ac:dyDescent="0.2">
      <c r="D185">
        <v>183</v>
      </c>
      <c r="E185" s="3">
        <f t="shared" si="6"/>
        <v>0</v>
      </c>
      <c r="F185" s="3">
        <f>MIN(E185,'Pass-Throughs'!O184)</f>
        <v>0</v>
      </c>
      <c r="G185" s="5">
        <f>E185*'Pass-Throughs'!$B$8/1200</f>
        <v>0</v>
      </c>
      <c r="H185" s="3">
        <f t="shared" si="7"/>
        <v>0</v>
      </c>
      <c r="I185" s="3">
        <f>MIN(H185,'Pass-Throughs'!O184-'Sequential Pay'!F185)</f>
        <v>0</v>
      </c>
      <c r="J185" s="5">
        <f>H185*'Pass-Throughs'!$B$8/1200</f>
        <v>0</v>
      </c>
      <c r="K185" s="3">
        <f t="shared" si="8"/>
        <v>9375759.5362643562</v>
      </c>
      <c r="L185" s="3">
        <f>MIN(K185,'Pass-Throughs'!O184-'Sequential Pay'!F185-'Sequential Pay'!I185)</f>
        <v>281228.72587687214</v>
      </c>
      <c r="M185" s="5">
        <f>K185*'Pass-Throughs'!$B$8/1200</f>
        <v>31252.531787547854</v>
      </c>
    </row>
    <row r="186" spans="4:13" x14ac:dyDescent="0.2">
      <c r="D186">
        <v>184</v>
      </c>
      <c r="E186" s="3">
        <f t="shared" si="6"/>
        <v>0</v>
      </c>
      <c r="F186" s="3">
        <f>MIN(E186,'Pass-Throughs'!O185)</f>
        <v>0</v>
      </c>
      <c r="G186" s="5">
        <f>E186*'Pass-Throughs'!$B$8/1200</f>
        <v>0</v>
      </c>
      <c r="H186" s="3">
        <f t="shared" si="7"/>
        <v>0</v>
      </c>
      <c r="I186" s="3">
        <f>MIN(H186,'Pass-Throughs'!O185-'Sequential Pay'!F186)</f>
        <v>0</v>
      </c>
      <c r="J186" s="5">
        <f>H186*'Pass-Throughs'!$B$8/1200</f>
        <v>0</v>
      </c>
      <c r="K186" s="3">
        <f t="shared" si="8"/>
        <v>9094530.8103874847</v>
      </c>
      <c r="L186" s="3">
        <f>MIN(K186,'Pass-Throughs'!O185-'Sequential Pay'!F186-'Sequential Pay'!I186)</f>
        <v>277725.98541891394</v>
      </c>
      <c r="M186" s="5">
        <f>K186*'Pass-Throughs'!$B$8/1200</f>
        <v>30315.102701291617</v>
      </c>
    </row>
    <row r="187" spans="4:13" x14ac:dyDescent="0.2">
      <c r="D187">
        <v>185</v>
      </c>
      <c r="E187" s="3">
        <f t="shared" si="6"/>
        <v>0</v>
      </c>
      <c r="F187" s="3">
        <f>MIN(E187,'Pass-Throughs'!O186)</f>
        <v>0</v>
      </c>
      <c r="G187" s="5">
        <f>E187*'Pass-Throughs'!$B$8/1200</f>
        <v>0</v>
      </c>
      <c r="H187" s="3">
        <f t="shared" si="7"/>
        <v>0</v>
      </c>
      <c r="I187" s="3">
        <f>MIN(H187,'Pass-Throughs'!O186-'Sequential Pay'!F187)</f>
        <v>0</v>
      </c>
      <c r="J187" s="5">
        <f>H187*'Pass-Throughs'!$B$8/1200</f>
        <v>0</v>
      </c>
      <c r="K187" s="3">
        <f t="shared" si="8"/>
        <v>8816804.8249685708</v>
      </c>
      <c r="L187" s="3">
        <f>MIN(K187,'Pass-Throughs'!O186-'Sequential Pay'!F187-'Sequential Pay'!I187)</f>
        <v>274263.96064659196</v>
      </c>
      <c r="M187" s="5">
        <f>K187*'Pass-Throughs'!$B$8/1200</f>
        <v>29389.349416561901</v>
      </c>
    </row>
    <row r="188" spans="4:13" x14ac:dyDescent="0.2">
      <c r="D188">
        <v>186</v>
      </c>
      <c r="E188" s="3">
        <f t="shared" si="6"/>
        <v>0</v>
      </c>
      <c r="F188" s="3">
        <f>MIN(E188,'Pass-Throughs'!O187)</f>
        <v>0</v>
      </c>
      <c r="G188" s="5">
        <f>E188*'Pass-Throughs'!$B$8/1200</f>
        <v>0</v>
      </c>
      <c r="H188" s="3">
        <f t="shared" si="7"/>
        <v>0</v>
      </c>
      <c r="I188" s="3">
        <f>MIN(H188,'Pass-Throughs'!O187-'Sequential Pay'!F188)</f>
        <v>0</v>
      </c>
      <c r="J188" s="5">
        <f>H188*'Pass-Throughs'!$B$8/1200</f>
        <v>0</v>
      </c>
      <c r="K188" s="3">
        <f t="shared" si="8"/>
        <v>8542540.8643219788</v>
      </c>
      <c r="L188" s="3">
        <f>MIN(K188,'Pass-Throughs'!O187-'Sequential Pay'!F188-'Sequential Pay'!I188)</f>
        <v>270842.1953385236</v>
      </c>
      <c r="M188" s="5">
        <f>K188*'Pass-Throughs'!$B$8/1200</f>
        <v>28475.136214406597</v>
      </c>
    </row>
    <row r="189" spans="4:13" x14ac:dyDescent="0.2">
      <c r="D189">
        <v>187</v>
      </c>
      <c r="E189" s="3">
        <f t="shared" si="6"/>
        <v>0</v>
      </c>
      <c r="F189" s="3">
        <f>MIN(E189,'Pass-Throughs'!O188)</f>
        <v>0</v>
      </c>
      <c r="G189" s="5">
        <f>E189*'Pass-Throughs'!$B$8/1200</f>
        <v>0</v>
      </c>
      <c r="H189" s="3">
        <f t="shared" si="7"/>
        <v>0</v>
      </c>
      <c r="I189" s="3">
        <f>MIN(H189,'Pass-Throughs'!O188-'Sequential Pay'!F189)</f>
        <v>0</v>
      </c>
      <c r="J189" s="5">
        <f>H189*'Pass-Throughs'!$B$8/1200</f>
        <v>0</v>
      </c>
      <c r="K189" s="3">
        <f t="shared" si="8"/>
        <v>8271698.6689834548</v>
      </c>
      <c r="L189" s="3">
        <f>MIN(K189,'Pass-Throughs'!O188-'Sequential Pay'!F189-'Sequential Pay'!I189)</f>
        <v>267460.2382782487</v>
      </c>
      <c r="M189" s="5">
        <f>K189*'Pass-Throughs'!$B$8/1200</f>
        <v>27572.328896611518</v>
      </c>
    </row>
    <row r="190" spans="4:13" x14ac:dyDescent="0.2">
      <c r="D190">
        <v>188</v>
      </c>
      <c r="E190" s="3">
        <f t="shared" si="6"/>
        <v>0</v>
      </c>
      <c r="F190" s="3">
        <f>MIN(E190,'Pass-Throughs'!O189)</f>
        <v>0</v>
      </c>
      <c r="G190" s="5">
        <f>E190*'Pass-Throughs'!$B$8/1200</f>
        <v>0</v>
      </c>
      <c r="H190" s="3">
        <f t="shared" si="7"/>
        <v>0</v>
      </c>
      <c r="I190" s="3">
        <f>MIN(H190,'Pass-Throughs'!O189-'Sequential Pay'!F190)</f>
        <v>0</v>
      </c>
      <c r="J190" s="5">
        <f>H190*'Pass-Throughs'!$B$8/1200</f>
        <v>0</v>
      </c>
      <c r="K190" s="3">
        <f t="shared" si="8"/>
        <v>8004238.4307052065</v>
      </c>
      <c r="L190" s="3">
        <f>MIN(K190,'Pass-Throughs'!O189-'Sequential Pay'!F190-'Sequential Pay'!I190)</f>
        <v>264117.64320002112</v>
      </c>
      <c r="M190" s="5">
        <f>K190*'Pass-Throughs'!$B$8/1200</f>
        <v>26680.794769017353</v>
      </c>
    </row>
    <row r="191" spans="4:13" x14ac:dyDescent="0.2">
      <c r="D191">
        <v>189</v>
      </c>
      <c r="E191" s="3">
        <f t="shared" si="6"/>
        <v>0</v>
      </c>
      <c r="F191" s="3">
        <f>MIN(E191,'Pass-Throughs'!O190)</f>
        <v>0</v>
      </c>
      <c r="G191" s="5">
        <f>E191*'Pass-Throughs'!$B$8/1200</f>
        <v>0</v>
      </c>
      <c r="H191" s="3">
        <f t="shared" si="7"/>
        <v>0</v>
      </c>
      <c r="I191" s="3">
        <f>MIN(H191,'Pass-Throughs'!O190-'Sequential Pay'!F191)</f>
        <v>0</v>
      </c>
      <c r="J191" s="5">
        <f>H191*'Pass-Throughs'!$B$8/1200</f>
        <v>0</v>
      </c>
      <c r="K191" s="3">
        <f t="shared" si="8"/>
        <v>7740120.7875051852</v>
      </c>
      <c r="L191" s="3">
        <f>MIN(K191,'Pass-Throughs'!O190-'Sequential Pay'!F191-'Sequential Pay'!I191)</f>
        <v>260813.96873518178</v>
      </c>
      <c r="M191" s="5">
        <f>K191*'Pass-Throughs'!$B$8/1200</f>
        <v>25800.402625017283</v>
      </c>
    </row>
    <row r="192" spans="4:13" x14ac:dyDescent="0.2">
      <c r="D192">
        <v>190</v>
      </c>
      <c r="E192" s="3">
        <f t="shared" si="6"/>
        <v>0</v>
      </c>
      <c r="F192" s="3">
        <f>MIN(E192,'Pass-Throughs'!O191)</f>
        <v>0</v>
      </c>
      <c r="G192" s="5">
        <f>E192*'Pass-Throughs'!$B$8/1200</f>
        <v>0</v>
      </c>
      <c r="H192" s="3">
        <f t="shared" si="7"/>
        <v>0</v>
      </c>
      <c r="I192" s="3">
        <f>MIN(H192,'Pass-Throughs'!O191-'Sequential Pay'!F192)</f>
        <v>0</v>
      </c>
      <c r="J192" s="5">
        <f>H192*'Pass-Throughs'!$B$8/1200</f>
        <v>0</v>
      </c>
      <c r="K192" s="3">
        <f t="shared" si="8"/>
        <v>7479306.8187700035</v>
      </c>
      <c r="L192" s="3">
        <f>MIN(K192,'Pass-Throughs'!O191-'Sequential Pay'!F192-'Sequential Pay'!I192)</f>
        <v>257548.77835910948</v>
      </c>
      <c r="M192" s="5">
        <f>K192*'Pass-Throughs'!$B$8/1200</f>
        <v>24931.022729233344</v>
      </c>
    </row>
    <row r="193" spans="4:13" x14ac:dyDescent="0.2">
      <c r="D193">
        <v>191</v>
      </c>
      <c r="E193" s="3">
        <f t="shared" si="6"/>
        <v>0</v>
      </c>
      <c r="F193" s="3">
        <f>MIN(E193,'Pass-Throughs'!O192)</f>
        <v>0</v>
      </c>
      <c r="G193" s="5">
        <f>E193*'Pass-Throughs'!$B$8/1200</f>
        <v>0</v>
      </c>
      <c r="H193" s="3">
        <f t="shared" si="7"/>
        <v>0</v>
      </c>
      <c r="I193" s="3">
        <f>MIN(H193,'Pass-Throughs'!O192-'Sequential Pay'!F193)</f>
        <v>0</v>
      </c>
      <c r="J193" s="5">
        <f>H193*'Pass-Throughs'!$B$8/1200</f>
        <v>0</v>
      </c>
      <c r="K193" s="3">
        <f t="shared" si="8"/>
        <v>7221758.040410894</v>
      </c>
      <c r="L193" s="3">
        <f>MIN(K193,'Pass-Throughs'!O192-'Sequential Pay'!F193-'Sequential Pay'!I193)</f>
        <v>254321.6403387406</v>
      </c>
      <c r="M193" s="5">
        <f>K193*'Pass-Throughs'!$B$8/1200</f>
        <v>24072.526801369648</v>
      </c>
    </row>
    <row r="194" spans="4:13" x14ac:dyDescent="0.2">
      <c r="D194">
        <v>192</v>
      </c>
      <c r="E194" s="3">
        <f t="shared" si="6"/>
        <v>0</v>
      </c>
      <c r="F194" s="3">
        <f>MIN(E194,'Pass-Throughs'!O193)</f>
        <v>0</v>
      </c>
      <c r="G194" s="5">
        <f>E194*'Pass-Throughs'!$B$8/1200</f>
        <v>0</v>
      </c>
      <c r="H194" s="3">
        <f t="shared" si="7"/>
        <v>0</v>
      </c>
      <c r="I194" s="3">
        <f>MIN(H194,'Pass-Throughs'!O193-'Sequential Pay'!F194)</f>
        <v>0</v>
      </c>
      <c r="J194" s="5">
        <f>H194*'Pass-Throughs'!$B$8/1200</f>
        <v>0</v>
      </c>
      <c r="K194" s="3">
        <f t="shared" si="8"/>
        <v>6967436.4000721537</v>
      </c>
      <c r="L194" s="3">
        <f>MIN(K194,'Pass-Throughs'!O193-'Sequential Pay'!F194-'Sequential Pay'!I194)</f>
        <v>251132.12768065327</v>
      </c>
      <c r="M194" s="5">
        <f>K194*'Pass-Throughs'!$B$8/1200</f>
        <v>23224.788000240511</v>
      </c>
    </row>
    <row r="195" spans="4:13" x14ac:dyDescent="0.2">
      <c r="D195">
        <v>193</v>
      </c>
      <c r="E195" s="3">
        <f t="shared" si="6"/>
        <v>0</v>
      </c>
      <c r="F195" s="3">
        <f>MIN(E195,'Pass-Throughs'!O194)</f>
        <v>0</v>
      </c>
      <c r="G195" s="5">
        <f>E195*'Pass-Throughs'!$B$8/1200</f>
        <v>0</v>
      </c>
      <c r="H195" s="3">
        <f t="shared" si="7"/>
        <v>0</v>
      </c>
      <c r="I195" s="3">
        <f>MIN(H195,'Pass-Throughs'!O194-'Sequential Pay'!F195)</f>
        <v>0</v>
      </c>
      <c r="J195" s="5">
        <f>H195*'Pass-Throughs'!$B$8/1200</f>
        <v>0</v>
      </c>
      <c r="K195" s="3">
        <f t="shared" si="8"/>
        <v>6716304.2723915</v>
      </c>
      <c r="L195" s="3">
        <f>MIN(K195,'Pass-Throughs'!O194-'Sequential Pay'!F195-'Sequential Pay'!I195)</f>
        <v>247979.81807970972</v>
      </c>
      <c r="M195" s="5">
        <f>K195*'Pass-Throughs'!$B$8/1200</f>
        <v>22387.680907971666</v>
      </c>
    </row>
    <row r="196" spans="4:13" x14ac:dyDescent="0.2">
      <c r="D196">
        <v>194</v>
      </c>
      <c r="E196" s="3">
        <f t="shared" si="6"/>
        <v>0</v>
      </c>
      <c r="F196" s="3">
        <f>MIN(E196,'Pass-Throughs'!O195)</f>
        <v>0</v>
      </c>
      <c r="G196" s="5">
        <f>E196*'Pass-Throughs'!$B$8/1200</f>
        <v>0</v>
      </c>
      <c r="H196" s="3">
        <f t="shared" si="7"/>
        <v>0</v>
      </c>
      <c r="I196" s="3">
        <f>MIN(H196,'Pass-Throughs'!O195-'Sequential Pay'!F196)</f>
        <v>0</v>
      </c>
      <c r="J196" s="5">
        <f>H196*'Pass-Throughs'!$B$8/1200</f>
        <v>0</v>
      </c>
      <c r="K196" s="3">
        <f t="shared" si="8"/>
        <v>6468324.4543117899</v>
      </c>
      <c r="L196" s="3">
        <f>MIN(K196,'Pass-Throughs'!O195-'Sequential Pay'!F196-'Sequential Pay'!I196)</f>
        <v>244864.29386825021</v>
      </c>
      <c r="M196" s="5">
        <f>K196*'Pass-Throughs'!$B$8/1200</f>
        <v>21561.081514372632</v>
      </c>
    </row>
    <row r="197" spans="4:13" x14ac:dyDescent="0.2">
      <c r="D197">
        <v>195</v>
      </c>
      <c r="E197" s="3">
        <f t="shared" ref="E197:E260" si="9">E196-F196</f>
        <v>0</v>
      </c>
      <c r="F197" s="3">
        <f>MIN(E197,'Pass-Throughs'!O196)</f>
        <v>0</v>
      </c>
      <c r="G197" s="5">
        <f>E197*'Pass-Throughs'!$B$8/1200</f>
        <v>0</v>
      </c>
      <c r="H197" s="3">
        <f t="shared" ref="H197:H260" si="10">H196-I196</f>
        <v>0</v>
      </c>
      <c r="I197" s="3">
        <f>MIN(H197,'Pass-Throughs'!O196-'Sequential Pay'!F197)</f>
        <v>0</v>
      </c>
      <c r="J197" s="5">
        <f>H197*'Pass-Throughs'!$B$8/1200</f>
        <v>0</v>
      </c>
      <c r="K197" s="3">
        <f t="shared" ref="K197:K260" si="11">K196-L196</f>
        <v>6223460.1604435397</v>
      </c>
      <c r="L197" s="3">
        <f>MIN(K197,'Pass-Throughs'!O196-'Sequential Pay'!F197-'Sequential Pay'!I197)</f>
        <v>241785.14196583355</v>
      </c>
      <c r="M197" s="5">
        <f>K197*'Pass-Throughs'!$B$8/1200</f>
        <v>20744.867201478464</v>
      </c>
    </row>
    <row r="198" spans="4:13" x14ac:dyDescent="0.2">
      <c r="D198">
        <v>196</v>
      </c>
      <c r="E198" s="3">
        <f t="shared" si="9"/>
        <v>0</v>
      </c>
      <c r="F198" s="3">
        <f>MIN(E198,'Pass-Throughs'!O197)</f>
        <v>0</v>
      </c>
      <c r="G198" s="5">
        <f>E198*'Pass-Throughs'!$B$8/1200</f>
        <v>0</v>
      </c>
      <c r="H198" s="3">
        <f t="shared" si="10"/>
        <v>0</v>
      </c>
      <c r="I198" s="3">
        <f>MIN(H198,'Pass-Throughs'!O197-'Sequential Pay'!F198)</f>
        <v>0</v>
      </c>
      <c r="J198" s="5">
        <f>H198*'Pass-Throughs'!$B$8/1200</f>
        <v>0</v>
      </c>
      <c r="K198" s="3">
        <f t="shared" si="11"/>
        <v>5981675.0184777062</v>
      </c>
      <c r="L198" s="3">
        <f>MIN(K198,'Pass-Throughs'!O197-'Sequential Pay'!F198-'Sequential Pay'!I198)</f>
        <v>238741.9538295177</v>
      </c>
      <c r="M198" s="5">
        <f>K198*'Pass-Throughs'!$B$8/1200</f>
        <v>19938.916728259021</v>
      </c>
    </row>
    <row r="199" spans="4:13" x14ac:dyDescent="0.2">
      <c r="D199">
        <v>197</v>
      </c>
      <c r="E199" s="3">
        <f t="shared" si="9"/>
        <v>0</v>
      </c>
      <c r="F199" s="3">
        <f>MIN(E199,'Pass-Throughs'!O198)</f>
        <v>0</v>
      </c>
      <c r="G199" s="5">
        <f>E199*'Pass-Throughs'!$B$8/1200</f>
        <v>0</v>
      </c>
      <c r="H199" s="3">
        <f t="shared" si="10"/>
        <v>0</v>
      </c>
      <c r="I199" s="3">
        <f>MIN(H199,'Pass-Throughs'!O198-'Sequential Pay'!F199)</f>
        <v>0</v>
      </c>
      <c r="J199" s="5">
        <f>H199*'Pass-Throughs'!$B$8/1200</f>
        <v>0</v>
      </c>
      <c r="K199" s="3">
        <f t="shared" si="11"/>
        <v>5742933.0646481887</v>
      </c>
      <c r="L199" s="3">
        <f>MIN(K199,'Pass-Throughs'!O198-'Sequential Pay'!F199-'Sequential Pay'!I199)</f>
        <v>235734.32540467469</v>
      </c>
      <c r="M199" s="5">
        <f>K199*'Pass-Throughs'!$B$8/1200</f>
        <v>19143.110215493962</v>
      </c>
    </row>
    <row r="200" spans="4:13" x14ac:dyDescent="0.2">
      <c r="D200">
        <v>198</v>
      </c>
      <c r="E200" s="3">
        <f t="shared" si="9"/>
        <v>0</v>
      </c>
      <c r="F200" s="3">
        <f>MIN(E200,'Pass-Throughs'!O199)</f>
        <v>0</v>
      </c>
      <c r="G200" s="5">
        <f>E200*'Pass-Throughs'!$B$8/1200</f>
        <v>0</v>
      </c>
      <c r="H200" s="3">
        <f t="shared" si="10"/>
        <v>0</v>
      </c>
      <c r="I200" s="3">
        <f>MIN(H200,'Pass-Throughs'!O199-'Sequential Pay'!F200)</f>
        <v>0</v>
      </c>
      <c r="J200" s="5">
        <f>H200*'Pass-Throughs'!$B$8/1200</f>
        <v>0</v>
      </c>
      <c r="K200" s="3">
        <f t="shared" si="11"/>
        <v>5507198.7392435139</v>
      </c>
      <c r="L200" s="3">
        <f>MIN(K200,'Pass-Throughs'!O199-'Sequential Pay'!F200-'Sequential Pay'!I200)</f>
        <v>232761.85707633424</v>
      </c>
      <c r="M200" s="5">
        <f>K200*'Pass-Throughs'!$B$8/1200</f>
        <v>18357.329130811711</v>
      </c>
    </row>
    <row r="201" spans="4:13" x14ac:dyDescent="0.2">
      <c r="D201">
        <v>199</v>
      </c>
      <c r="E201" s="3">
        <f t="shared" si="9"/>
        <v>0</v>
      </c>
      <c r="F201" s="3">
        <f>MIN(E201,'Pass-Throughs'!O200)</f>
        <v>0</v>
      </c>
      <c r="G201" s="5">
        <f>E201*'Pass-Throughs'!$B$8/1200</f>
        <v>0</v>
      </c>
      <c r="H201" s="3">
        <f t="shared" si="10"/>
        <v>0</v>
      </c>
      <c r="I201" s="3">
        <f>MIN(H201,'Pass-Throughs'!O200-'Sequential Pay'!F201)</f>
        <v>0</v>
      </c>
      <c r="J201" s="5">
        <f>H201*'Pass-Throughs'!$B$8/1200</f>
        <v>0</v>
      </c>
      <c r="K201" s="3">
        <f t="shared" si="11"/>
        <v>5274436.8821671801</v>
      </c>
      <c r="L201" s="3">
        <f>MIN(K201,'Pass-Throughs'!O200-'Sequential Pay'!F201-'Sequential Pay'!I201)</f>
        <v>229824.15362105111</v>
      </c>
      <c r="M201" s="5">
        <f>K201*'Pass-Throughs'!$B$8/1200</f>
        <v>17581.456273890599</v>
      </c>
    </row>
    <row r="202" spans="4:13" x14ac:dyDescent="0.2">
      <c r="D202">
        <v>200</v>
      </c>
      <c r="E202" s="3">
        <f t="shared" si="9"/>
        <v>0</v>
      </c>
      <c r="F202" s="3">
        <f>MIN(E202,'Pass-Throughs'!O201)</f>
        <v>0</v>
      </c>
      <c r="G202" s="5">
        <f>E202*'Pass-Throughs'!$B$8/1200</f>
        <v>0</v>
      </c>
      <c r="H202" s="3">
        <f t="shared" si="10"/>
        <v>0</v>
      </c>
      <c r="I202" s="3">
        <f>MIN(H202,'Pass-Throughs'!O201-'Sequential Pay'!F202)</f>
        <v>0</v>
      </c>
      <c r="J202" s="5">
        <f>H202*'Pass-Throughs'!$B$8/1200</f>
        <v>0</v>
      </c>
      <c r="K202" s="3">
        <f t="shared" si="11"/>
        <v>5044612.7285461286</v>
      </c>
      <c r="L202" s="3">
        <f>MIN(K202,'Pass-Throughs'!O201-'Sequential Pay'!F202-'Sequential Pay'!I202)</f>
        <v>226920.82415928965</v>
      </c>
      <c r="M202" s="5">
        <f>K202*'Pass-Throughs'!$B$8/1200</f>
        <v>16815.375761820429</v>
      </c>
    </row>
    <row r="203" spans="4:13" x14ac:dyDescent="0.2">
      <c r="D203">
        <v>201</v>
      </c>
      <c r="E203" s="3">
        <f t="shared" si="9"/>
        <v>0</v>
      </c>
      <c r="F203" s="3">
        <f>MIN(E203,'Pass-Throughs'!O202)</f>
        <v>0</v>
      </c>
      <c r="G203" s="5">
        <f>E203*'Pass-Throughs'!$B$8/1200</f>
        <v>0</v>
      </c>
      <c r="H203" s="3">
        <f t="shared" si="10"/>
        <v>0</v>
      </c>
      <c r="I203" s="3">
        <f>MIN(H203,'Pass-Throughs'!O202-'Sequential Pay'!F203)</f>
        <v>0</v>
      </c>
      <c r="J203" s="5">
        <f>H203*'Pass-Throughs'!$B$8/1200</f>
        <v>0</v>
      </c>
      <c r="K203" s="3">
        <f t="shared" si="11"/>
        <v>4817691.9043868389</v>
      </c>
      <c r="L203" s="3">
        <f>MIN(K203,'Pass-Throughs'!O202-'Sequential Pay'!F203-'Sequential Pay'!I203)</f>
        <v>224051.48210831982</v>
      </c>
      <c r="M203" s="5">
        <f>K203*'Pass-Throughs'!$B$8/1200</f>
        <v>16058.973014622796</v>
      </c>
    </row>
    <row r="204" spans="4:13" x14ac:dyDescent="0.2">
      <c r="D204">
        <v>202</v>
      </c>
      <c r="E204" s="3">
        <f t="shared" si="9"/>
        <v>0</v>
      </c>
      <c r="F204" s="3">
        <f>MIN(E204,'Pass-Throughs'!O203)</f>
        <v>0</v>
      </c>
      <c r="G204" s="5">
        <f>E204*'Pass-Throughs'!$B$8/1200</f>
        <v>0</v>
      </c>
      <c r="H204" s="3">
        <f t="shared" si="10"/>
        <v>0</v>
      </c>
      <c r="I204" s="3">
        <f>MIN(H204,'Pass-Throughs'!O203-'Sequential Pay'!F204)</f>
        <v>0</v>
      </c>
      <c r="J204" s="5">
        <f>H204*'Pass-Throughs'!$B$8/1200</f>
        <v>0</v>
      </c>
      <c r="K204" s="3">
        <f t="shared" si="11"/>
        <v>4593640.4222785188</v>
      </c>
      <c r="L204" s="3">
        <f>MIN(K204,'Pass-Throughs'!O203-'Sequential Pay'!F204-'Sequential Pay'!I204)</f>
        <v>221215.7451356207</v>
      </c>
      <c r="M204" s="5">
        <f>K204*'Pass-Throughs'!$B$8/1200</f>
        <v>15312.134740928395</v>
      </c>
    </row>
    <row r="205" spans="4:13" x14ac:dyDescent="0.2">
      <c r="D205">
        <v>203</v>
      </c>
      <c r="E205" s="3">
        <f t="shared" si="9"/>
        <v>0</v>
      </c>
      <c r="F205" s="3">
        <f>MIN(E205,'Pass-Throughs'!O204)</f>
        <v>0</v>
      </c>
      <c r="G205" s="5">
        <f>E205*'Pass-Throughs'!$B$8/1200</f>
        <v>0</v>
      </c>
      <c r="H205" s="3">
        <f t="shared" si="10"/>
        <v>0</v>
      </c>
      <c r="I205" s="3">
        <f>MIN(H205,'Pass-Throughs'!O204-'Sequential Pay'!F205)</f>
        <v>0</v>
      </c>
      <c r="J205" s="5">
        <f>H205*'Pass-Throughs'!$B$8/1200</f>
        <v>0</v>
      </c>
      <c r="K205" s="3">
        <f t="shared" si="11"/>
        <v>4372424.6771428976</v>
      </c>
      <c r="L205" s="3">
        <f>MIN(K205,'Pass-Throughs'!O204-'Sequential Pay'!F205-'Sequential Pay'!I205)</f>
        <v>218413.2351127842</v>
      </c>
      <c r="M205" s="5">
        <f>K205*'Pass-Throughs'!$B$8/1200</f>
        <v>14574.748923809659</v>
      </c>
    </row>
    <row r="206" spans="4:13" x14ac:dyDescent="0.2">
      <c r="D206">
        <v>204</v>
      </c>
      <c r="E206" s="3">
        <f t="shared" si="9"/>
        <v>0</v>
      </c>
      <c r="F206" s="3">
        <f>MIN(E206,'Pass-Throughs'!O205)</f>
        <v>0</v>
      </c>
      <c r="G206" s="5">
        <f>E206*'Pass-Throughs'!$B$8/1200</f>
        <v>0</v>
      </c>
      <c r="H206" s="3">
        <f t="shared" si="10"/>
        <v>0</v>
      </c>
      <c r="I206" s="3">
        <f>MIN(H206,'Pass-Throughs'!O205-'Sequential Pay'!F206)</f>
        <v>0</v>
      </c>
      <c r="J206" s="5">
        <f>H206*'Pass-Throughs'!$B$8/1200</f>
        <v>0</v>
      </c>
      <c r="K206" s="3">
        <f t="shared" si="11"/>
        <v>4154011.4420301132</v>
      </c>
      <c r="L206" s="3">
        <f>MIN(K206,'Pass-Throughs'!O205-'Sequential Pay'!F206-'Sequential Pay'!I206)</f>
        <v>215643.57806991524</v>
      </c>
      <c r="M206" s="5">
        <f>K206*'Pass-Throughs'!$B$8/1200</f>
        <v>13846.704806767044</v>
      </c>
    </row>
    <row r="207" spans="4:13" x14ac:dyDescent="0.2">
      <c r="D207">
        <v>205</v>
      </c>
      <c r="E207" s="3">
        <f t="shared" si="9"/>
        <v>0</v>
      </c>
      <c r="F207" s="3">
        <f>MIN(E207,'Pass-Throughs'!O206)</f>
        <v>0</v>
      </c>
      <c r="G207" s="5">
        <f>E207*'Pass-Throughs'!$B$8/1200</f>
        <v>0</v>
      </c>
      <c r="H207" s="3">
        <f t="shared" si="10"/>
        <v>0</v>
      </c>
      <c r="I207" s="3">
        <f>MIN(H207,'Pass-Throughs'!O206-'Sequential Pay'!F207)</f>
        <v>0</v>
      </c>
      <c r="J207" s="5">
        <f>H207*'Pass-Throughs'!$B$8/1200</f>
        <v>0</v>
      </c>
      <c r="K207" s="3">
        <f t="shared" si="11"/>
        <v>3938367.8639601981</v>
      </c>
      <c r="L207" s="3">
        <f>MIN(K207,'Pass-Throughs'!O206-'Sequential Pay'!F207-'Sequential Pay'!I207)</f>
        <v>212906.40415052191</v>
      </c>
      <c r="M207" s="5">
        <f>K207*'Pass-Throughs'!$B$8/1200</f>
        <v>13127.892879867328</v>
      </c>
    </row>
    <row r="208" spans="4:13" x14ac:dyDescent="0.2">
      <c r="D208">
        <v>206</v>
      </c>
      <c r="E208" s="3">
        <f t="shared" si="9"/>
        <v>0</v>
      </c>
      <c r="F208" s="3">
        <f>MIN(E208,'Pass-Throughs'!O207)</f>
        <v>0</v>
      </c>
      <c r="G208" s="5">
        <f>E208*'Pass-Throughs'!$B$8/1200</f>
        <v>0</v>
      </c>
      <c r="H208" s="3">
        <f t="shared" si="10"/>
        <v>0</v>
      </c>
      <c r="I208" s="3">
        <f>MIN(H208,'Pass-Throughs'!O207-'Sequential Pay'!F208)</f>
        <v>0</v>
      </c>
      <c r="J208" s="5">
        <f>H208*'Pass-Throughs'!$B$8/1200</f>
        <v>0</v>
      </c>
      <c r="K208" s="3">
        <f t="shared" si="11"/>
        <v>3725461.4598096763</v>
      </c>
      <c r="L208" s="3">
        <f>MIN(K208,'Pass-Throughs'!O207-'Sequential Pay'!F208-'Sequential Pay'!I208)</f>
        <v>210201.34756689088</v>
      </c>
      <c r="M208" s="5">
        <f>K208*'Pass-Throughs'!$B$8/1200</f>
        <v>12418.204866032254</v>
      </c>
    </row>
    <row r="209" spans="4:13" x14ac:dyDescent="0.2">
      <c r="D209">
        <v>207</v>
      </c>
      <c r="E209" s="3">
        <f t="shared" si="9"/>
        <v>0</v>
      </c>
      <c r="F209" s="3">
        <f>MIN(E209,'Pass-Throughs'!O208)</f>
        <v>0</v>
      </c>
      <c r="G209" s="5">
        <f>E209*'Pass-Throughs'!$B$8/1200</f>
        <v>0</v>
      </c>
      <c r="H209" s="3">
        <f t="shared" si="10"/>
        <v>0</v>
      </c>
      <c r="I209" s="3">
        <f>MIN(H209,'Pass-Throughs'!O208-'Sequential Pay'!F209)</f>
        <v>0</v>
      </c>
      <c r="J209" s="5">
        <f>H209*'Pass-Throughs'!$B$8/1200</f>
        <v>0</v>
      </c>
      <c r="K209" s="3">
        <f t="shared" si="11"/>
        <v>3515260.1122427853</v>
      </c>
      <c r="L209" s="3">
        <f>MIN(K209,'Pass-Throughs'!O208-'Sequential Pay'!F209-'Sequential Pay'!I209)</f>
        <v>207528.04655594294</v>
      </c>
      <c r="M209" s="5">
        <f>K209*'Pass-Throughs'!$B$8/1200</f>
        <v>11717.533707475952</v>
      </c>
    </row>
    <row r="210" spans="4:13" x14ac:dyDescent="0.2">
      <c r="D210">
        <v>208</v>
      </c>
      <c r="E210" s="3">
        <f t="shared" si="9"/>
        <v>0</v>
      </c>
      <c r="F210" s="3">
        <f>MIN(E210,'Pass-Throughs'!O209)</f>
        <v>0</v>
      </c>
      <c r="G210" s="5">
        <f>E210*'Pass-Throughs'!$B$8/1200</f>
        <v>0</v>
      </c>
      <c r="H210" s="3">
        <f t="shared" si="10"/>
        <v>0</v>
      </c>
      <c r="I210" s="3">
        <f>MIN(H210,'Pass-Throughs'!O209-'Sequential Pay'!F210)</f>
        <v>0</v>
      </c>
      <c r="J210" s="5">
        <f>H210*'Pass-Throughs'!$B$8/1200</f>
        <v>0</v>
      </c>
      <c r="K210" s="3">
        <f t="shared" si="11"/>
        <v>3307732.0656868424</v>
      </c>
      <c r="L210" s="3">
        <f>MIN(K210,'Pass-Throughs'!O209-'Sequential Pay'!F210-'Sequential Pay'!I210)</f>
        <v>204886.14333556339</v>
      </c>
      <c r="M210" s="5">
        <f>K210*'Pass-Throughs'!$B$8/1200</f>
        <v>11025.773552289475</v>
      </c>
    </row>
    <row r="211" spans="4:13" x14ac:dyDescent="0.2">
      <c r="D211">
        <v>209</v>
      </c>
      <c r="E211" s="3">
        <f t="shared" si="9"/>
        <v>0</v>
      </c>
      <c r="F211" s="3">
        <f>MIN(E211,'Pass-Throughs'!O210)</f>
        <v>0</v>
      </c>
      <c r="G211" s="5">
        <f>E211*'Pass-Throughs'!$B$8/1200</f>
        <v>0</v>
      </c>
      <c r="H211" s="3">
        <f t="shared" si="10"/>
        <v>0</v>
      </c>
      <c r="I211" s="3">
        <f>MIN(H211,'Pass-Throughs'!O210-'Sequential Pay'!F211)</f>
        <v>0</v>
      </c>
      <c r="J211" s="5">
        <f>H211*'Pass-Throughs'!$B$8/1200</f>
        <v>0</v>
      </c>
      <c r="K211" s="3">
        <f t="shared" si="11"/>
        <v>3102845.9223512788</v>
      </c>
      <c r="L211" s="3">
        <f>MIN(K211,'Pass-Throughs'!O210-'Sequential Pay'!F211-'Sequential Pay'!I211)</f>
        <v>202275.284061402</v>
      </c>
      <c r="M211" s="5">
        <f>K211*'Pass-Throughs'!$B$8/1200</f>
        <v>10342.81974117093</v>
      </c>
    </row>
    <row r="212" spans="4:13" x14ac:dyDescent="0.2">
      <c r="D212">
        <v>210</v>
      </c>
      <c r="E212" s="3">
        <f t="shared" si="9"/>
        <v>0</v>
      </c>
      <c r="F212" s="3">
        <f>MIN(E212,'Pass-Throughs'!O211)</f>
        <v>0</v>
      </c>
      <c r="G212" s="5">
        <f>E212*'Pass-Throughs'!$B$8/1200</f>
        <v>0</v>
      </c>
      <c r="H212" s="3">
        <f t="shared" si="10"/>
        <v>0</v>
      </c>
      <c r="I212" s="3">
        <f>MIN(H212,'Pass-Throughs'!O211-'Sequential Pay'!F212)</f>
        <v>0</v>
      </c>
      <c r="J212" s="5">
        <f>H212*'Pass-Throughs'!$B$8/1200</f>
        <v>0</v>
      </c>
      <c r="K212" s="3">
        <f t="shared" si="11"/>
        <v>2900570.6382898767</v>
      </c>
      <c r="L212" s="3">
        <f>MIN(K212,'Pass-Throughs'!O211-'Sequential Pay'!F212-'Sequential Pay'!I212)</f>
        <v>199695.11878413818</v>
      </c>
      <c r="M212" s="5">
        <f>K212*'Pass-Throughs'!$B$8/1200</f>
        <v>9668.5687942995883</v>
      </c>
    </row>
    <row r="213" spans="4:13" x14ac:dyDescent="0.2">
      <c r="D213">
        <v>211</v>
      </c>
      <c r="E213" s="3">
        <f t="shared" si="9"/>
        <v>0</v>
      </c>
      <c r="F213" s="3">
        <f>MIN(E213,'Pass-Throughs'!O212)</f>
        <v>0</v>
      </c>
      <c r="G213" s="5">
        <f>E213*'Pass-Throughs'!$B$8/1200</f>
        <v>0</v>
      </c>
      <c r="H213" s="3">
        <f t="shared" si="10"/>
        <v>0</v>
      </c>
      <c r="I213" s="3">
        <f>MIN(H213,'Pass-Throughs'!O212-'Sequential Pay'!F213)</f>
        <v>0</v>
      </c>
      <c r="J213" s="5">
        <f>H213*'Pass-Throughs'!$B$8/1200</f>
        <v>0</v>
      </c>
      <c r="K213" s="3">
        <f t="shared" si="11"/>
        <v>2700875.5195057387</v>
      </c>
      <c r="L213" s="3">
        <f>MIN(K213,'Pass-Throughs'!O212-'Sequential Pay'!F213-'Sequential Pay'!I213)</f>
        <v>197145.30140720532</v>
      </c>
      <c r="M213" s="5">
        <f>K213*'Pass-Throughs'!$B$8/1200</f>
        <v>9002.9183983524617</v>
      </c>
    </row>
    <row r="214" spans="4:13" x14ac:dyDescent="0.2">
      <c r="D214">
        <v>212</v>
      </c>
      <c r="E214" s="3">
        <f t="shared" si="9"/>
        <v>0</v>
      </c>
      <c r="F214" s="3">
        <f>MIN(E214,'Pass-Throughs'!O213)</f>
        <v>0</v>
      </c>
      <c r="G214" s="5">
        <f>E214*'Pass-Throughs'!$B$8/1200</f>
        <v>0</v>
      </c>
      <c r="H214" s="3">
        <f t="shared" si="10"/>
        <v>0</v>
      </c>
      <c r="I214" s="3">
        <f>MIN(H214,'Pass-Throughs'!O213-'Sequential Pay'!F214)</f>
        <v>0</v>
      </c>
      <c r="J214" s="5">
        <f>H214*'Pass-Throughs'!$B$8/1200</f>
        <v>0</v>
      </c>
      <c r="K214" s="3">
        <f t="shared" si="11"/>
        <v>2503730.2180985333</v>
      </c>
      <c r="L214" s="3">
        <f>MIN(K214,'Pass-Throughs'!O213-'Sequential Pay'!F214-'Sequential Pay'!I214)</f>
        <v>194625.48964497057</v>
      </c>
      <c r="M214" s="5">
        <f>K214*'Pass-Throughs'!$B$8/1200</f>
        <v>8345.7673936617775</v>
      </c>
    </row>
    <row r="215" spans="4:13" x14ac:dyDescent="0.2">
      <c r="D215">
        <v>213</v>
      </c>
      <c r="E215" s="3">
        <f t="shared" si="9"/>
        <v>0</v>
      </c>
      <c r="F215" s="3">
        <f>MIN(E215,'Pass-Throughs'!O214)</f>
        <v>0</v>
      </c>
      <c r="G215" s="5">
        <f>E215*'Pass-Throughs'!$B$8/1200</f>
        <v>0</v>
      </c>
      <c r="H215" s="3">
        <f t="shared" si="10"/>
        <v>0</v>
      </c>
      <c r="I215" s="3">
        <f>MIN(H215,'Pass-Throughs'!O214-'Sequential Pay'!F215)</f>
        <v>0</v>
      </c>
      <c r="J215" s="5">
        <f>H215*'Pass-Throughs'!$B$8/1200</f>
        <v>0</v>
      </c>
      <c r="K215" s="3">
        <f t="shared" si="11"/>
        <v>2309104.7284535626</v>
      </c>
      <c r="L215" s="3">
        <f>MIN(K215,'Pass-Throughs'!O214-'Sequential Pay'!F215-'Sequential Pay'!I215)</f>
        <v>192135.34498136429</v>
      </c>
      <c r="M215" s="5">
        <f>K215*'Pass-Throughs'!$B$8/1200</f>
        <v>7697.0157615118751</v>
      </c>
    </row>
    <row r="216" spans="4:13" x14ac:dyDescent="0.2">
      <c r="D216">
        <v>214</v>
      </c>
      <c r="E216" s="3">
        <f t="shared" si="9"/>
        <v>0</v>
      </c>
      <c r="F216" s="3">
        <f>MIN(E216,'Pass-Throughs'!O215)</f>
        <v>0</v>
      </c>
      <c r="G216" s="5">
        <f>E216*'Pass-Throughs'!$B$8/1200</f>
        <v>0</v>
      </c>
      <c r="H216" s="3">
        <f t="shared" si="10"/>
        <v>0</v>
      </c>
      <c r="I216" s="3">
        <f>MIN(H216,'Pass-Throughs'!O215-'Sequential Pay'!F216)</f>
        <v>0</v>
      </c>
      <c r="J216" s="5">
        <f>H216*'Pass-Throughs'!$B$8/1200</f>
        <v>0</v>
      </c>
      <c r="K216" s="3">
        <f t="shared" si="11"/>
        <v>2116969.3834721982</v>
      </c>
      <c r="L216" s="3">
        <f>MIN(K216,'Pass-Throughs'!O215-'Sequential Pay'!F216-'Sequential Pay'!I216)</f>
        <v>189674.53262895465</v>
      </c>
      <c r="M216" s="5">
        <f>K216*'Pass-Throughs'!$B$8/1200</f>
        <v>7056.5646115739937</v>
      </c>
    </row>
    <row r="217" spans="4:13" x14ac:dyDescent="0.2">
      <c r="D217">
        <v>215</v>
      </c>
      <c r="E217" s="3">
        <f t="shared" si="9"/>
        <v>0</v>
      </c>
      <c r="F217" s="3">
        <f>MIN(E217,'Pass-Throughs'!O216)</f>
        <v>0</v>
      </c>
      <c r="G217" s="5">
        <f>E217*'Pass-Throughs'!$B$8/1200</f>
        <v>0</v>
      </c>
      <c r="H217" s="3">
        <f t="shared" si="10"/>
        <v>0</v>
      </c>
      <c r="I217" s="3">
        <f>MIN(H217,'Pass-Throughs'!O216-'Sequential Pay'!F217)</f>
        <v>0</v>
      </c>
      <c r="J217" s="5">
        <f>H217*'Pass-Throughs'!$B$8/1200</f>
        <v>0</v>
      </c>
      <c r="K217" s="3">
        <f t="shared" si="11"/>
        <v>1927294.8508432435</v>
      </c>
      <c r="L217" s="3">
        <f>MIN(K217,'Pass-Throughs'!O216-'Sequential Pay'!F217-'Sequential Pay'!I217)</f>
        <v>187242.72148846282</v>
      </c>
      <c r="M217" s="5">
        <f>K217*'Pass-Throughs'!$B$8/1200</f>
        <v>6424.3161694774781</v>
      </c>
    </row>
    <row r="218" spans="4:13" x14ac:dyDescent="0.2">
      <c r="D218">
        <v>216</v>
      </c>
      <c r="E218" s="3">
        <f t="shared" si="9"/>
        <v>0</v>
      </c>
      <c r="F218" s="3">
        <f>MIN(E218,'Pass-Throughs'!O217)</f>
        <v>0</v>
      </c>
      <c r="G218" s="5">
        <f>E218*'Pass-Throughs'!$B$8/1200</f>
        <v>0</v>
      </c>
      <c r="H218" s="3">
        <f t="shared" si="10"/>
        <v>0</v>
      </c>
      <c r="I218" s="3">
        <f>MIN(H218,'Pass-Throughs'!O217-'Sequential Pay'!F218)</f>
        <v>0</v>
      </c>
      <c r="J218" s="5">
        <f>H218*'Pass-Throughs'!$B$8/1200</f>
        <v>0</v>
      </c>
      <c r="K218" s="3">
        <f t="shared" si="11"/>
        <v>1740052.1293547808</v>
      </c>
      <c r="L218" s="3">
        <f>MIN(K218,'Pass-Throughs'!O217-'Sequential Pay'!F218-'Sequential Pay'!I218)</f>
        <v>184839.58410871396</v>
      </c>
      <c r="M218" s="5">
        <f>K218*'Pass-Throughs'!$B$8/1200</f>
        <v>5800.1737645159355</v>
      </c>
    </row>
    <row r="219" spans="4:13" x14ac:dyDescent="0.2">
      <c r="D219">
        <v>217</v>
      </c>
      <c r="E219" s="3">
        <f t="shared" si="9"/>
        <v>0</v>
      </c>
      <c r="F219" s="3">
        <f>MIN(E219,'Pass-Throughs'!O218)</f>
        <v>0</v>
      </c>
      <c r="G219" s="5">
        <f>E219*'Pass-Throughs'!$B$8/1200</f>
        <v>0</v>
      </c>
      <c r="H219" s="3">
        <f t="shared" si="10"/>
        <v>0</v>
      </c>
      <c r="I219" s="3">
        <f>MIN(H219,'Pass-Throughs'!O218-'Sequential Pay'!F219)</f>
        <v>0</v>
      </c>
      <c r="J219" s="5">
        <f>H219*'Pass-Throughs'!$B$8/1200</f>
        <v>0</v>
      </c>
      <c r="K219" s="3">
        <f t="shared" si="11"/>
        <v>1555212.5452460668</v>
      </c>
      <c r="L219" s="3">
        <f>MIN(K219,'Pass-Throughs'!O218-'Sequential Pay'!F219-'Sequential Pay'!I219)</f>
        <v>182464.79664701881</v>
      </c>
      <c r="M219" s="5">
        <f>K219*'Pass-Throughs'!$B$8/1200</f>
        <v>5184.0418174868892</v>
      </c>
    </row>
    <row r="220" spans="4:13" x14ac:dyDescent="0.2">
      <c r="D220">
        <v>218</v>
      </c>
      <c r="E220" s="3">
        <f t="shared" si="9"/>
        <v>0</v>
      </c>
      <c r="F220" s="3">
        <f>MIN(E220,'Pass-Throughs'!O219)</f>
        <v>0</v>
      </c>
      <c r="G220" s="5">
        <f>E220*'Pass-Throughs'!$B$8/1200</f>
        <v>0</v>
      </c>
      <c r="H220" s="3">
        <f t="shared" si="10"/>
        <v>0</v>
      </c>
      <c r="I220" s="3">
        <f>MIN(H220,'Pass-Throughs'!O219-'Sequential Pay'!F220)</f>
        <v>0</v>
      </c>
      <c r="J220" s="5">
        <f>H220*'Pass-Throughs'!$B$8/1200</f>
        <v>0</v>
      </c>
      <c r="K220" s="3">
        <f t="shared" si="11"/>
        <v>1372747.748599048</v>
      </c>
      <c r="L220" s="3">
        <f>MIN(K220,'Pass-Throughs'!O219-'Sequential Pay'!F220-'Sequential Pay'!I220)</f>
        <v>180118.03882998219</v>
      </c>
      <c r="M220" s="5">
        <f>K220*'Pass-Throughs'!$B$8/1200</f>
        <v>4575.8258286634937</v>
      </c>
    </row>
    <row r="221" spans="4:13" x14ac:dyDescent="0.2">
      <c r="D221">
        <v>219</v>
      </c>
      <c r="E221" s="3">
        <f t="shared" si="9"/>
        <v>0</v>
      </c>
      <c r="F221" s="3">
        <f>MIN(E221,'Pass-Throughs'!O220)</f>
        <v>0</v>
      </c>
      <c r="G221" s="5">
        <f>E221*'Pass-Throughs'!$B$8/1200</f>
        <v>0</v>
      </c>
      <c r="H221" s="3">
        <f t="shared" si="10"/>
        <v>0</v>
      </c>
      <c r="I221" s="3">
        <f>MIN(H221,'Pass-Throughs'!O220-'Sequential Pay'!F221)</f>
        <v>0</v>
      </c>
      <c r="J221" s="5">
        <f>H221*'Pass-Throughs'!$B$8/1200</f>
        <v>0</v>
      </c>
      <c r="K221" s="3">
        <f t="shared" si="11"/>
        <v>1192629.7097690657</v>
      </c>
      <c r="L221" s="3">
        <f>MIN(K221,'Pass-Throughs'!O220-'Sequential Pay'!F221-'Sequential Pay'!I221)</f>
        <v>177798.99391473306</v>
      </c>
      <c r="M221" s="5">
        <f>K221*'Pass-Throughs'!$B$8/1200</f>
        <v>3975.4323658968856</v>
      </c>
    </row>
    <row r="222" spans="4:13" x14ac:dyDescent="0.2">
      <c r="D222">
        <v>220</v>
      </c>
      <c r="E222" s="3">
        <f t="shared" si="9"/>
        <v>0</v>
      </c>
      <c r="F222" s="3">
        <f>MIN(E222,'Pass-Throughs'!O221)</f>
        <v>0</v>
      </c>
      <c r="G222" s="5">
        <f>E222*'Pass-Throughs'!$B$8/1200</f>
        <v>0</v>
      </c>
      <c r="H222" s="3">
        <f t="shared" si="10"/>
        <v>0</v>
      </c>
      <c r="I222" s="3">
        <f>MIN(H222,'Pass-Throughs'!O221-'Sequential Pay'!F222)</f>
        <v>0</v>
      </c>
      <c r="J222" s="5">
        <f>H222*'Pass-Throughs'!$B$8/1200</f>
        <v>0</v>
      </c>
      <c r="K222" s="3">
        <f t="shared" si="11"/>
        <v>1014830.7158543327</v>
      </c>
      <c r="L222" s="3">
        <f>MIN(K222,'Pass-Throughs'!O221-'Sequential Pay'!F222-'Sequential Pay'!I222)</f>
        <v>175507.34865057204</v>
      </c>
      <c r="M222" s="5">
        <f>K222*'Pass-Throughs'!$B$8/1200</f>
        <v>3382.7690528477756</v>
      </c>
    </row>
    <row r="223" spans="4:13" x14ac:dyDescent="0.2">
      <c r="D223">
        <v>221</v>
      </c>
      <c r="E223" s="3">
        <f t="shared" si="9"/>
        <v>0</v>
      </c>
      <c r="F223" s="3">
        <f>MIN(E223,'Pass-Throughs'!O222)</f>
        <v>0</v>
      </c>
      <c r="G223" s="5">
        <f>E223*'Pass-Throughs'!$B$8/1200</f>
        <v>0</v>
      </c>
      <c r="H223" s="3">
        <f t="shared" si="10"/>
        <v>0</v>
      </c>
      <c r="I223" s="3">
        <f>MIN(H223,'Pass-Throughs'!O222-'Sequential Pay'!F223)</f>
        <v>0</v>
      </c>
      <c r="J223" s="5">
        <f>H223*'Pass-Throughs'!$B$8/1200</f>
        <v>0</v>
      </c>
      <c r="K223" s="3">
        <f t="shared" si="11"/>
        <v>839323.36720376066</v>
      </c>
      <c r="L223" s="3">
        <f>MIN(K223,'Pass-Throughs'!O222-'Sequential Pay'!F223-'Sequential Pay'!I223)</f>
        <v>173242.79324103199</v>
      </c>
      <c r="M223" s="5">
        <f>K223*'Pass-Throughs'!$B$8/1200</f>
        <v>2797.744557345869</v>
      </c>
    </row>
    <row r="224" spans="4:13" x14ac:dyDescent="0.2">
      <c r="D224">
        <v>222</v>
      </c>
      <c r="E224" s="3">
        <f t="shared" si="9"/>
        <v>0</v>
      </c>
      <c r="F224" s="3">
        <f>MIN(E224,'Pass-Throughs'!O223)</f>
        <v>0</v>
      </c>
      <c r="G224" s="5">
        <f>E224*'Pass-Throughs'!$B$8/1200</f>
        <v>0</v>
      </c>
      <c r="H224" s="3">
        <f t="shared" si="10"/>
        <v>0</v>
      </c>
      <c r="I224" s="3">
        <f>MIN(H224,'Pass-Throughs'!O223-'Sequential Pay'!F224)</f>
        <v>0</v>
      </c>
      <c r="J224" s="5">
        <f>H224*'Pass-Throughs'!$B$8/1200</f>
        <v>0</v>
      </c>
      <c r="K224" s="3">
        <f t="shared" si="11"/>
        <v>666080.57396272873</v>
      </c>
      <c r="L224" s="3">
        <f>MIN(K224,'Pass-Throughs'!O223-'Sequential Pay'!F224-'Sequential Pay'!I224)</f>
        <v>171005.02130634643</v>
      </c>
      <c r="M224" s="5">
        <f>K224*'Pass-Throughs'!$B$8/1200</f>
        <v>2220.2685798757625</v>
      </c>
    </row>
    <row r="225" spans="4:13" x14ac:dyDescent="0.2">
      <c r="D225">
        <v>223</v>
      </c>
      <c r="E225" s="3">
        <f t="shared" si="9"/>
        <v>0</v>
      </c>
      <c r="F225" s="3">
        <f>MIN(E225,'Pass-Throughs'!O224)</f>
        <v>0</v>
      </c>
      <c r="G225" s="5">
        <f>E225*'Pass-Throughs'!$B$8/1200</f>
        <v>0</v>
      </c>
      <c r="H225" s="3">
        <f t="shared" si="10"/>
        <v>0</v>
      </c>
      <c r="I225" s="3">
        <f>MIN(H225,'Pass-Throughs'!O224-'Sequential Pay'!F225)</f>
        <v>0</v>
      </c>
      <c r="J225" s="5">
        <f>H225*'Pass-Throughs'!$B$8/1200</f>
        <v>0</v>
      </c>
      <c r="K225" s="3">
        <f t="shared" si="11"/>
        <v>495075.55265638232</v>
      </c>
      <c r="L225" s="3">
        <f>MIN(K225,'Pass-Throughs'!O224-'Sequential Pay'!F225-'Sequential Pay'!I225)</f>
        <v>168793.72984632276</v>
      </c>
      <c r="M225" s="5">
        <f>K225*'Pass-Throughs'!$B$8/1200</f>
        <v>1650.2518421879411</v>
      </c>
    </row>
    <row r="226" spans="4:13" x14ac:dyDescent="0.2">
      <c r="D226">
        <v>224</v>
      </c>
      <c r="E226" s="3">
        <f t="shared" si="9"/>
        <v>0</v>
      </c>
      <c r="F226" s="3">
        <f>MIN(E226,'Pass-Throughs'!O225)</f>
        <v>0</v>
      </c>
      <c r="G226" s="5">
        <f>E226*'Pass-Throughs'!$B$8/1200</f>
        <v>0</v>
      </c>
      <c r="H226" s="3">
        <f t="shared" si="10"/>
        <v>0</v>
      </c>
      <c r="I226" s="3">
        <f>MIN(H226,'Pass-Throughs'!O225-'Sequential Pay'!F226)</f>
        <v>0</v>
      </c>
      <c r="J226" s="5">
        <f>H226*'Pass-Throughs'!$B$8/1200</f>
        <v>0</v>
      </c>
      <c r="K226" s="3">
        <f t="shared" si="11"/>
        <v>326281.82281005953</v>
      </c>
      <c r="L226" s="3">
        <f>MIN(K226,'Pass-Throughs'!O225-'Sequential Pay'!F226-'Sequential Pay'!I226)</f>
        <v>166608.61920361512</v>
      </c>
      <c r="M226" s="5">
        <f>K226*'Pass-Throughs'!$B$8/1200</f>
        <v>1087.6060760335317</v>
      </c>
    </row>
    <row r="227" spans="4:13" x14ac:dyDescent="0.2">
      <c r="D227">
        <v>225</v>
      </c>
      <c r="E227" s="3">
        <f t="shared" si="9"/>
        <v>0</v>
      </c>
      <c r="F227" s="3">
        <f>MIN(E227,'Pass-Throughs'!O226)</f>
        <v>0</v>
      </c>
      <c r="G227" s="5">
        <f>E227*'Pass-Throughs'!$B$8/1200</f>
        <v>0</v>
      </c>
      <c r="H227" s="3">
        <f t="shared" si="10"/>
        <v>0</v>
      </c>
      <c r="I227" s="3">
        <f>MIN(H227,'Pass-Throughs'!O226-'Sequential Pay'!F227)</f>
        <v>0</v>
      </c>
      <c r="J227" s="5">
        <f>H227*'Pass-Throughs'!$B$8/1200</f>
        <v>0</v>
      </c>
      <c r="K227" s="3">
        <f t="shared" si="11"/>
        <v>159673.20360644441</v>
      </c>
      <c r="L227" s="3">
        <f>MIN(K227,'Pass-Throughs'!O226-'Sequential Pay'!F227-'Sequential Pay'!I227)</f>
        <v>159673.20360644441</v>
      </c>
      <c r="M227" s="5">
        <f>K227*'Pass-Throughs'!$B$8/1200</f>
        <v>532.24401202148135</v>
      </c>
    </row>
    <row r="228" spans="4:13" x14ac:dyDescent="0.2">
      <c r="D228">
        <v>226</v>
      </c>
      <c r="E228" s="3">
        <f t="shared" si="9"/>
        <v>0</v>
      </c>
      <c r="F228" s="3">
        <f>MIN(E228,'Pass-Throughs'!O227)</f>
        <v>0</v>
      </c>
      <c r="G228" s="5">
        <f>E228*'Pass-Throughs'!$B$8/1200</f>
        <v>0</v>
      </c>
      <c r="H228" s="3">
        <f t="shared" si="10"/>
        <v>0</v>
      </c>
      <c r="I228" s="3">
        <f>MIN(H228,'Pass-Throughs'!O227-'Sequential Pay'!F228)</f>
        <v>0</v>
      </c>
      <c r="J228" s="5">
        <f>H228*'Pass-Throughs'!$B$8/1200</f>
        <v>0</v>
      </c>
      <c r="K228" s="3">
        <f t="shared" si="11"/>
        <v>0</v>
      </c>
      <c r="L228" s="3">
        <f>MIN(K228,'Pass-Throughs'!O227-'Sequential Pay'!F228-'Sequential Pay'!I228)</f>
        <v>0</v>
      </c>
      <c r="M228" s="5">
        <f>K228*'Pass-Throughs'!$B$8/1200</f>
        <v>0</v>
      </c>
    </row>
    <row r="229" spans="4:13" x14ac:dyDescent="0.2">
      <c r="D229">
        <v>227</v>
      </c>
      <c r="E229" s="3">
        <f t="shared" si="9"/>
        <v>0</v>
      </c>
      <c r="F229" s="3">
        <f>MIN(E229,'Pass-Throughs'!O228)</f>
        <v>0</v>
      </c>
      <c r="G229" s="5">
        <f>E229*'Pass-Throughs'!$B$8/1200</f>
        <v>0</v>
      </c>
      <c r="H229" s="3">
        <f t="shared" si="10"/>
        <v>0</v>
      </c>
      <c r="I229" s="3">
        <f>MIN(H229,'Pass-Throughs'!O228-'Sequential Pay'!F229)</f>
        <v>0</v>
      </c>
      <c r="J229" s="5">
        <f>H229*'Pass-Throughs'!$B$8/1200</f>
        <v>0</v>
      </c>
      <c r="K229" s="3">
        <f t="shared" si="11"/>
        <v>0</v>
      </c>
      <c r="L229" s="3">
        <f>MIN(K229,'Pass-Throughs'!O228-'Sequential Pay'!F229-'Sequential Pay'!I229)</f>
        <v>0</v>
      </c>
      <c r="M229" s="5">
        <f>K229*'Pass-Throughs'!$B$8/1200</f>
        <v>0</v>
      </c>
    </row>
    <row r="230" spans="4:13" x14ac:dyDescent="0.2">
      <c r="D230">
        <v>228</v>
      </c>
      <c r="E230" s="3">
        <f t="shared" si="9"/>
        <v>0</v>
      </c>
      <c r="F230" s="3">
        <f>MIN(E230,'Pass-Throughs'!O229)</f>
        <v>0</v>
      </c>
      <c r="G230" s="5">
        <f>E230*'Pass-Throughs'!$B$8/1200</f>
        <v>0</v>
      </c>
      <c r="H230" s="3">
        <f t="shared" si="10"/>
        <v>0</v>
      </c>
      <c r="I230" s="3">
        <f>MIN(H230,'Pass-Throughs'!O229-'Sequential Pay'!F230)</f>
        <v>0</v>
      </c>
      <c r="J230" s="5">
        <f>H230*'Pass-Throughs'!$B$8/1200</f>
        <v>0</v>
      </c>
      <c r="K230" s="3">
        <f t="shared" si="11"/>
        <v>0</v>
      </c>
      <c r="L230" s="3">
        <f>MIN(K230,'Pass-Throughs'!O229-'Sequential Pay'!F230-'Sequential Pay'!I230)</f>
        <v>0</v>
      </c>
      <c r="M230" s="5">
        <f>K230*'Pass-Throughs'!$B$8/1200</f>
        <v>0</v>
      </c>
    </row>
    <row r="231" spans="4:13" x14ac:dyDescent="0.2">
      <c r="D231">
        <v>229</v>
      </c>
      <c r="E231" s="3">
        <f t="shared" si="9"/>
        <v>0</v>
      </c>
      <c r="F231" s="3">
        <f>MIN(E231,'Pass-Throughs'!O230)</f>
        <v>0</v>
      </c>
      <c r="G231" s="5">
        <f>E231*'Pass-Throughs'!$B$8/1200</f>
        <v>0</v>
      </c>
      <c r="H231" s="3">
        <f t="shared" si="10"/>
        <v>0</v>
      </c>
      <c r="I231" s="3">
        <f>MIN(H231,'Pass-Throughs'!O230-'Sequential Pay'!F231)</f>
        <v>0</v>
      </c>
      <c r="J231" s="5">
        <f>H231*'Pass-Throughs'!$B$8/1200</f>
        <v>0</v>
      </c>
      <c r="K231" s="3">
        <f t="shared" si="11"/>
        <v>0</v>
      </c>
      <c r="L231" s="3">
        <f>MIN(K231,'Pass-Throughs'!O230-'Sequential Pay'!F231-'Sequential Pay'!I231)</f>
        <v>0</v>
      </c>
      <c r="M231" s="5">
        <f>K231*'Pass-Throughs'!$B$8/1200</f>
        <v>0</v>
      </c>
    </row>
    <row r="232" spans="4:13" x14ac:dyDescent="0.2">
      <c r="D232">
        <v>230</v>
      </c>
      <c r="E232" s="3">
        <f t="shared" si="9"/>
        <v>0</v>
      </c>
      <c r="F232" s="3">
        <f>MIN(E232,'Pass-Throughs'!O231)</f>
        <v>0</v>
      </c>
      <c r="G232" s="5">
        <f>E232*'Pass-Throughs'!$B$8/1200</f>
        <v>0</v>
      </c>
      <c r="H232" s="3">
        <f t="shared" si="10"/>
        <v>0</v>
      </c>
      <c r="I232" s="3">
        <f>MIN(H232,'Pass-Throughs'!O231-'Sequential Pay'!F232)</f>
        <v>0</v>
      </c>
      <c r="J232" s="5">
        <f>H232*'Pass-Throughs'!$B$8/1200</f>
        <v>0</v>
      </c>
      <c r="K232" s="3">
        <f t="shared" si="11"/>
        <v>0</v>
      </c>
      <c r="L232" s="3">
        <f>MIN(K232,'Pass-Throughs'!O231-'Sequential Pay'!F232-'Sequential Pay'!I232)</f>
        <v>0</v>
      </c>
      <c r="M232" s="5">
        <f>K232*'Pass-Throughs'!$B$8/1200</f>
        <v>0</v>
      </c>
    </row>
    <row r="233" spans="4:13" x14ac:dyDescent="0.2">
      <c r="D233">
        <v>231</v>
      </c>
      <c r="E233" s="3">
        <f t="shared" si="9"/>
        <v>0</v>
      </c>
      <c r="F233" s="3">
        <f>MIN(E233,'Pass-Throughs'!O232)</f>
        <v>0</v>
      </c>
      <c r="G233" s="5">
        <f>E233*'Pass-Throughs'!$B$8/1200</f>
        <v>0</v>
      </c>
      <c r="H233" s="3">
        <f t="shared" si="10"/>
        <v>0</v>
      </c>
      <c r="I233" s="3">
        <f>MIN(H233,'Pass-Throughs'!O232-'Sequential Pay'!F233)</f>
        <v>0</v>
      </c>
      <c r="J233" s="5">
        <f>H233*'Pass-Throughs'!$B$8/1200</f>
        <v>0</v>
      </c>
      <c r="K233" s="3">
        <f t="shared" si="11"/>
        <v>0</v>
      </c>
      <c r="L233" s="3">
        <f>MIN(K233,'Pass-Throughs'!O232-'Sequential Pay'!F233-'Sequential Pay'!I233)</f>
        <v>0</v>
      </c>
      <c r="M233" s="5">
        <f>K233*'Pass-Throughs'!$B$8/1200</f>
        <v>0</v>
      </c>
    </row>
    <row r="234" spans="4:13" x14ac:dyDescent="0.2">
      <c r="D234">
        <v>232</v>
      </c>
      <c r="E234" s="3">
        <f t="shared" si="9"/>
        <v>0</v>
      </c>
      <c r="F234" s="3">
        <f>MIN(E234,'Pass-Throughs'!O233)</f>
        <v>0</v>
      </c>
      <c r="G234" s="5">
        <f>E234*'Pass-Throughs'!$B$8/1200</f>
        <v>0</v>
      </c>
      <c r="H234" s="3">
        <f t="shared" si="10"/>
        <v>0</v>
      </c>
      <c r="I234" s="3">
        <f>MIN(H234,'Pass-Throughs'!O233-'Sequential Pay'!F234)</f>
        <v>0</v>
      </c>
      <c r="J234" s="5">
        <f>H234*'Pass-Throughs'!$B$8/1200</f>
        <v>0</v>
      </c>
      <c r="K234" s="3">
        <f t="shared" si="11"/>
        <v>0</v>
      </c>
      <c r="L234" s="3">
        <f>MIN(K234,'Pass-Throughs'!O233-'Sequential Pay'!F234-'Sequential Pay'!I234)</f>
        <v>0</v>
      </c>
      <c r="M234" s="5">
        <f>K234*'Pass-Throughs'!$B$8/1200</f>
        <v>0</v>
      </c>
    </row>
    <row r="235" spans="4:13" x14ac:dyDescent="0.2">
      <c r="D235">
        <v>233</v>
      </c>
      <c r="E235" s="3">
        <f t="shared" si="9"/>
        <v>0</v>
      </c>
      <c r="F235" s="3">
        <f>MIN(E235,'Pass-Throughs'!O234)</f>
        <v>0</v>
      </c>
      <c r="G235" s="5">
        <f>E235*'Pass-Throughs'!$B$8/1200</f>
        <v>0</v>
      </c>
      <c r="H235" s="3">
        <f t="shared" si="10"/>
        <v>0</v>
      </c>
      <c r="I235" s="3">
        <f>MIN(H235,'Pass-Throughs'!O234-'Sequential Pay'!F235)</f>
        <v>0</v>
      </c>
      <c r="J235" s="5">
        <f>H235*'Pass-Throughs'!$B$8/1200</f>
        <v>0</v>
      </c>
      <c r="K235" s="3">
        <f t="shared" si="11"/>
        <v>0</v>
      </c>
      <c r="L235" s="3">
        <f>MIN(K235,'Pass-Throughs'!O234-'Sequential Pay'!F235-'Sequential Pay'!I235)</f>
        <v>0</v>
      </c>
      <c r="M235" s="5">
        <f>K235*'Pass-Throughs'!$B$8/1200</f>
        <v>0</v>
      </c>
    </row>
    <row r="236" spans="4:13" x14ac:dyDescent="0.2">
      <c r="D236">
        <v>234</v>
      </c>
      <c r="E236" s="3">
        <f t="shared" si="9"/>
        <v>0</v>
      </c>
      <c r="F236" s="3">
        <f>MIN(E236,'Pass-Throughs'!O235)</f>
        <v>0</v>
      </c>
      <c r="G236" s="5">
        <f>E236*'Pass-Throughs'!$B$8/1200</f>
        <v>0</v>
      </c>
      <c r="H236" s="3">
        <f t="shared" si="10"/>
        <v>0</v>
      </c>
      <c r="I236" s="3">
        <f>MIN(H236,'Pass-Throughs'!O235-'Sequential Pay'!F236)</f>
        <v>0</v>
      </c>
      <c r="J236" s="5">
        <f>H236*'Pass-Throughs'!$B$8/1200</f>
        <v>0</v>
      </c>
      <c r="K236" s="3">
        <f t="shared" si="11"/>
        <v>0</v>
      </c>
      <c r="L236" s="3">
        <f>MIN(K236,'Pass-Throughs'!O235-'Sequential Pay'!F236-'Sequential Pay'!I236)</f>
        <v>0</v>
      </c>
      <c r="M236" s="5">
        <f>K236*'Pass-Throughs'!$B$8/1200</f>
        <v>0</v>
      </c>
    </row>
    <row r="237" spans="4:13" x14ac:dyDescent="0.2">
      <c r="D237">
        <v>235</v>
      </c>
      <c r="E237" s="3">
        <f t="shared" si="9"/>
        <v>0</v>
      </c>
      <c r="F237" s="3">
        <f>MIN(E237,'Pass-Throughs'!O236)</f>
        <v>0</v>
      </c>
      <c r="G237" s="5">
        <f>E237*'Pass-Throughs'!$B$8/1200</f>
        <v>0</v>
      </c>
      <c r="H237" s="3">
        <f t="shared" si="10"/>
        <v>0</v>
      </c>
      <c r="I237" s="3">
        <f>MIN(H237,'Pass-Throughs'!O236-'Sequential Pay'!F237)</f>
        <v>0</v>
      </c>
      <c r="J237" s="5">
        <f>H237*'Pass-Throughs'!$B$8/1200</f>
        <v>0</v>
      </c>
      <c r="K237" s="3">
        <f t="shared" si="11"/>
        <v>0</v>
      </c>
      <c r="L237" s="3">
        <f>MIN(K237,'Pass-Throughs'!O236-'Sequential Pay'!F237-'Sequential Pay'!I237)</f>
        <v>0</v>
      </c>
      <c r="M237" s="5">
        <f>K237*'Pass-Throughs'!$B$8/1200</f>
        <v>0</v>
      </c>
    </row>
    <row r="238" spans="4:13" x14ac:dyDescent="0.2">
      <c r="D238">
        <v>236</v>
      </c>
      <c r="E238" s="3">
        <f t="shared" si="9"/>
        <v>0</v>
      </c>
      <c r="F238" s="3">
        <f>MIN(E238,'Pass-Throughs'!O237)</f>
        <v>0</v>
      </c>
      <c r="G238" s="5">
        <f>E238*'Pass-Throughs'!$B$8/1200</f>
        <v>0</v>
      </c>
      <c r="H238" s="3">
        <f t="shared" si="10"/>
        <v>0</v>
      </c>
      <c r="I238" s="3">
        <f>MIN(H238,'Pass-Throughs'!O237-'Sequential Pay'!F238)</f>
        <v>0</v>
      </c>
      <c r="J238" s="5">
        <f>H238*'Pass-Throughs'!$B$8/1200</f>
        <v>0</v>
      </c>
      <c r="K238" s="3">
        <f t="shared" si="11"/>
        <v>0</v>
      </c>
      <c r="L238" s="3">
        <f>MIN(K238,'Pass-Throughs'!O237-'Sequential Pay'!F238-'Sequential Pay'!I238)</f>
        <v>0</v>
      </c>
      <c r="M238" s="5">
        <f>K238*'Pass-Throughs'!$B$8/1200</f>
        <v>0</v>
      </c>
    </row>
    <row r="239" spans="4:13" x14ac:dyDescent="0.2">
      <c r="D239">
        <v>237</v>
      </c>
      <c r="E239" s="3">
        <f t="shared" si="9"/>
        <v>0</v>
      </c>
      <c r="F239" s="3">
        <f>MIN(E239,'Pass-Throughs'!O238)</f>
        <v>0</v>
      </c>
      <c r="G239" s="5">
        <f>E239*'Pass-Throughs'!$B$8/1200</f>
        <v>0</v>
      </c>
      <c r="H239" s="3">
        <f t="shared" si="10"/>
        <v>0</v>
      </c>
      <c r="I239" s="3">
        <f>MIN(H239,'Pass-Throughs'!O238-'Sequential Pay'!F239)</f>
        <v>0</v>
      </c>
      <c r="J239" s="5">
        <f>H239*'Pass-Throughs'!$B$8/1200</f>
        <v>0</v>
      </c>
      <c r="K239" s="3">
        <f t="shared" si="11"/>
        <v>0</v>
      </c>
      <c r="L239" s="3">
        <f>MIN(K239,'Pass-Throughs'!O238-'Sequential Pay'!F239-'Sequential Pay'!I239)</f>
        <v>0</v>
      </c>
      <c r="M239" s="5">
        <f>K239*'Pass-Throughs'!$B$8/1200</f>
        <v>0</v>
      </c>
    </row>
    <row r="240" spans="4:13" x14ac:dyDescent="0.2">
      <c r="D240">
        <v>238</v>
      </c>
      <c r="E240" s="3">
        <f t="shared" si="9"/>
        <v>0</v>
      </c>
      <c r="F240" s="3">
        <f>MIN(E240,'Pass-Throughs'!O239)</f>
        <v>0</v>
      </c>
      <c r="G240" s="5">
        <f>E240*'Pass-Throughs'!$B$8/1200</f>
        <v>0</v>
      </c>
      <c r="H240" s="3">
        <f t="shared" si="10"/>
        <v>0</v>
      </c>
      <c r="I240" s="3">
        <f>MIN(H240,'Pass-Throughs'!O239-'Sequential Pay'!F240)</f>
        <v>0</v>
      </c>
      <c r="J240" s="5">
        <f>H240*'Pass-Throughs'!$B$8/1200</f>
        <v>0</v>
      </c>
      <c r="K240" s="3">
        <f t="shared" si="11"/>
        <v>0</v>
      </c>
      <c r="L240" s="3">
        <f>MIN(K240,'Pass-Throughs'!O239-'Sequential Pay'!F240-'Sequential Pay'!I240)</f>
        <v>0</v>
      </c>
      <c r="M240" s="5">
        <f>K240*'Pass-Throughs'!$B$8/1200</f>
        <v>0</v>
      </c>
    </row>
    <row r="241" spans="4:13" x14ac:dyDescent="0.2">
      <c r="D241">
        <v>239</v>
      </c>
      <c r="E241" s="3">
        <f t="shared" si="9"/>
        <v>0</v>
      </c>
      <c r="F241" s="3">
        <f>MIN(E241,'Pass-Throughs'!O240)</f>
        <v>0</v>
      </c>
      <c r="G241" s="5">
        <f>E241*'Pass-Throughs'!$B$8/1200</f>
        <v>0</v>
      </c>
      <c r="H241" s="3">
        <f t="shared" si="10"/>
        <v>0</v>
      </c>
      <c r="I241" s="3">
        <f>MIN(H241,'Pass-Throughs'!O240-'Sequential Pay'!F241)</f>
        <v>0</v>
      </c>
      <c r="J241" s="5">
        <f>H241*'Pass-Throughs'!$B$8/1200</f>
        <v>0</v>
      </c>
      <c r="K241" s="3">
        <f t="shared" si="11"/>
        <v>0</v>
      </c>
      <c r="L241" s="3">
        <f>MIN(K241,'Pass-Throughs'!O240-'Sequential Pay'!F241-'Sequential Pay'!I241)</f>
        <v>0</v>
      </c>
      <c r="M241" s="5">
        <f>K241*'Pass-Throughs'!$B$8/1200</f>
        <v>0</v>
      </c>
    </row>
    <row r="242" spans="4:13" x14ac:dyDescent="0.2">
      <c r="D242">
        <v>240</v>
      </c>
      <c r="E242" s="3">
        <f t="shared" si="9"/>
        <v>0</v>
      </c>
      <c r="F242" s="3">
        <f>MIN(E242,'Pass-Throughs'!O241)</f>
        <v>0</v>
      </c>
      <c r="G242" s="5">
        <f>E242*'Pass-Throughs'!$B$8/1200</f>
        <v>0</v>
      </c>
      <c r="H242" s="3">
        <f t="shared" si="10"/>
        <v>0</v>
      </c>
      <c r="I242" s="3">
        <f>MIN(H242,'Pass-Throughs'!O241-'Sequential Pay'!F242)</f>
        <v>0</v>
      </c>
      <c r="J242" s="5">
        <f>H242*'Pass-Throughs'!$B$8/1200</f>
        <v>0</v>
      </c>
      <c r="K242" s="3">
        <f t="shared" si="11"/>
        <v>0</v>
      </c>
      <c r="L242" s="3">
        <f>MIN(K242,'Pass-Throughs'!O241-'Sequential Pay'!F242-'Sequential Pay'!I242)</f>
        <v>0</v>
      </c>
      <c r="M242" s="5">
        <f>K242*'Pass-Throughs'!$B$8/1200</f>
        <v>0</v>
      </c>
    </row>
    <row r="243" spans="4:13" x14ac:dyDescent="0.2">
      <c r="D243">
        <v>241</v>
      </c>
      <c r="E243" s="3">
        <f t="shared" si="9"/>
        <v>0</v>
      </c>
      <c r="F243" s="3">
        <f>MIN(E243,'Pass-Throughs'!O242)</f>
        <v>0</v>
      </c>
      <c r="G243" s="5">
        <f>E243*'Pass-Throughs'!$B$8/1200</f>
        <v>0</v>
      </c>
      <c r="H243" s="3">
        <f t="shared" si="10"/>
        <v>0</v>
      </c>
      <c r="I243" s="3">
        <f>MIN(H243,'Pass-Throughs'!O242-'Sequential Pay'!F243)</f>
        <v>0</v>
      </c>
      <c r="J243" s="5">
        <f>H243*'Pass-Throughs'!$B$8/1200</f>
        <v>0</v>
      </c>
      <c r="K243" s="3">
        <f t="shared" si="11"/>
        <v>0</v>
      </c>
      <c r="L243" s="3">
        <f>MIN(K243,'Pass-Throughs'!O242-'Sequential Pay'!F243-'Sequential Pay'!I243)</f>
        <v>0</v>
      </c>
      <c r="M243" s="5">
        <f>K243*'Pass-Throughs'!$B$8/1200</f>
        <v>0</v>
      </c>
    </row>
    <row r="244" spans="4:13" x14ac:dyDescent="0.2">
      <c r="D244">
        <v>242</v>
      </c>
      <c r="E244" s="3">
        <f t="shared" si="9"/>
        <v>0</v>
      </c>
      <c r="F244" s="3">
        <f>MIN(E244,'Pass-Throughs'!O243)</f>
        <v>0</v>
      </c>
      <c r="G244" s="5">
        <f>E244*'Pass-Throughs'!$B$8/1200</f>
        <v>0</v>
      </c>
      <c r="H244" s="3">
        <f t="shared" si="10"/>
        <v>0</v>
      </c>
      <c r="I244" s="3">
        <f>MIN(H244,'Pass-Throughs'!O243-'Sequential Pay'!F244)</f>
        <v>0</v>
      </c>
      <c r="J244" s="5">
        <f>H244*'Pass-Throughs'!$B$8/1200</f>
        <v>0</v>
      </c>
      <c r="K244" s="3">
        <f t="shared" si="11"/>
        <v>0</v>
      </c>
      <c r="L244" s="3">
        <f>MIN(K244,'Pass-Throughs'!O243-'Sequential Pay'!F244-'Sequential Pay'!I244)</f>
        <v>0</v>
      </c>
      <c r="M244" s="5">
        <f>K244*'Pass-Throughs'!$B$8/1200</f>
        <v>0</v>
      </c>
    </row>
    <row r="245" spans="4:13" x14ac:dyDescent="0.2">
      <c r="D245">
        <v>243</v>
      </c>
      <c r="E245" s="3">
        <f t="shared" si="9"/>
        <v>0</v>
      </c>
      <c r="F245" s="3">
        <f>MIN(E245,'Pass-Throughs'!O244)</f>
        <v>0</v>
      </c>
      <c r="G245" s="5">
        <f>E245*'Pass-Throughs'!$B$8/1200</f>
        <v>0</v>
      </c>
      <c r="H245" s="3">
        <f t="shared" si="10"/>
        <v>0</v>
      </c>
      <c r="I245" s="3">
        <f>MIN(H245,'Pass-Throughs'!O244-'Sequential Pay'!F245)</f>
        <v>0</v>
      </c>
      <c r="J245" s="5">
        <f>H245*'Pass-Throughs'!$B$8/1200</f>
        <v>0</v>
      </c>
      <c r="K245" s="3">
        <f t="shared" si="11"/>
        <v>0</v>
      </c>
      <c r="L245" s="3">
        <f>MIN(K245,'Pass-Throughs'!O244-'Sequential Pay'!F245-'Sequential Pay'!I245)</f>
        <v>0</v>
      </c>
      <c r="M245" s="5">
        <f>K245*'Pass-Throughs'!$B$8/1200</f>
        <v>0</v>
      </c>
    </row>
    <row r="246" spans="4:13" x14ac:dyDescent="0.2">
      <c r="D246">
        <v>244</v>
      </c>
      <c r="E246" s="3">
        <f t="shared" si="9"/>
        <v>0</v>
      </c>
      <c r="F246" s="3">
        <f>MIN(E246,'Pass-Throughs'!O245)</f>
        <v>0</v>
      </c>
      <c r="G246" s="5">
        <f>E246*'Pass-Throughs'!$B$8/1200</f>
        <v>0</v>
      </c>
      <c r="H246" s="3">
        <f t="shared" si="10"/>
        <v>0</v>
      </c>
      <c r="I246" s="3">
        <f>MIN(H246,'Pass-Throughs'!O245-'Sequential Pay'!F246)</f>
        <v>0</v>
      </c>
      <c r="J246" s="5">
        <f>H246*'Pass-Throughs'!$B$8/1200</f>
        <v>0</v>
      </c>
      <c r="K246" s="3">
        <f t="shared" si="11"/>
        <v>0</v>
      </c>
      <c r="L246" s="3">
        <f>MIN(K246,'Pass-Throughs'!O245-'Sequential Pay'!F246-'Sequential Pay'!I246)</f>
        <v>0</v>
      </c>
      <c r="M246" s="5">
        <f>K246*'Pass-Throughs'!$B$8/1200</f>
        <v>0</v>
      </c>
    </row>
    <row r="247" spans="4:13" x14ac:dyDescent="0.2">
      <c r="D247">
        <v>245</v>
      </c>
      <c r="E247" s="3">
        <f t="shared" si="9"/>
        <v>0</v>
      </c>
      <c r="F247" s="3">
        <f>MIN(E247,'Pass-Throughs'!O246)</f>
        <v>0</v>
      </c>
      <c r="G247" s="5">
        <f>E247*'Pass-Throughs'!$B$8/1200</f>
        <v>0</v>
      </c>
      <c r="H247" s="3">
        <f t="shared" si="10"/>
        <v>0</v>
      </c>
      <c r="I247" s="3">
        <f>MIN(H247,'Pass-Throughs'!O246-'Sequential Pay'!F247)</f>
        <v>0</v>
      </c>
      <c r="J247" s="5">
        <f>H247*'Pass-Throughs'!$B$8/1200</f>
        <v>0</v>
      </c>
      <c r="K247" s="3">
        <f t="shared" si="11"/>
        <v>0</v>
      </c>
      <c r="L247" s="3">
        <f>MIN(K247,'Pass-Throughs'!O246-'Sequential Pay'!F247-'Sequential Pay'!I247)</f>
        <v>0</v>
      </c>
      <c r="M247" s="5">
        <f>K247*'Pass-Throughs'!$B$8/1200</f>
        <v>0</v>
      </c>
    </row>
    <row r="248" spans="4:13" x14ac:dyDescent="0.2">
      <c r="D248">
        <v>246</v>
      </c>
      <c r="E248" s="3">
        <f t="shared" si="9"/>
        <v>0</v>
      </c>
      <c r="F248" s="3">
        <f>MIN(E248,'Pass-Throughs'!O247)</f>
        <v>0</v>
      </c>
      <c r="G248" s="5">
        <f>E248*'Pass-Throughs'!$B$8/1200</f>
        <v>0</v>
      </c>
      <c r="H248" s="3">
        <f t="shared" si="10"/>
        <v>0</v>
      </c>
      <c r="I248" s="3">
        <f>MIN(H248,'Pass-Throughs'!O247-'Sequential Pay'!F248)</f>
        <v>0</v>
      </c>
      <c r="J248" s="5">
        <f>H248*'Pass-Throughs'!$B$8/1200</f>
        <v>0</v>
      </c>
      <c r="K248" s="3">
        <f t="shared" si="11"/>
        <v>0</v>
      </c>
      <c r="L248" s="3">
        <f>MIN(K248,'Pass-Throughs'!O247-'Sequential Pay'!F248-'Sequential Pay'!I248)</f>
        <v>0</v>
      </c>
      <c r="M248" s="5">
        <f>K248*'Pass-Throughs'!$B$8/1200</f>
        <v>0</v>
      </c>
    </row>
    <row r="249" spans="4:13" x14ac:dyDescent="0.2">
      <c r="D249">
        <v>247</v>
      </c>
      <c r="E249" s="3">
        <f t="shared" si="9"/>
        <v>0</v>
      </c>
      <c r="F249" s="3">
        <f>MIN(E249,'Pass-Throughs'!O248)</f>
        <v>0</v>
      </c>
      <c r="G249" s="5">
        <f>E249*'Pass-Throughs'!$B$8/1200</f>
        <v>0</v>
      </c>
      <c r="H249" s="3">
        <f t="shared" si="10"/>
        <v>0</v>
      </c>
      <c r="I249" s="3">
        <f>MIN(H249,'Pass-Throughs'!O248-'Sequential Pay'!F249)</f>
        <v>0</v>
      </c>
      <c r="J249" s="5">
        <f>H249*'Pass-Throughs'!$B$8/1200</f>
        <v>0</v>
      </c>
      <c r="K249" s="3">
        <f t="shared" si="11"/>
        <v>0</v>
      </c>
      <c r="L249" s="3">
        <f>MIN(K249,'Pass-Throughs'!O248-'Sequential Pay'!F249-'Sequential Pay'!I249)</f>
        <v>0</v>
      </c>
      <c r="M249" s="5">
        <f>K249*'Pass-Throughs'!$B$8/1200</f>
        <v>0</v>
      </c>
    </row>
    <row r="250" spans="4:13" x14ac:dyDescent="0.2">
      <c r="D250">
        <v>248</v>
      </c>
      <c r="E250" s="3">
        <f t="shared" si="9"/>
        <v>0</v>
      </c>
      <c r="F250" s="3">
        <f>MIN(E250,'Pass-Throughs'!O249)</f>
        <v>0</v>
      </c>
      <c r="G250" s="5">
        <f>E250*'Pass-Throughs'!$B$8/1200</f>
        <v>0</v>
      </c>
      <c r="H250" s="3">
        <f t="shared" si="10"/>
        <v>0</v>
      </c>
      <c r="I250" s="3">
        <f>MIN(H250,'Pass-Throughs'!O249-'Sequential Pay'!F250)</f>
        <v>0</v>
      </c>
      <c r="J250" s="5">
        <f>H250*'Pass-Throughs'!$B$8/1200</f>
        <v>0</v>
      </c>
      <c r="K250" s="3">
        <f t="shared" si="11"/>
        <v>0</v>
      </c>
      <c r="L250" s="3">
        <f>MIN(K250,'Pass-Throughs'!O249-'Sequential Pay'!F250-'Sequential Pay'!I250)</f>
        <v>0</v>
      </c>
      <c r="M250" s="5">
        <f>K250*'Pass-Throughs'!$B$8/1200</f>
        <v>0</v>
      </c>
    </row>
    <row r="251" spans="4:13" x14ac:dyDescent="0.2">
      <c r="D251">
        <v>249</v>
      </c>
      <c r="E251" s="3">
        <f t="shared" si="9"/>
        <v>0</v>
      </c>
      <c r="F251" s="3">
        <f>MIN(E251,'Pass-Throughs'!O250)</f>
        <v>0</v>
      </c>
      <c r="G251" s="5">
        <f>E251*'Pass-Throughs'!$B$8/1200</f>
        <v>0</v>
      </c>
      <c r="H251" s="3">
        <f t="shared" si="10"/>
        <v>0</v>
      </c>
      <c r="I251" s="3">
        <f>MIN(H251,'Pass-Throughs'!O250-'Sequential Pay'!F251)</f>
        <v>0</v>
      </c>
      <c r="J251" s="5">
        <f>H251*'Pass-Throughs'!$B$8/1200</f>
        <v>0</v>
      </c>
      <c r="K251" s="3">
        <f t="shared" si="11"/>
        <v>0</v>
      </c>
      <c r="L251" s="3">
        <f>MIN(K251,'Pass-Throughs'!O250-'Sequential Pay'!F251-'Sequential Pay'!I251)</f>
        <v>0</v>
      </c>
      <c r="M251" s="5">
        <f>K251*'Pass-Throughs'!$B$8/1200</f>
        <v>0</v>
      </c>
    </row>
    <row r="252" spans="4:13" x14ac:dyDescent="0.2">
      <c r="D252">
        <v>250</v>
      </c>
      <c r="E252" s="3">
        <f t="shared" si="9"/>
        <v>0</v>
      </c>
      <c r="F252" s="3">
        <f>MIN(E252,'Pass-Throughs'!O251)</f>
        <v>0</v>
      </c>
      <c r="G252" s="5">
        <f>E252*'Pass-Throughs'!$B$8/1200</f>
        <v>0</v>
      </c>
      <c r="H252" s="3">
        <f t="shared" si="10"/>
        <v>0</v>
      </c>
      <c r="I252" s="3">
        <f>MIN(H252,'Pass-Throughs'!O251-'Sequential Pay'!F252)</f>
        <v>0</v>
      </c>
      <c r="J252" s="5">
        <f>H252*'Pass-Throughs'!$B$8/1200</f>
        <v>0</v>
      </c>
      <c r="K252" s="3">
        <f t="shared" si="11"/>
        <v>0</v>
      </c>
      <c r="L252" s="3">
        <f>MIN(K252,'Pass-Throughs'!O251-'Sequential Pay'!F252-'Sequential Pay'!I252)</f>
        <v>0</v>
      </c>
      <c r="M252" s="5">
        <f>K252*'Pass-Throughs'!$B$8/1200</f>
        <v>0</v>
      </c>
    </row>
    <row r="253" spans="4:13" x14ac:dyDescent="0.2">
      <c r="D253">
        <v>251</v>
      </c>
      <c r="E253" s="3">
        <f t="shared" si="9"/>
        <v>0</v>
      </c>
      <c r="F253" s="3">
        <f>MIN(E253,'Pass-Throughs'!O252)</f>
        <v>0</v>
      </c>
      <c r="G253" s="5">
        <f>E253*'Pass-Throughs'!$B$8/1200</f>
        <v>0</v>
      </c>
      <c r="H253" s="3">
        <f t="shared" si="10"/>
        <v>0</v>
      </c>
      <c r="I253" s="3">
        <f>MIN(H253,'Pass-Throughs'!O252-'Sequential Pay'!F253)</f>
        <v>0</v>
      </c>
      <c r="J253" s="5">
        <f>H253*'Pass-Throughs'!$B$8/1200</f>
        <v>0</v>
      </c>
      <c r="K253" s="3">
        <f t="shared" si="11"/>
        <v>0</v>
      </c>
      <c r="L253" s="3">
        <f>MIN(K253,'Pass-Throughs'!O252-'Sequential Pay'!F253-'Sequential Pay'!I253)</f>
        <v>0</v>
      </c>
      <c r="M253" s="5">
        <f>K253*'Pass-Throughs'!$B$8/1200</f>
        <v>0</v>
      </c>
    </row>
    <row r="254" spans="4:13" x14ac:dyDescent="0.2">
      <c r="D254">
        <v>252</v>
      </c>
      <c r="E254" s="3">
        <f t="shared" si="9"/>
        <v>0</v>
      </c>
      <c r="F254" s="3">
        <f>MIN(E254,'Pass-Throughs'!O253)</f>
        <v>0</v>
      </c>
      <c r="G254" s="5">
        <f>E254*'Pass-Throughs'!$B$8/1200</f>
        <v>0</v>
      </c>
      <c r="H254" s="3">
        <f t="shared" si="10"/>
        <v>0</v>
      </c>
      <c r="I254" s="3">
        <f>MIN(H254,'Pass-Throughs'!O253-'Sequential Pay'!F254)</f>
        <v>0</v>
      </c>
      <c r="J254" s="5">
        <f>H254*'Pass-Throughs'!$B$8/1200</f>
        <v>0</v>
      </c>
      <c r="K254" s="3">
        <f t="shared" si="11"/>
        <v>0</v>
      </c>
      <c r="L254" s="3">
        <f>MIN(K254,'Pass-Throughs'!O253-'Sequential Pay'!F254-'Sequential Pay'!I254)</f>
        <v>0</v>
      </c>
      <c r="M254" s="5">
        <f>K254*'Pass-Throughs'!$B$8/1200</f>
        <v>0</v>
      </c>
    </row>
    <row r="255" spans="4:13" x14ac:dyDescent="0.2">
      <c r="D255">
        <v>253</v>
      </c>
      <c r="E255" s="3">
        <f t="shared" si="9"/>
        <v>0</v>
      </c>
      <c r="F255" s="3">
        <f>MIN(E255,'Pass-Throughs'!O254)</f>
        <v>0</v>
      </c>
      <c r="G255" s="5">
        <f>E255*'Pass-Throughs'!$B$8/1200</f>
        <v>0</v>
      </c>
      <c r="H255" s="3">
        <f t="shared" si="10"/>
        <v>0</v>
      </c>
      <c r="I255" s="3">
        <f>MIN(H255,'Pass-Throughs'!O254-'Sequential Pay'!F255)</f>
        <v>0</v>
      </c>
      <c r="J255" s="5">
        <f>H255*'Pass-Throughs'!$B$8/1200</f>
        <v>0</v>
      </c>
      <c r="K255" s="3">
        <f t="shared" si="11"/>
        <v>0</v>
      </c>
      <c r="L255" s="3">
        <f>MIN(K255,'Pass-Throughs'!O254-'Sequential Pay'!F255-'Sequential Pay'!I255)</f>
        <v>0</v>
      </c>
      <c r="M255" s="5">
        <f>K255*'Pass-Throughs'!$B$8/1200</f>
        <v>0</v>
      </c>
    </row>
    <row r="256" spans="4:13" x14ac:dyDescent="0.2">
      <c r="D256">
        <v>254</v>
      </c>
      <c r="E256" s="3">
        <f t="shared" si="9"/>
        <v>0</v>
      </c>
      <c r="F256" s="3">
        <f>MIN(E256,'Pass-Throughs'!O255)</f>
        <v>0</v>
      </c>
      <c r="G256" s="5">
        <f>E256*'Pass-Throughs'!$B$8/1200</f>
        <v>0</v>
      </c>
      <c r="H256" s="3">
        <f t="shared" si="10"/>
        <v>0</v>
      </c>
      <c r="I256" s="3">
        <f>MIN(H256,'Pass-Throughs'!O255-'Sequential Pay'!F256)</f>
        <v>0</v>
      </c>
      <c r="J256" s="5">
        <f>H256*'Pass-Throughs'!$B$8/1200</f>
        <v>0</v>
      </c>
      <c r="K256" s="3">
        <f t="shared" si="11"/>
        <v>0</v>
      </c>
      <c r="L256" s="3">
        <f>MIN(K256,'Pass-Throughs'!O255-'Sequential Pay'!F256-'Sequential Pay'!I256)</f>
        <v>0</v>
      </c>
      <c r="M256" s="5">
        <f>K256*'Pass-Throughs'!$B$8/1200</f>
        <v>0</v>
      </c>
    </row>
    <row r="257" spans="4:13" x14ac:dyDescent="0.2">
      <c r="D257">
        <v>255</v>
      </c>
      <c r="E257" s="3">
        <f t="shared" si="9"/>
        <v>0</v>
      </c>
      <c r="F257" s="3">
        <f>MIN(E257,'Pass-Throughs'!O256)</f>
        <v>0</v>
      </c>
      <c r="G257" s="5">
        <f>E257*'Pass-Throughs'!$B$8/1200</f>
        <v>0</v>
      </c>
      <c r="H257" s="3">
        <f t="shared" si="10"/>
        <v>0</v>
      </c>
      <c r="I257" s="3">
        <f>MIN(H257,'Pass-Throughs'!O256-'Sequential Pay'!F257)</f>
        <v>0</v>
      </c>
      <c r="J257" s="5">
        <f>H257*'Pass-Throughs'!$B$8/1200</f>
        <v>0</v>
      </c>
      <c r="K257" s="3">
        <f t="shared" si="11"/>
        <v>0</v>
      </c>
      <c r="L257" s="3">
        <f>MIN(K257,'Pass-Throughs'!O256-'Sequential Pay'!F257-'Sequential Pay'!I257)</f>
        <v>0</v>
      </c>
      <c r="M257" s="5">
        <f>K257*'Pass-Throughs'!$B$8/1200</f>
        <v>0</v>
      </c>
    </row>
    <row r="258" spans="4:13" x14ac:dyDescent="0.2">
      <c r="D258">
        <v>256</v>
      </c>
      <c r="E258" s="3">
        <f t="shared" si="9"/>
        <v>0</v>
      </c>
      <c r="F258" s="3">
        <f>MIN(E258,'Pass-Throughs'!O257)</f>
        <v>0</v>
      </c>
      <c r="G258" s="5">
        <f>E258*'Pass-Throughs'!$B$8/1200</f>
        <v>0</v>
      </c>
      <c r="H258" s="3">
        <f t="shared" si="10"/>
        <v>0</v>
      </c>
      <c r="I258" s="3">
        <f>MIN(H258,'Pass-Throughs'!O257-'Sequential Pay'!F258)</f>
        <v>0</v>
      </c>
      <c r="J258" s="5">
        <f>H258*'Pass-Throughs'!$B$8/1200</f>
        <v>0</v>
      </c>
      <c r="K258" s="3">
        <f t="shared" si="11"/>
        <v>0</v>
      </c>
      <c r="L258" s="3">
        <f>MIN(K258,'Pass-Throughs'!O257-'Sequential Pay'!F258-'Sequential Pay'!I258)</f>
        <v>0</v>
      </c>
      <c r="M258" s="5">
        <f>K258*'Pass-Throughs'!$B$8/1200</f>
        <v>0</v>
      </c>
    </row>
    <row r="259" spans="4:13" x14ac:dyDescent="0.2">
      <c r="D259">
        <v>257</v>
      </c>
      <c r="E259" s="3">
        <f t="shared" si="9"/>
        <v>0</v>
      </c>
      <c r="F259" s="3">
        <f>MIN(E259,'Pass-Throughs'!O258)</f>
        <v>0</v>
      </c>
      <c r="G259" s="5">
        <f>E259*'Pass-Throughs'!$B$8/1200</f>
        <v>0</v>
      </c>
      <c r="H259" s="3">
        <f t="shared" si="10"/>
        <v>0</v>
      </c>
      <c r="I259" s="3">
        <f>MIN(H259,'Pass-Throughs'!O258-'Sequential Pay'!F259)</f>
        <v>0</v>
      </c>
      <c r="J259" s="5">
        <f>H259*'Pass-Throughs'!$B$8/1200</f>
        <v>0</v>
      </c>
      <c r="K259" s="3">
        <f t="shared" si="11"/>
        <v>0</v>
      </c>
      <c r="L259" s="3">
        <f>MIN(K259,'Pass-Throughs'!O258-'Sequential Pay'!F259-'Sequential Pay'!I259)</f>
        <v>0</v>
      </c>
      <c r="M259" s="5">
        <f>K259*'Pass-Throughs'!$B$8/1200</f>
        <v>0</v>
      </c>
    </row>
    <row r="260" spans="4:13" x14ac:dyDescent="0.2">
      <c r="D260">
        <v>258</v>
      </c>
      <c r="E260" s="3">
        <f t="shared" si="9"/>
        <v>0</v>
      </c>
      <c r="F260" s="3">
        <f>MIN(E260,'Pass-Throughs'!O259)</f>
        <v>0</v>
      </c>
      <c r="G260" s="5">
        <f>E260*'Pass-Throughs'!$B$8/1200</f>
        <v>0</v>
      </c>
      <c r="H260" s="3">
        <f t="shared" si="10"/>
        <v>0</v>
      </c>
      <c r="I260" s="3">
        <f>MIN(H260,'Pass-Throughs'!O259-'Sequential Pay'!F260)</f>
        <v>0</v>
      </c>
      <c r="J260" s="5">
        <f>H260*'Pass-Throughs'!$B$8/1200</f>
        <v>0</v>
      </c>
      <c r="K260" s="3">
        <f t="shared" si="11"/>
        <v>0</v>
      </c>
      <c r="L260" s="3">
        <f>MIN(K260,'Pass-Throughs'!O259-'Sequential Pay'!F260-'Sequential Pay'!I260)</f>
        <v>0</v>
      </c>
      <c r="M260" s="5">
        <f>K260*'Pass-Throughs'!$B$8/1200</f>
        <v>0</v>
      </c>
    </row>
    <row r="261" spans="4:13" x14ac:dyDescent="0.2">
      <c r="D261">
        <v>259</v>
      </c>
      <c r="E261" s="3">
        <f t="shared" ref="E261:E324" si="12">E260-F260</f>
        <v>0</v>
      </c>
      <c r="F261" s="3">
        <f>MIN(E261,'Pass-Throughs'!O260)</f>
        <v>0</v>
      </c>
      <c r="G261" s="5">
        <f>E261*'Pass-Throughs'!$B$8/1200</f>
        <v>0</v>
      </c>
      <c r="H261" s="3">
        <f t="shared" ref="H261:H324" si="13">H260-I260</f>
        <v>0</v>
      </c>
      <c r="I261" s="3">
        <f>MIN(H261,'Pass-Throughs'!O260-'Sequential Pay'!F261)</f>
        <v>0</v>
      </c>
      <c r="J261" s="5">
        <f>H261*'Pass-Throughs'!$B$8/1200</f>
        <v>0</v>
      </c>
      <c r="K261" s="3">
        <f t="shared" ref="K261:K324" si="14">K260-L260</f>
        <v>0</v>
      </c>
      <c r="L261" s="3">
        <f>MIN(K261,'Pass-Throughs'!O260-'Sequential Pay'!F261-'Sequential Pay'!I261)</f>
        <v>0</v>
      </c>
      <c r="M261" s="5">
        <f>K261*'Pass-Throughs'!$B$8/1200</f>
        <v>0</v>
      </c>
    </row>
    <row r="262" spans="4:13" x14ac:dyDescent="0.2">
      <c r="D262">
        <v>260</v>
      </c>
      <c r="E262" s="3">
        <f t="shared" si="12"/>
        <v>0</v>
      </c>
      <c r="F262" s="3">
        <f>MIN(E262,'Pass-Throughs'!O261)</f>
        <v>0</v>
      </c>
      <c r="G262" s="5">
        <f>E262*'Pass-Throughs'!$B$8/1200</f>
        <v>0</v>
      </c>
      <c r="H262" s="3">
        <f t="shared" si="13"/>
        <v>0</v>
      </c>
      <c r="I262" s="3">
        <f>MIN(H262,'Pass-Throughs'!O261-'Sequential Pay'!F262)</f>
        <v>0</v>
      </c>
      <c r="J262" s="5">
        <f>H262*'Pass-Throughs'!$B$8/1200</f>
        <v>0</v>
      </c>
      <c r="K262" s="3">
        <f t="shared" si="14"/>
        <v>0</v>
      </c>
      <c r="L262" s="3">
        <f>MIN(K262,'Pass-Throughs'!O261-'Sequential Pay'!F262-'Sequential Pay'!I262)</f>
        <v>0</v>
      </c>
      <c r="M262" s="5">
        <f>K262*'Pass-Throughs'!$B$8/1200</f>
        <v>0</v>
      </c>
    </row>
    <row r="263" spans="4:13" x14ac:dyDescent="0.2">
      <c r="D263">
        <v>261</v>
      </c>
      <c r="E263" s="3">
        <f t="shared" si="12"/>
        <v>0</v>
      </c>
      <c r="F263" s="3">
        <f>MIN(E263,'Pass-Throughs'!O262)</f>
        <v>0</v>
      </c>
      <c r="G263" s="5">
        <f>E263*'Pass-Throughs'!$B$8/1200</f>
        <v>0</v>
      </c>
      <c r="H263" s="3">
        <f t="shared" si="13"/>
        <v>0</v>
      </c>
      <c r="I263" s="3">
        <f>MIN(H263,'Pass-Throughs'!O262-'Sequential Pay'!F263)</f>
        <v>0</v>
      </c>
      <c r="J263" s="5">
        <f>H263*'Pass-Throughs'!$B$8/1200</f>
        <v>0</v>
      </c>
      <c r="K263" s="3">
        <f t="shared" si="14"/>
        <v>0</v>
      </c>
      <c r="L263" s="3">
        <f>MIN(K263,'Pass-Throughs'!O262-'Sequential Pay'!F263-'Sequential Pay'!I263)</f>
        <v>0</v>
      </c>
      <c r="M263" s="5">
        <f>K263*'Pass-Throughs'!$B$8/1200</f>
        <v>0</v>
      </c>
    </row>
    <row r="264" spans="4:13" x14ac:dyDescent="0.2">
      <c r="D264">
        <v>262</v>
      </c>
      <c r="E264" s="3">
        <f t="shared" si="12"/>
        <v>0</v>
      </c>
      <c r="F264" s="3">
        <f>MIN(E264,'Pass-Throughs'!O263)</f>
        <v>0</v>
      </c>
      <c r="G264" s="5">
        <f>E264*'Pass-Throughs'!$B$8/1200</f>
        <v>0</v>
      </c>
      <c r="H264" s="3">
        <f t="shared" si="13"/>
        <v>0</v>
      </c>
      <c r="I264" s="3">
        <f>MIN(H264,'Pass-Throughs'!O263-'Sequential Pay'!F264)</f>
        <v>0</v>
      </c>
      <c r="J264" s="5">
        <f>H264*'Pass-Throughs'!$B$8/1200</f>
        <v>0</v>
      </c>
      <c r="K264" s="3">
        <f t="shared" si="14"/>
        <v>0</v>
      </c>
      <c r="L264" s="3">
        <f>MIN(K264,'Pass-Throughs'!O263-'Sequential Pay'!F264-'Sequential Pay'!I264)</f>
        <v>0</v>
      </c>
      <c r="M264" s="5">
        <f>K264*'Pass-Throughs'!$B$8/1200</f>
        <v>0</v>
      </c>
    </row>
    <row r="265" spans="4:13" x14ac:dyDescent="0.2">
      <c r="D265">
        <v>263</v>
      </c>
      <c r="E265" s="3">
        <f t="shared" si="12"/>
        <v>0</v>
      </c>
      <c r="F265" s="3">
        <f>MIN(E265,'Pass-Throughs'!O264)</f>
        <v>0</v>
      </c>
      <c r="G265" s="5">
        <f>E265*'Pass-Throughs'!$B$8/1200</f>
        <v>0</v>
      </c>
      <c r="H265" s="3">
        <f t="shared" si="13"/>
        <v>0</v>
      </c>
      <c r="I265" s="3">
        <f>MIN(H265,'Pass-Throughs'!O264-'Sequential Pay'!F265)</f>
        <v>0</v>
      </c>
      <c r="J265" s="5">
        <f>H265*'Pass-Throughs'!$B$8/1200</f>
        <v>0</v>
      </c>
      <c r="K265" s="3">
        <f t="shared" si="14"/>
        <v>0</v>
      </c>
      <c r="L265" s="3">
        <f>MIN(K265,'Pass-Throughs'!O264-'Sequential Pay'!F265-'Sequential Pay'!I265)</f>
        <v>0</v>
      </c>
      <c r="M265" s="5">
        <f>K265*'Pass-Throughs'!$B$8/1200</f>
        <v>0</v>
      </c>
    </row>
    <row r="266" spans="4:13" x14ac:dyDescent="0.2">
      <c r="D266">
        <v>264</v>
      </c>
      <c r="E266" s="3">
        <f t="shared" si="12"/>
        <v>0</v>
      </c>
      <c r="F266" s="3">
        <f>MIN(E266,'Pass-Throughs'!O265)</f>
        <v>0</v>
      </c>
      <c r="G266" s="5">
        <f>E266*'Pass-Throughs'!$B$8/1200</f>
        <v>0</v>
      </c>
      <c r="H266" s="3">
        <f t="shared" si="13"/>
        <v>0</v>
      </c>
      <c r="I266" s="3">
        <f>MIN(H266,'Pass-Throughs'!O265-'Sequential Pay'!F266)</f>
        <v>0</v>
      </c>
      <c r="J266" s="5">
        <f>H266*'Pass-Throughs'!$B$8/1200</f>
        <v>0</v>
      </c>
      <c r="K266" s="3">
        <f t="shared" si="14"/>
        <v>0</v>
      </c>
      <c r="L266" s="3">
        <f>MIN(K266,'Pass-Throughs'!O265-'Sequential Pay'!F266-'Sequential Pay'!I266)</f>
        <v>0</v>
      </c>
      <c r="M266" s="5">
        <f>K266*'Pass-Throughs'!$B$8/1200</f>
        <v>0</v>
      </c>
    </row>
    <row r="267" spans="4:13" x14ac:dyDescent="0.2">
      <c r="D267">
        <v>265</v>
      </c>
      <c r="E267" s="3">
        <f t="shared" si="12"/>
        <v>0</v>
      </c>
      <c r="F267" s="3">
        <f>MIN(E267,'Pass-Throughs'!O266)</f>
        <v>0</v>
      </c>
      <c r="G267" s="5">
        <f>E267*'Pass-Throughs'!$B$8/1200</f>
        <v>0</v>
      </c>
      <c r="H267" s="3">
        <f t="shared" si="13"/>
        <v>0</v>
      </c>
      <c r="I267" s="3">
        <f>MIN(H267,'Pass-Throughs'!O266-'Sequential Pay'!F267)</f>
        <v>0</v>
      </c>
      <c r="J267" s="5">
        <f>H267*'Pass-Throughs'!$B$8/1200</f>
        <v>0</v>
      </c>
      <c r="K267" s="3">
        <f t="shared" si="14"/>
        <v>0</v>
      </c>
      <c r="L267" s="3">
        <f>MIN(K267,'Pass-Throughs'!O266-'Sequential Pay'!F267-'Sequential Pay'!I267)</f>
        <v>0</v>
      </c>
      <c r="M267" s="5">
        <f>K267*'Pass-Throughs'!$B$8/1200</f>
        <v>0</v>
      </c>
    </row>
    <row r="268" spans="4:13" x14ac:dyDescent="0.2">
      <c r="D268">
        <v>266</v>
      </c>
      <c r="E268" s="3">
        <f t="shared" si="12"/>
        <v>0</v>
      </c>
      <c r="F268" s="3">
        <f>MIN(E268,'Pass-Throughs'!O267)</f>
        <v>0</v>
      </c>
      <c r="G268" s="5">
        <f>E268*'Pass-Throughs'!$B$8/1200</f>
        <v>0</v>
      </c>
      <c r="H268" s="3">
        <f t="shared" si="13"/>
        <v>0</v>
      </c>
      <c r="I268" s="3">
        <f>MIN(H268,'Pass-Throughs'!O267-'Sequential Pay'!F268)</f>
        <v>0</v>
      </c>
      <c r="J268" s="5">
        <f>H268*'Pass-Throughs'!$B$8/1200</f>
        <v>0</v>
      </c>
      <c r="K268" s="3">
        <f t="shared" si="14"/>
        <v>0</v>
      </c>
      <c r="L268" s="3">
        <f>MIN(K268,'Pass-Throughs'!O267-'Sequential Pay'!F268-'Sequential Pay'!I268)</f>
        <v>0</v>
      </c>
      <c r="M268" s="5">
        <f>K268*'Pass-Throughs'!$B$8/1200</f>
        <v>0</v>
      </c>
    </row>
    <row r="269" spans="4:13" x14ac:dyDescent="0.2">
      <c r="D269">
        <v>267</v>
      </c>
      <c r="E269" s="3">
        <f t="shared" si="12"/>
        <v>0</v>
      </c>
      <c r="F269" s="3">
        <f>MIN(E269,'Pass-Throughs'!O268)</f>
        <v>0</v>
      </c>
      <c r="G269" s="5">
        <f>E269*'Pass-Throughs'!$B$8/1200</f>
        <v>0</v>
      </c>
      <c r="H269" s="3">
        <f t="shared" si="13"/>
        <v>0</v>
      </c>
      <c r="I269" s="3">
        <f>MIN(H269,'Pass-Throughs'!O268-'Sequential Pay'!F269)</f>
        <v>0</v>
      </c>
      <c r="J269" s="5">
        <f>H269*'Pass-Throughs'!$B$8/1200</f>
        <v>0</v>
      </c>
      <c r="K269" s="3">
        <f t="shared" si="14"/>
        <v>0</v>
      </c>
      <c r="L269" s="3">
        <f>MIN(K269,'Pass-Throughs'!O268-'Sequential Pay'!F269-'Sequential Pay'!I269)</f>
        <v>0</v>
      </c>
      <c r="M269" s="5">
        <f>K269*'Pass-Throughs'!$B$8/1200</f>
        <v>0</v>
      </c>
    </row>
    <row r="270" spans="4:13" x14ac:dyDescent="0.2">
      <c r="D270">
        <v>268</v>
      </c>
      <c r="E270" s="3">
        <f t="shared" si="12"/>
        <v>0</v>
      </c>
      <c r="F270" s="3">
        <f>MIN(E270,'Pass-Throughs'!O269)</f>
        <v>0</v>
      </c>
      <c r="G270" s="5">
        <f>E270*'Pass-Throughs'!$B$8/1200</f>
        <v>0</v>
      </c>
      <c r="H270" s="3">
        <f t="shared" si="13"/>
        <v>0</v>
      </c>
      <c r="I270" s="3">
        <f>MIN(H270,'Pass-Throughs'!O269-'Sequential Pay'!F270)</f>
        <v>0</v>
      </c>
      <c r="J270" s="5">
        <f>H270*'Pass-Throughs'!$B$8/1200</f>
        <v>0</v>
      </c>
      <c r="K270" s="3">
        <f t="shared" si="14"/>
        <v>0</v>
      </c>
      <c r="L270" s="3">
        <f>MIN(K270,'Pass-Throughs'!O269-'Sequential Pay'!F270-'Sequential Pay'!I270)</f>
        <v>0</v>
      </c>
      <c r="M270" s="5">
        <f>K270*'Pass-Throughs'!$B$8/1200</f>
        <v>0</v>
      </c>
    </row>
    <row r="271" spans="4:13" x14ac:dyDescent="0.2">
      <c r="D271">
        <v>269</v>
      </c>
      <c r="E271" s="3">
        <f t="shared" si="12"/>
        <v>0</v>
      </c>
      <c r="F271" s="3">
        <f>MIN(E271,'Pass-Throughs'!O270)</f>
        <v>0</v>
      </c>
      <c r="G271" s="5">
        <f>E271*'Pass-Throughs'!$B$8/1200</f>
        <v>0</v>
      </c>
      <c r="H271" s="3">
        <f t="shared" si="13"/>
        <v>0</v>
      </c>
      <c r="I271" s="3">
        <f>MIN(H271,'Pass-Throughs'!O270-'Sequential Pay'!F271)</f>
        <v>0</v>
      </c>
      <c r="J271" s="5">
        <f>H271*'Pass-Throughs'!$B$8/1200</f>
        <v>0</v>
      </c>
      <c r="K271" s="3">
        <f t="shared" si="14"/>
        <v>0</v>
      </c>
      <c r="L271" s="3">
        <f>MIN(K271,'Pass-Throughs'!O270-'Sequential Pay'!F271-'Sequential Pay'!I271)</f>
        <v>0</v>
      </c>
      <c r="M271" s="5">
        <f>K271*'Pass-Throughs'!$B$8/1200</f>
        <v>0</v>
      </c>
    </row>
    <row r="272" spans="4:13" x14ac:dyDescent="0.2">
      <c r="D272">
        <v>270</v>
      </c>
      <c r="E272" s="3">
        <f t="shared" si="12"/>
        <v>0</v>
      </c>
      <c r="F272" s="3">
        <f>MIN(E272,'Pass-Throughs'!O271)</f>
        <v>0</v>
      </c>
      <c r="G272" s="5">
        <f>E272*'Pass-Throughs'!$B$8/1200</f>
        <v>0</v>
      </c>
      <c r="H272" s="3">
        <f t="shared" si="13"/>
        <v>0</v>
      </c>
      <c r="I272" s="3">
        <f>MIN(H272,'Pass-Throughs'!O271-'Sequential Pay'!F272)</f>
        <v>0</v>
      </c>
      <c r="J272" s="5">
        <f>H272*'Pass-Throughs'!$B$8/1200</f>
        <v>0</v>
      </c>
      <c r="K272" s="3">
        <f t="shared" si="14"/>
        <v>0</v>
      </c>
      <c r="L272" s="3">
        <f>MIN(K272,'Pass-Throughs'!O271-'Sequential Pay'!F272-'Sequential Pay'!I272)</f>
        <v>0</v>
      </c>
      <c r="M272" s="5">
        <f>K272*'Pass-Throughs'!$B$8/1200</f>
        <v>0</v>
      </c>
    </row>
    <row r="273" spans="4:13" x14ac:dyDescent="0.2">
      <c r="D273">
        <v>271</v>
      </c>
      <c r="E273" s="3">
        <f t="shared" si="12"/>
        <v>0</v>
      </c>
      <c r="F273" s="3">
        <f>MIN(E273,'Pass-Throughs'!O272)</f>
        <v>0</v>
      </c>
      <c r="G273" s="5">
        <f>E273*'Pass-Throughs'!$B$8/1200</f>
        <v>0</v>
      </c>
      <c r="H273" s="3">
        <f t="shared" si="13"/>
        <v>0</v>
      </c>
      <c r="I273" s="3">
        <f>MIN(H273,'Pass-Throughs'!O272-'Sequential Pay'!F273)</f>
        <v>0</v>
      </c>
      <c r="J273" s="5">
        <f>H273*'Pass-Throughs'!$B$8/1200</f>
        <v>0</v>
      </c>
      <c r="K273" s="3">
        <f t="shared" si="14"/>
        <v>0</v>
      </c>
      <c r="L273" s="3">
        <f>MIN(K273,'Pass-Throughs'!O272-'Sequential Pay'!F273-'Sequential Pay'!I273)</f>
        <v>0</v>
      </c>
      <c r="M273" s="5">
        <f>K273*'Pass-Throughs'!$B$8/1200</f>
        <v>0</v>
      </c>
    </row>
    <row r="274" spans="4:13" x14ac:dyDescent="0.2">
      <c r="D274">
        <v>272</v>
      </c>
      <c r="E274" s="3">
        <f t="shared" si="12"/>
        <v>0</v>
      </c>
      <c r="F274" s="3">
        <f>MIN(E274,'Pass-Throughs'!O273)</f>
        <v>0</v>
      </c>
      <c r="G274" s="5">
        <f>E274*'Pass-Throughs'!$B$8/1200</f>
        <v>0</v>
      </c>
      <c r="H274" s="3">
        <f t="shared" si="13"/>
        <v>0</v>
      </c>
      <c r="I274" s="3">
        <f>MIN(H274,'Pass-Throughs'!O273-'Sequential Pay'!F274)</f>
        <v>0</v>
      </c>
      <c r="J274" s="5">
        <f>H274*'Pass-Throughs'!$B$8/1200</f>
        <v>0</v>
      </c>
      <c r="K274" s="3">
        <f t="shared" si="14"/>
        <v>0</v>
      </c>
      <c r="L274" s="3">
        <f>MIN(K274,'Pass-Throughs'!O273-'Sequential Pay'!F274-'Sequential Pay'!I274)</f>
        <v>0</v>
      </c>
      <c r="M274" s="5">
        <f>K274*'Pass-Throughs'!$B$8/1200</f>
        <v>0</v>
      </c>
    </row>
    <row r="275" spans="4:13" x14ac:dyDescent="0.2">
      <c r="D275">
        <v>273</v>
      </c>
      <c r="E275" s="3">
        <f t="shared" si="12"/>
        <v>0</v>
      </c>
      <c r="F275" s="3">
        <f>MIN(E275,'Pass-Throughs'!O274)</f>
        <v>0</v>
      </c>
      <c r="G275" s="5">
        <f>E275*'Pass-Throughs'!$B$8/1200</f>
        <v>0</v>
      </c>
      <c r="H275" s="3">
        <f t="shared" si="13"/>
        <v>0</v>
      </c>
      <c r="I275" s="3">
        <f>MIN(H275,'Pass-Throughs'!O274-'Sequential Pay'!F275)</f>
        <v>0</v>
      </c>
      <c r="J275" s="5">
        <f>H275*'Pass-Throughs'!$B$8/1200</f>
        <v>0</v>
      </c>
      <c r="K275" s="3">
        <f t="shared" si="14"/>
        <v>0</v>
      </c>
      <c r="L275" s="3">
        <f>MIN(K275,'Pass-Throughs'!O274-'Sequential Pay'!F275-'Sequential Pay'!I275)</f>
        <v>0</v>
      </c>
      <c r="M275" s="5">
        <f>K275*'Pass-Throughs'!$B$8/1200</f>
        <v>0</v>
      </c>
    </row>
    <row r="276" spans="4:13" x14ac:dyDescent="0.2">
      <c r="D276">
        <v>274</v>
      </c>
      <c r="E276" s="3">
        <f t="shared" si="12"/>
        <v>0</v>
      </c>
      <c r="F276" s="3">
        <f>MIN(E276,'Pass-Throughs'!O275)</f>
        <v>0</v>
      </c>
      <c r="G276" s="5">
        <f>E276*'Pass-Throughs'!$B$8/1200</f>
        <v>0</v>
      </c>
      <c r="H276" s="3">
        <f t="shared" si="13"/>
        <v>0</v>
      </c>
      <c r="I276" s="3">
        <f>MIN(H276,'Pass-Throughs'!O275-'Sequential Pay'!F276)</f>
        <v>0</v>
      </c>
      <c r="J276" s="5">
        <f>H276*'Pass-Throughs'!$B$8/1200</f>
        <v>0</v>
      </c>
      <c r="K276" s="3">
        <f t="shared" si="14"/>
        <v>0</v>
      </c>
      <c r="L276" s="3">
        <f>MIN(K276,'Pass-Throughs'!O275-'Sequential Pay'!F276-'Sequential Pay'!I276)</f>
        <v>0</v>
      </c>
      <c r="M276" s="5">
        <f>K276*'Pass-Throughs'!$B$8/1200</f>
        <v>0</v>
      </c>
    </row>
    <row r="277" spans="4:13" x14ac:dyDescent="0.2">
      <c r="D277">
        <v>275</v>
      </c>
      <c r="E277" s="3">
        <f t="shared" si="12"/>
        <v>0</v>
      </c>
      <c r="F277" s="3">
        <f>MIN(E277,'Pass-Throughs'!O276)</f>
        <v>0</v>
      </c>
      <c r="G277" s="5">
        <f>E277*'Pass-Throughs'!$B$8/1200</f>
        <v>0</v>
      </c>
      <c r="H277" s="3">
        <f t="shared" si="13"/>
        <v>0</v>
      </c>
      <c r="I277" s="3">
        <f>MIN(H277,'Pass-Throughs'!O276-'Sequential Pay'!F277)</f>
        <v>0</v>
      </c>
      <c r="J277" s="5">
        <f>H277*'Pass-Throughs'!$B$8/1200</f>
        <v>0</v>
      </c>
      <c r="K277" s="3">
        <f t="shared" si="14"/>
        <v>0</v>
      </c>
      <c r="L277" s="3">
        <f>MIN(K277,'Pass-Throughs'!O276-'Sequential Pay'!F277-'Sequential Pay'!I277)</f>
        <v>0</v>
      </c>
      <c r="M277" s="5">
        <f>K277*'Pass-Throughs'!$B$8/1200</f>
        <v>0</v>
      </c>
    </row>
    <row r="278" spans="4:13" x14ac:dyDescent="0.2">
      <c r="D278">
        <v>276</v>
      </c>
      <c r="E278" s="3">
        <f t="shared" si="12"/>
        <v>0</v>
      </c>
      <c r="F278" s="3">
        <f>MIN(E278,'Pass-Throughs'!O277)</f>
        <v>0</v>
      </c>
      <c r="G278" s="5">
        <f>E278*'Pass-Throughs'!$B$8/1200</f>
        <v>0</v>
      </c>
      <c r="H278" s="3">
        <f t="shared" si="13"/>
        <v>0</v>
      </c>
      <c r="I278" s="3">
        <f>MIN(H278,'Pass-Throughs'!O277-'Sequential Pay'!F278)</f>
        <v>0</v>
      </c>
      <c r="J278" s="5">
        <f>H278*'Pass-Throughs'!$B$8/1200</f>
        <v>0</v>
      </c>
      <c r="K278" s="3">
        <f t="shared" si="14"/>
        <v>0</v>
      </c>
      <c r="L278" s="3">
        <f>MIN(K278,'Pass-Throughs'!O277-'Sequential Pay'!F278-'Sequential Pay'!I278)</f>
        <v>0</v>
      </c>
      <c r="M278" s="5">
        <f>K278*'Pass-Throughs'!$B$8/1200</f>
        <v>0</v>
      </c>
    </row>
    <row r="279" spans="4:13" x14ac:dyDescent="0.2">
      <c r="D279">
        <v>277</v>
      </c>
      <c r="E279" s="3">
        <f t="shared" si="12"/>
        <v>0</v>
      </c>
      <c r="F279" s="3">
        <f>MIN(E279,'Pass-Throughs'!O278)</f>
        <v>0</v>
      </c>
      <c r="G279" s="5">
        <f>E279*'Pass-Throughs'!$B$8/1200</f>
        <v>0</v>
      </c>
      <c r="H279" s="3">
        <f t="shared" si="13"/>
        <v>0</v>
      </c>
      <c r="I279" s="3">
        <f>MIN(H279,'Pass-Throughs'!O278-'Sequential Pay'!F279)</f>
        <v>0</v>
      </c>
      <c r="J279" s="5">
        <f>H279*'Pass-Throughs'!$B$8/1200</f>
        <v>0</v>
      </c>
      <c r="K279" s="3">
        <f t="shared" si="14"/>
        <v>0</v>
      </c>
      <c r="L279" s="3">
        <f>MIN(K279,'Pass-Throughs'!O278-'Sequential Pay'!F279-'Sequential Pay'!I279)</f>
        <v>0</v>
      </c>
      <c r="M279" s="5">
        <f>K279*'Pass-Throughs'!$B$8/1200</f>
        <v>0</v>
      </c>
    </row>
    <row r="280" spans="4:13" x14ac:dyDescent="0.2">
      <c r="D280">
        <v>278</v>
      </c>
      <c r="E280" s="3">
        <f t="shared" si="12"/>
        <v>0</v>
      </c>
      <c r="F280" s="3">
        <f>MIN(E280,'Pass-Throughs'!O279)</f>
        <v>0</v>
      </c>
      <c r="G280" s="5">
        <f>E280*'Pass-Throughs'!$B$8/1200</f>
        <v>0</v>
      </c>
      <c r="H280" s="3">
        <f t="shared" si="13"/>
        <v>0</v>
      </c>
      <c r="I280" s="3">
        <f>MIN(H280,'Pass-Throughs'!O279-'Sequential Pay'!F280)</f>
        <v>0</v>
      </c>
      <c r="J280" s="5">
        <f>H280*'Pass-Throughs'!$B$8/1200</f>
        <v>0</v>
      </c>
      <c r="K280" s="3">
        <f t="shared" si="14"/>
        <v>0</v>
      </c>
      <c r="L280" s="3">
        <f>MIN(K280,'Pass-Throughs'!O279-'Sequential Pay'!F280-'Sequential Pay'!I280)</f>
        <v>0</v>
      </c>
      <c r="M280" s="5">
        <f>K280*'Pass-Throughs'!$B$8/1200</f>
        <v>0</v>
      </c>
    </row>
    <row r="281" spans="4:13" x14ac:dyDescent="0.2">
      <c r="D281">
        <v>279</v>
      </c>
      <c r="E281" s="3">
        <f t="shared" si="12"/>
        <v>0</v>
      </c>
      <c r="F281" s="3">
        <f>MIN(E281,'Pass-Throughs'!O280)</f>
        <v>0</v>
      </c>
      <c r="G281" s="5">
        <f>E281*'Pass-Throughs'!$B$8/1200</f>
        <v>0</v>
      </c>
      <c r="H281" s="3">
        <f t="shared" si="13"/>
        <v>0</v>
      </c>
      <c r="I281" s="3">
        <f>MIN(H281,'Pass-Throughs'!O280-'Sequential Pay'!F281)</f>
        <v>0</v>
      </c>
      <c r="J281" s="5">
        <f>H281*'Pass-Throughs'!$B$8/1200</f>
        <v>0</v>
      </c>
      <c r="K281" s="3">
        <f t="shared" si="14"/>
        <v>0</v>
      </c>
      <c r="L281" s="3">
        <f>MIN(K281,'Pass-Throughs'!O280-'Sequential Pay'!F281-'Sequential Pay'!I281)</f>
        <v>0</v>
      </c>
      <c r="M281" s="5">
        <f>K281*'Pass-Throughs'!$B$8/1200</f>
        <v>0</v>
      </c>
    </row>
    <row r="282" spans="4:13" x14ac:dyDescent="0.2">
      <c r="D282">
        <v>280</v>
      </c>
      <c r="E282" s="3">
        <f t="shared" si="12"/>
        <v>0</v>
      </c>
      <c r="F282" s="3">
        <f>MIN(E282,'Pass-Throughs'!O281)</f>
        <v>0</v>
      </c>
      <c r="G282" s="5">
        <f>E282*'Pass-Throughs'!$B$8/1200</f>
        <v>0</v>
      </c>
      <c r="H282" s="3">
        <f t="shared" si="13"/>
        <v>0</v>
      </c>
      <c r="I282" s="3">
        <f>MIN(H282,'Pass-Throughs'!O281-'Sequential Pay'!F282)</f>
        <v>0</v>
      </c>
      <c r="J282" s="5">
        <f>H282*'Pass-Throughs'!$B$8/1200</f>
        <v>0</v>
      </c>
      <c r="K282" s="3">
        <f t="shared" si="14"/>
        <v>0</v>
      </c>
      <c r="L282" s="3">
        <f>MIN(K282,'Pass-Throughs'!O281-'Sequential Pay'!F282-'Sequential Pay'!I282)</f>
        <v>0</v>
      </c>
      <c r="M282" s="5">
        <f>K282*'Pass-Throughs'!$B$8/1200</f>
        <v>0</v>
      </c>
    </row>
    <row r="283" spans="4:13" x14ac:dyDescent="0.2">
      <c r="D283">
        <v>281</v>
      </c>
      <c r="E283" s="3">
        <f t="shared" si="12"/>
        <v>0</v>
      </c>
      <c r="F283" s="3">
        <f>MIN(E283,'Pass-Throughs'!O282)</f>
        <v>0</v>
      </c>
      <c r="G283" s="5">
        <f>E283*'Pass-Throughs'!$B$8/1200</f>
        <v>0</v>
      </c>
      <c r="H283" s="3">
        <f t="shared" si="13"/>
        <v>0</v>
      </c>
      <c r="I283" s="3">
        <f>MIN(H283,'Pass-Throughs'!O282-'Sequential Pay'!F283)</f>
        <v>0</v>
      </c>
      <c r="J283" s="5">
        <f>H283*'Pass-Throughs'!$B$8/1200</f>
        <v>0</v>
      </c>
      <c r="K283" s="3">
        <f t="shared" si="14"/>
        <v>0</v>
      </c>
      <c r="L283" s="3">
        <f>MIN(K283,'Pass-Throughs'!O282-'Sequential Pay'!F283-'Sequential Pay'!I283)</f>
        <v>0</v>
      </c>
      <c r="M283" s="5">
        <f>K283*'Pass-Throughs'!$B$8/1200</f>
        <v>0</v>
      </c>
    </row>
    <row r="284" spans="4:13" x14ac:dyDescent="0.2">
      <c r="D284">
        <v>282</v>
      </c>
      <c r="E284" s="3">
        <f t="shared" si="12"/>
        <v>0</v>
      </c>
      <c r="F284" s="3">
        <f>MIN(E284,'Pass-Throughs'!O283)</f>
        <v>0</v>
      </c>
      <c r="G284" s="5">
        <f>E284*'Pass-Throughs'!$B$8/1200</f>
        <v>0</v>
      </c>
      <c r="H284" s="3">
        <f t="shared" si="13"/>
        <v>0</v>
      </c>
      <c r="I284" s="3">
        <f>MIN(H284,'Pass-Throughs'!O283-'Sequential Pay'!F284)</f>
        <v>0</v>
      </c>
      <c r="J284" s="5">
        <f>H284*'Pass-Throughs'!$B$8/1200</f>
        <v>0</v>
      </c>
      <c r="K284" s="3">
        <f t="shared" si="14"/>
        <v>0</v>
      </c>
      <c r="L284" s="3">
        <f>MIN(K284,'Pass-Throughs'!O283-'Sequential Pay'!F284-'Sequential Pay'!I284)</f>
        <v>0</v>
      </c>
      <c r="M284" s="5">
        <f>K284*'Pass-Throughs'!$B$8/1200</f>
        <v>0</v>
      </c>
    </row>
    <row r="285" spans="4:13" x14ac:dyDescent="0.2">
      <c r="D285">
        <v>283</v>
      </c>
      <c r="E285" s="3">
        <f t="shared" si="12"/>
        <v>0</v>
      </c>
      <c r="F285" s="3">
        <f>MIN(E285,'Pass-Throughs'!O284)</f>
        <v>0</v>
      </c>
      <c r="G285" s="5">
        <f>E285*'Pass-Throughs'!$B$8/1200</f>
        <v>0</v>
      </c>
      <c r="H285" s="3">
        <f t="shared" si="13"/>
        <v>0</v>
      </c>
      <c r="I285" s="3">
        <f>MIN(H285,'Pass-Throughs'!O284-'Sequential Pay'!F285)</f>
        <v>0</v>
      </c>
      <c r="J285" s="5">
        <f>H285*'Pass-Throughs'!$B$8/1200</f>
        <v>0</v>
      </c>
      <c r="K285" s="3">
        <f t="shared" si="14"/>
        <v>0</v>
      </c>
      <c r="L285" s="3">
        <f>MIN(K285,'Pass-Throughs'!O284-'Sequential Pay'!F285-'Sequential Pay'!I285)</f>
        <v>0</v>
      </c>
      <c r="M285" s="5">
        <f>K285*'Pass-Throughs'!$B$8/1200</f>
        <v>0</v>
      </c>
    </row>
    <row r="286" spans="4:13" x14ac:dyDescent="0.2">
      <c r="D286">
        <v>284</v>
      </c>
      <c r="E286" s="3">
        <f t="shared" si="12"/>
        <v>0</v>
      </c>
      <c r="F286" s="3">
        <f>MIN(E286,'Pass-Throughs'!O285)</f>
        <v>0</v>
      </c>
      <c r="G286" s="5">
        <f>E286*'Pass-Throughs'!$B$8/1200</f>
        <v>0</v>
      </c>
      <c r="H286" s="3">
        <f t="shared" si="13"/>
        <v>0</v>
      </c>
      <c r="I286" s="3">
        <f>MIN(H286,'Pass-Throughs'!O285-'Sequential Pay'!F286)</f>
        <v>0</v>
      </c>
      <c r="J286" s="5">
        <f>H286*'Pass-Throughs'!$B$8/1200</f>
        <v>0</v>
      </c>
      <c r="K286" s="3">
        <f t="shared" si="14"/>
        <v>0</v>
      </c>
      <c r="L286" s="3">
        <f>MIN(K286,'Pass-Throughs'!O285-'Sequential Pay'!F286-'Sequential Pay'!I286)</f>
        <v>0</v>
      </c>
      <c r="M286" s="5">
        <f>K286*'Pass-Throughs'!$B$8/1200</f>
        <v>0</v>
      </c>
    </row>
    <row r="287" spans="4:13" x14ac:dyDescent="0.2">
      <c r="D287">
        <v>285</v>
      </c>
      <c r="E287" s="3">
        <f t="shared" si="12"/>
        <v>0</v>
      </c>
      <c r="F287" s="3">
        <f>MIN(E287,'Pass-Throughs'!O286)</f>
        <v>0</v>
      </c>
      <c r="G287" s="5">
        <f>E287*'Pass-Throughs'!$B$8/1200</f>
        <v>0</v>
      </c>
      <c r="H287" s="3">
        <f t="shared" si="13"/>
        <v>0</v>
      </c>
      <c r="I287" s="3">
        <f>MIN(H287,'Pass-Throughs'!O286-'Sequential Pay'!F287)</f>
        <v>0</v>
      </c>
      <c r="J287" s="5">
        <f>H287*'Pass-Throughs'!$B$8/1200</f>
        <v>0</v>
      </c>
      <c r="K287" s="3">
        <f t="shared" si="14"/>
        <v>0</v>
      </c>
      <c r="L287" s="3">
        <f>MIN(K287,'Pass-Throughs'!O286-'Sequential Pay'!F287-'Sequential Pay'!I287)</f>
        <v>0</v>
      </c>
      <c r="M287" s="5">
        <f>K287*'Pass-Throughs'!$B$8/1200</f>
        <v>0</v>
      </c>
    </row>
    <row r="288" spans="4:13" x14ac:dyDescent="0.2">
      <c r="D288">
        <v>286</v>
      </c>
      <c r="E288" s="3">
        <f t="shared" si="12"/>
        <v>0</v>
      </c>
      <c r="F288" s="3">
        <f>MIN(E288,'Pass-Throughs'!O287)</f>
        <v>0</v>
      </c>
      <c r="G288" s="5">
        <f>E288*'Pass-Throughs'!$B$8/1200</f>
        <v>0</v>
      </c>
      <c r="H288" s="3">
        <f t="shared" si="13"/>
        <v>0</v>
      </c>
      <c r="I288" s="3">
        <f>MIN(H288,'Pass-Throughs'!O287-'Sequential Pay'!F288)</f>
        <v>0</v>
      </c>
      <c r="J288" s="5">
        <f>H288*'Pass-Throughs'!$B$8/1200</f>
        <v>0</v>
      </c>
      <c r="K288" s="3">
        <f t="shared" si="14"/>
        <v>0</v>
      </c>
      <c r="L288" s="3">
        <f>MIN(K288,'Pass-Throughs'!O287-'Sequential Pay'!F288-'Sequential Pay'!I288)</f>
        <v>0</v>
      </c>
      <c r="M288" s="5">
        <f>K288*'Pass-Throughs'!$B$8/1200</f>
        <v>0</v>
      </c>
    </row>
    <row r="289" spans="4:13" x14ac:dyDescent="0.2">
      <c r="D289">
        <v>287</v>
      </c>
      <c r="E289" s="3">
        <f t="shared" si="12"/>
        <v>0</v>
      </c>
      <c r="F289" s="3">
        <f>MIN(E289,'Pass-Throughs'!O288)</f>
        <v>0</v>
      </c>
      <c r="G289" s="5">
        <f>E289*'Pass-Throughs'!$B$8/1200</f>
        <v>0</v>
      </c>
      <c r="H289" s="3">
        <f t="shared" si="13"/>
        <v>0</v>
      </c>
      <c r="I289" s="3">
        <f>MIN(H289,'Pass-Throughs'!O288-'Sequential Pay'!F289)</f>
        <v>0</v>
      </c>
      <c r="J289" s="5">
        <f>H289*'Pass-Throughs'!$B$8/1200</f>
        <v>0</v>
      </c>
      <c r="K289" s="3">
        <f t="shared" si="14"/>
        <v>0</v>
      </c>
      <c r="L289" s="3">
        <f>MIN(K289,'Pass-Throughs'!O288-'Sequential Pay'!F289-'Sequential Pay'!I289)</f>
        <v>0</v>
      </c>
      <c r="M289" s="5">
        <f>K289*'Pass-Throughs'!$B$8/1200</f>
        <v>0</v>
      </c>
    </row>
    <row r="290" spans="4:13" x14ac:dyDescent="0.2">
      <c r="D290">
        <v>288</v>
      </c>
      <c r="E290" s="3">
        <f t="shared" si="12"/>
        <v>0</v>
      </c>
      <c r="F290" s="3">
        <f>MIN(E290,'Pass-Throughs'!O289)</f>
        <v>0</v>
      </c>
      <c r="G290" s="5">
        <f>E290*'Pass-Throughs'!$B$8/1200</f>
        <v>0</v>
      </c>
      <c r="H290" s="3">
        <f t="shared" si="13"/>
        <v>0</v>
      </c>
      <c r="I290" s="3">
        <f>MIN(H290,'Pass-Throughs'!O289-'Sequential Pay'!F290)</f>
        <v>0</v>
      </c>
      <c r="J290" s="5">
        <f>H290*'Pass-Throughs'!$B$8/1200</f>
        <v>0</v>
      </c>
      <c r="K290" s="3">
        <f t="shared" si="14"/>
        <v>0</v>
      </c>
      <c r="L290" s="3">
        <f>MIN(K290,'Pass-Throughs'!O289-'Sequential Pay'!F290-'Sequential Pay'!I290)</f>
        <v>0</v>
      </c>
      <c r="M290" s="5">
        <f>K290*'Pass-Throughs'!$B$8/1200</f>
        <v>0</v>
      </c>
    </row>
    <row r="291" spans="4:13" x14ac:dyDescent="0.2">
      <c r="D291">
        <v>289</v>
      </c>
      <c r="E291" s="3">
        <f t="shared" si="12"/>
        <v>0</v>
      </c>
      <c r="F291" s="3">
        <f>MIN(E291,'Pass-Throughs'!O290)</f>
        <v>0</v>
      </c>
      <c r="G291" s="5">
        <f>E291*'Pass-Throughs'!$B$8/1200</f>
        <v>0</v>
      </c>
      <c r="H291" s="3">
        <f t="shared" si="13"/>
        <v>0</v>
      </c>
      <c r="I291" s="3">
        <f>MIN(H291,'Pass-Throughs'!O290-'Sequential Pay'!F291)</f>
        <v>0</v>
      </c>
      <c r="J291" s="5">
        <f>H291*'Pass-Throughs'!$B$8/1200</f>
        <v>0</v>
      </c>
      <c r="K291" s="3">
        <f t="shared" si="14"/>
        <v>0</v>
      </c>
      <c r="L291" s="3">
        <f>MIN(K291,'Pass-Throughs'!O290-'Sequential Pay'!F291-'Sequential Pay'!I291)</f>
        <v>0</v>
      </c>
      <c r="M291" s="5">
        <f>K291*'Pass-Throughs'!$B$8/1200</f>
        <v>0</v>
      </c>
    </row>
    <row r="292" spans="4:13" x14ac:dyDescent="0.2">
      <c r="D292">
        <v>290</v>
      </c>
      <c r="E292" s="3">
        <f t="shared" si="12"/>
        <v>0</v>
      </c>
      <c r="F292" s="3">
        <f>MIN(E292,'Pass-Throughs'!O291)</f>
        <v>0</v>
      </c>
      <c r="G292" s="5">
        <f>E292*'Pass-Throughs'!$B$8/1200</f>
        <v>0</v>
      </c>
      <c r="H292" s="3">
        <f t="shared" si="13"/>
        <v>0</v>
      </c>
      <c r="I292" s="3">
        <f>MIN(H292,'Pass-Throughs'!O291-'Sequential Pay'!F292)</f>
        <v>0</v>
      </c>
      <c r="J292" s="5">
        <f>H292*'Pass-Throughs'!$B$8/1200</f>
        <v>0</v>
      </c>
      <c r="K292" s="3">
        <f t="shared" si="14"/>
        <v>0</v>
      </c>
      <c r="L292" s="3">
        <f>MIN(K292,'Pass-Throughs'!O291-'Sequential Pay'!F292-'Sequential Pay'!I292)</f>
        <v>0</v>
      </c>
      <c r="M292" s="5">
        <f>K292*'Pass-Throughs'!$B$8/1200</f>
        <v>0</v>
      </c>
    </row>
    <row r="293" spans="4:13" x14ac:dyDescent="0.2">
      <c r="D293">
        <v>291</v>
      </c>
      <c r="E293" s="3">
        <f t="shared" si="12"/>
        <v>0</v>
      </c>
      <c r="F293" s="3">
        <f>MIN(E293,'Pass-Throughs'!O292)</f>
        <v>0</v>
      </c>
      <c r="G293" s="5">
        <f>E293*'Pass-Throughs'!$B$8/1200</f>
        <v>0</v>
      </c>
      <c r="H293" s="3">
        <f t="shared" si="13"/>
        <v>0</v>
      </c>
      <c r="I293" s="3">
        <f>MIN(H293,'Pass-Throughs'!O292-'Sequential Pay'!F293)</f>
        <v>0</v>
      </c>
      <c r="J293" s="5">
        <f>H293*'Pass-Throughs'!$B$8/1200</f>
        <v>0</v>
      </c>
      <c r="K293" s="3">
        <f t="shared" si="14"/>
        <v>0</v>
      </c>
      <c r="L293" s="3">
        <f>MIN(K293,'Pass-Throughs'!O292-'Sequential Pay'!F293-'Sequential Pay'!I293)</f>
        <v>0</v>
      </c>
      <c r="M293" s="5">
        <f>K293*'Pass-Throughs'!$B$8/1200</f>
        <v>0</v>
      </c>
    </row>
    <row r="294" spans="4:13" x14ac:dyDescent="0.2">
      <c r="D294">
        <v>292</v>
      </c>
      <c r="E294" s="3">
        <f t="shared" si="12"/>
        <v>0</v>
      </c>
      <c r="F294" s="3">
        <f>MIN(E294,'Pass-Throughs'!O293)</f>
        <v>0</v>
      </c>
      <c r="G294" s="5">
        <f>E294*'Pass-Throughs'!$B$8/1200</f>
        <v>0</v>
      </c>
      <c r="H294" s="3">
        <f t="shared" si="13"/>
        <v>0</v>
      </c>
      <c r="I294" s="3">
        <f>MIN(H294,'Pass-Throughs'!O293-'Sequential Pay'!F294)</f>
        <v>0</v>
      </c>
      <c r="J294" s="5">
        <f>H294*'Pass-Throughs'!$B$8/1200</f>
        <v>0</v>
      </c>
      <c r="K294" s="3">
        <f t="shared" si="14"/>
        <v>0</v>
      </c>
      <c r="L294" s="3">
        <f>MIN(K294,'Pass-Throughs'!O293-'Sequential Pay'!F294-'Sequential Pay'!I294)</f>
        <v>0</v>
      </c>
      <c r="M294" s="5">
        <f>K294*'Pass-Throughs'!$B$8/1200</f>
        <v>0</v>
      </c>
    </row>
    <row r="295" spans="4:13" x14ac:dyDescent="0.2">
      <c r="D295">
        <v>293</v>
      </c>
      <c r="E295" s="3">
        <f t="shared" si="12"/>
        <v>0</v>
      </c>
      <c r="F295" s="3">
        <f>MIN(E295,'Pass-Throughs'!O294)</f>
        <v>0</v>
      </c>
      <c r="G295" s="5">
        <f>E295*'Pass-Throughs'!$B$8/1200</f>
        <v>0</v>
      </c>
      <c r="H295" s="3">
        <f t="shared" si="13"/>
        <v>0</v>
      </c>
      <c r="I295" s="3">
        <f>MIN(H295,'Pass-Throughs'!O294-'Sequential Pay'!F295)</f>
        <v>0</v>
      </c>
      <c r="J295" s="5">
        <f>H295*'Pass-Throughs'!$B$8/1200</f>
        <v>0</v>
      </c>
      <c r="K295" s="3">
        <f t="shared" si="14"/>
        <v>0</v>
      </c>
      <c r="L295" s="3">
        <f>MIN(K295,'Pass-Throughs'!O294-'Sequential Pay'!F295-'Sequential Pay'!I295)</f>
        <v>0</v>
      </c>
      <c r="M295" s="5">
        <f>K295*'Pass-Throughs'!$B$8/1200</f>
        <v>0</v>
      </c>
    </row>
    <row r="296" spans="4:13" x14ac:dyDescent="0.2">
      <c r="D296">
        <v>294</v>
      </c>
      <c r="E296" s="3">
        <f t="shared" si="12"/>
        <v>0</v>
      </c>
      <c r="F296" s="3">
        <f>MIN(E296,'Pass-Throughs'!O295)</f>
        <v>0</v>
      </c>
      <c r="G296" s="5">
        <f>E296*'Pass-Throughs'!$B$8/1200</f>
        <v>0</v>
      </c>
      <c r="H296" s="3">
        <f t="shared" si="13"/>
        <v>0</v>
      </c>
      <c r="I296" s="3">
        <f>MIN(H296,'Pass-Throughs'!O295-'Sequential Pay'!F296)</f>
        <v>0</v>
      </c>
      <c r="J296" s="5">
        <f>H296*'Pass-Throughs'!$B$8/1200</f>
        <v>0</v>
      </c>
      <c r="K296" s="3">
        <f t="shared" si="14"/>
        <v>0</v>
      </c>
      <c r="L296" s="3">
        <f>MIN(K296,'Pass-Throughs'!O295-'Sequential Pay'!F296-'Sequential Pay'!I296)</f>
        <v>0</v>
      </c>
      <c r="M296" s="5">
        <f>K296*'Pass-Throughs'!$B$8/1200</f>
        <v>0</v>
      </c>
    </row>
    <row r="297" spans="4:13" x14ac:dyDescent="0.2">
      <c r="D297">
        <v>295</v>
      </c>
      <c r="E297" s="3">
        <f t="shared" si="12"/>
        <v>0</v>
      </c>
      <c r="F297" s="3">
        <f>MIN(E297,'Pass-Throughs'!O296)</f>
        <v>0</v>
      </c>
      <c r="G297" s="5">
        <f>E297*'Pass-Throughs'!$B$8/1200</f>
        <v>0</v>
      </c>
      <c r="H297" s="3">
        <f t="shared" si="13"/>
        <v>0</v>
      </c>
      <c r="I297" s="3">
        <f>MIN(H297,'Pass-Throughs'!O296-'Sequential Pay'!F297)</f>
        <v>0</v>
      </c>
      <c r="J297" s="5">
        <f>H297*'Pass-Throughs'!$B$8/1200</f>
        <v>0</v>
      </c>
      <c r="K297" s="3">
        <f t="shared" si="14"/>
        <v>0</v>
      </c>
      <c r="L297" s="3">
        <f>MIN(K297,'Pass-Throughs'!O296-'Sequential Pay'!F297-'Sequential Pay'!I297)</f>
        <v>0</v>
      </c>
      <c r="M297" s="5">
        <f>K297*'Pass-Throughs'!$B$8/1200</f>
        <v>0</v>
      </c>
    </row>
    <row r="298" spans="4:13" x14ac:dyDescent="0.2">
      <c r="D298">
        <v>296</v>
      </c>
      <c r="E298" s="3">
        <f t="shared" si="12"/>
        <v>0</v>
      </c>
      <c r="F298" s="3">
        <f>MIN(E298,'Pass-Throughs'!O297)</f>
        <v>0</v>
      </c>
      <c r="G298" s="5">
        <f>E298*'Pass-Throughs'!$B$8/1200</f>
        <v>0</v>
      </c>
      <c r="H298" s="3">
        <f t="shared" si="13"/>
        <v>0</v>
      </c>
      <c r="I298" s="3">
        <f>MIN(H298,'Pass-Throughs'!O297-'Sequential Pay'!F298)</f>
        <v>0</v>
      </c>
      <c r="J298" s="5">
        <f>H298*'Pass-Throughs'!$B$8/1200</f>
        <v>0</v>
      </c>
      <c r="K298" s="3">
        <f t="shared" si="14"/>
        <v>0</v>
      </c>
      <c r="L298" s="3">
        <f>MIN(K298,'Pass-Throughs'!O297-'Sequential Pay'!F298-'Sequential Pay'!I298)</f>
        <v>0</v>
      </c>
      <c r="M298" s="5">
        <f>K298*'Pass-Throughs'!$B$8/1200</f>
        <v>0</v>
      </c>
    </row>
    <row r="299" spans="4:13" x14ac:dyDescent="0.2">
      <c r="D299">
        <v>297</v>
      </c>
      <c r="E299" s="3">
        <f t="shared" si="12"/>
        <v>0</v>
      </c>
      <c r="F299" s="3">
        <f>MIN(E299,'Pass-Throughs'!O298)</f>
        <v>0</v>
      </c>
      <c r="G299" s="5">
        <f>E299*'Pass-Throughs'!$B$8/1200</f>
        <v>0</v>
      </c>
      <c r="H299" s="3">
        <f t="shared" si="13"/>
        <v>0</v>
      </c>
      <c r="I299" s="3">
        <f>MIN(H299,'Pass-Throughs'!O298-'Sequential Pay'!F299)</f>
        <v>0</v>
      </c>
      <c r="J299" s="5">
        <f>H299*'Pass-Throughs'!$B$8/1200</f>
        <v>0</v>
      </c>
      <c r="K299" s="3">
        <f t="shared" si="14"/>
        <v>0</v>
      </c>
      <c r="L299" s="3">
        <f>MIN(K299,'Pass-Throughs'!O298-'Sequential Pay'!F299-'Sequential Pay'!I299)</f>
        <v>0</v>
      </c>
      <c r="M299" s="5">
        <f>K299*'Pass-Throughs'!$B$8/1200</f>
        <v>0</v>
      </c>
    </row>
    <row r="300" spans="4:13" x14ac:dyDescent="0.2">
      <c r="D300">
        <v>298</v>
      </c>
      <c r="E300" s="3">
        <f t="shared" si="12"/>
        <v>0</v>
      </c>
      <c r="F300" s="3">
        <f>MIN(E300,'Pass-Throughs'!O299)</f>
        <v>0</v>
      </c>
      <c r="G300" s="5">
        <f>E300*'Pass-Throughs'!$B$8/1200</f>
        <v>0</v>
      </c>
      <c r="H300" s="3">
        <f t="shared" si="13"/>
        <v>0</v>
      </c>
      <c r="I300" s="3">
        <f>MIN(H300,'Pass-Throughs'!O299-'Sequential Pay'!F300)</f>
        <v>0</v>
      </c>
      <c r="J300" s="5">
        <f>H300*'Pass-Throughs'!$B$8/1200</f>
        <v>0</v>
      </c>
      <c r="K300" s="3">
        <f t="shared" si="14"/>
        <v>0</v>
      </c>
      <c r="L300" s="3">
        <f>MIN(K300,'Pass-Throughs'!O299-'Sequential Pay'!F300-'Sequential Pay'!I300)</f>
        <v>0</v>
      </c>
      <c r="M300" s="5">
        <f>K300*'Pass-Throughs'!$B$8/1200</f>
        <v>0</v>
      </c>
    </row>
    <row r="301" spans="4:13" x14ac:dyDescent="0.2">
      <c r="D301">
        <v>299</v>
      </c>
      <c r="E301" s="3">
        <f t="shared" si="12"/>
        <v>0</v>
      </c>
      <c r="F301" s="3">
        <f>MIN(E301,'Pass-Throughs'!O300)</f>
        <v>0</v>
      </c>
      <c r="G301" s="5">
        <f>E301*'Pass-Throughs'!$B$8/1200</f>
        <v>0</v>
      </c>
      <c r="H301" s="3">
        <f t="shared" si="13"/>
        <v>0</v>
      </c>
      <c r="I301" s="3">
        <f>MIN(H301,'Pass-Throughs'!O300-'Sequential Pay'!F301)</f>
        <v>0</v>
      </c>
      <c r="J301" s="5">
        <f>H301*'Pass-Throughs'!$B$8/1200</f>
        <v>0</v>
      </c>
      <c r="K301" s="3">
        <f t="shared" si="14"/>
        <v>0</v>
      </c>
      <c r="L301" s="3">
        <f>MIN(K301,'Pass-Throughs'!O300-'Sequential Pay'!F301-'Sequential Pay'!I301)</f>
        <v>0</v>
      </c>
      <c r="M301" s="5">
        <f>K301*'Pass-Throughs'!$B$8/1200</f>
        <v>0</v>
      </c>
    </row>
    <row r="302" spans="4:13" x14ac:dyDescent="0.2">
      <c r="D302">
        <v>300</v>
      </c>
      <c r="E302" s="3">
        <f t="shared" si="12"/>
        <v>0</v>
      </c>
      <c r="F302" s="3">
        <f>MIN(E302,'Pass-Throughs'!O301)</f>
        <v>0</v>
      </c>
      <c r="G302" s="5">
        <f>E302*'Pass-Throughs'!$B$8/1200</f>
        <v>0</v>
      </c>
      <c r="H302" s="3">
        <f t="shared" si="13"/>
        <v>0</v>
      </c>
      <c r="I302" s="3">
        <f>MIN(H302,'Pass-Throughs'!O301-'Sequential Pay'!F302)</f>
        <v>0</v>
      </c>
      <c r="J302" s="5">
        <f>H302*'Pass-Throughs'!$B$8/1200</f>
        <v>0</v>
      </c>
      <c r="K302" s="3">
        <f t="shared" si="14"/>
        <v>0</v>
      </c>
      <c r="L302" s="3">
        <f>MIN(K302,'Pass-Throughs'!O301-'Sequential Pay'!F302-'Sequential Pay'!I302)</f>
        <v>0</v>
      </c>
      <c r="M302" s="5">
        <f>K302*'Pass-Throughs'!$B$8/1200</f>
        <v>0</v>
      </c>
    </row>
    <row r="303" spans="4:13" x14ac:dyDescent="0.2">
      <c r="D303">
        <v>301</v>
      </c>
      <c r="E303" s="3">
        <f t="shared" si="12"/>
        <v>0</v>
      </c>
      <c r="F303" s="3">
        <f>MIN(E303,'Pass-Throughs'!O302)</f>
        <v>0</v>
      </c>
      <c r="G303" s="5">
        <f>E303*'Pass-Throughs'!$B$8/1200</f>
        <v>0</v>
      </c>
      <c r="H303" s="3">
        <f t="shared" si="13"/>
        <v>0</v>
      </c>
      <c r="I303" s="3">
        <f>MIN(H303,'Pass-Throughs'!O302-'Sequential Pay'!F303)</f>
        <v>0</v>
      </c>
      <c r="J303" s="5">
        <f>H303*'Pass-Throughs'!$B$8/1200</f>
        <v>0</v>
      </c>
      <c r="K303" s="3">
        <f t="shared" si="14"/>
        <v>0</v>
      </c>
      <c r="L303" s="3">
        <f>MIN(K303,'Pass-Throughs'!O302-'Sequential Pay'!F303-'Sequential Pay'!I303)</f>
        <v>0</v>
      </c>
      <c r="M303" s="5">
        <f>K303*'Pass-Throughs'!$B$8/1200</f>
        <v>0</v>
      </c>
    </row>
    <row r="304" spans="4:13" x14ac:dyDescent="0.2">
      <c r="D304">
        <v>302</v>
      </c>
      <c r="E304" s="3">
        <f t="shared" si="12"/>
        <v>0</v>
      </c>
      <c r="F304" s="3">
        <f>MIN(E304,'Pass-Throughs'!O303)</f>
        <v>0</v>
      </c>
      <c r="G304" s="5">
        <f>E304*'Pass-Throughs'!$B$8/1200</f>
        <v>0</v>
      </c>
      <c r="H304" s="3">
        <f t="shared" si="13"/>
        <v>0</v>
      </c>
      <c r="I304" s="3">
        <f>MIN(H304,'Pass-Throughs'!O303-'Sequential Pay'!F304)</f>
        <v>0</v>
      </c>
      <c r="J304" s="5">
        <f>H304*'Pass-Throughs'!$B$8/1200</f>
        <v>0</v>
      </c>
      <c r="K304" s="3">
        <f t="shared" si="14"/>
        <v>0</v>
      </c>
      <c r="L304" s="3">
        <f>MIN(K304,'Pass-Throughs'!O303-'Sequential Pay'!F304-'Sequential Pay'!I304)</f>
        <v>0</v>
      </c>
      <c r="M304" s="5">
        <f>K304*'Pass-Throughs'!$B$8/1200</f>
        <v>0</v>
      </c>
    </row>
    <row r="305" spans="4:13" x14ac:dyDescent="0.2">
      <c r="D305">
        <v>303</v>
      </c>
      <c r="E305" s="3">
        <f t="shared" si="12"/>
        <v>0</v>
      </c>
      <c r="F305" s="3">
        <f>MIN(E305,'Pass-Throughs'!O304)</f>
        <v>0</v>
      </c>
      <c r="G305" s="5">
        <f>E305*'Pass-Throughs'!$B$8/1200</f>
        <v>0</v>
      </c>
      <c r="H305" s="3">
        <f t="shared" si="13"/>
        <v>0</v>
      </c>
      <c r="I305" s="3">
        <f>MIN(H305,'Pass-Throughs'!O304-'Sequential Pay'!F305)</f>
        <v>0</v>
      </c>
      <c r="J305" s="5">
        <f>H305*'Pass-Throughs'!$B$8/1200</f>
        <v>0</v>
      </c>
      <c r="K305" s="3">
        <f t="shared" si="14"/>
        <v>0</v>
      </c>
      <c r="L305" s="3">
        <f>MIN(K305,'Pass-Throughs'!O304-'Sequential Pay'!F305-'Sequential Pay'!I305)</f>
        <v>0</v>
      </c>
      <c r="M305" s="5">
        <f>K305*'Pass-Throughs'!$B$8/1200</f>
        <v>0</v>
      </c>
    </row>
    <row r="306" spans="4:13" x14ac:dyDescent="0.2">
      <c r="D306">
        <v>304</v>
      </c>
      <c r="E306" s="3">
        <f t="shared" si="12"/>
        <v>0</v>
      </c>
      <c r="F306" s="3">
        <f>MIN(E306,'Pass-Throughs'!O305)</f>
        <v>0</v>
      </c>
      <c r="G306" s="5">
        <f>E306*'Pass-Throughs'!$B$8/1200</f>
        <v>0</v>
      </c>
      <c r="H306" s="3">
        <f t="shared" si="13"/>
        <v>0</v>
      </c>
      <c r="I306" s="3">
        <f>MIN(H306,'Pass-Throughs'!O305-'Sequential Pay'!F306)</f>
        <v>0</v>
      </c>
      <c r="J306" s="5">
        <f>H306*'Pass-Throughs'!$B$8/1200</f>
        <v>0</v>
      </c>
      <c r="K306" s="3">
        <f t="shared" si="14"/>
        <v>0</v>
      </c>
      <c r="L306" s="3">
        <f>MIN(K306,'Pass-Throughs'!O305-'Sequential Pay'!F306-'Sequential Pay'!I306)</f>
        <v>0</v>
      </c>
      <c r="M306" s="5">
        <f>K306*'Pass-Throughs'!$B$8/1200</f>
        <v>0</v>
      </c>
    </row>
    <row r="307" spans="4:13" x14ac:dyDescent="0.2">
      <c r="D307">
        <v>305</v>
      </c>
      <c r="E307" s="3">
        <f t="shared" si="12"/>
        <v>0</v>
      </c>
      <c r="F307" s="3">
        <f>MIN(E307,'Pass-Throughs'!O306)</f>
        <v>0</v>
      </c>
      <c r="G307" s="5">
        <f>E307*'Pass-Throughs'!$B$8/1200</f>
        <v>0</v>
      </c>
      <c r="H307" s="3">
        <f t="shared" si="13"/>
        <v>0</v>
      </c>
      <c r="I307" s="3">
        <f>MIN(H307,'Pass-Throughs'!O306-'Sequential Pay'!F307)</f>
        <v>0</v>
      </c>
      <c r="J307" s="5">
        <f>H307*'Pass-Throughs'!$B$8/1200</f>
        <v>0</v>
      </c>
      <c r="K307" s="3">
        <f t="shared" si="14"/>
        <v>0</v>
      </c>
      <c r="L307" s="3">
        <f>MIN(K307,'Pass-Throughs'!O306-'Sequential Pay'!F307-'Sequential Pay'!I307)</f>
        <v>0</v>
      </c>
      <c r="M307" s="5">
        <f>K307*'Pass-Throughs'!$B$8/1200</f>
        <v>0</v>
      </c>
    </row>
    <row r="308" spans="4:13" x14ac:dyDescent="0.2">
      <c r="D308">
        <v>306</v>
      </c>
      <c r="E308" s="3">
        <f t="shared" si="12"/>
        <v>0</v>
      </c>
      <c r="F308" s="3">
        <f>MIN(E308,'Pass-Throughs'!O307)</f>
        <v>0</v>
      </c>
      <c r="G308" s="5">
        <f>E308*'Pass-Throughs'!$B$8/1200</f>
        <v>0</v>
      </c>
      <c r="H308" s="3">
        <f t="shared" si="13"/>
        <v>0</v>
      </c>
      <c r="I308" s="3">
        <f>MIN(H308,'Pass-Throughs'!O307-'Sequential Pay'!F308)</f>
        <v>0</v>
      </c>
      <c r="J308" s="5">
        <f>H308*'Pass-Throughs'!$B$8/1200</f>
        <v>0</v>
      </c>
      <c r="K308" s="3">
        <f t="shared" si="14"/>
        <v>0</v>
      </c>
      <c r="L308" s="3">
        <f>MIN(K308,'Pass-Throughs'!O307-'Sequential Pay'!F308-'Sequential Pay'!I308)</f>
        <v>0</v>
      </c>
      <c r="M308" s="5">
        <f>K308*'Pass-Throughs'!$B$8/1200</f>
        <v>0</v>
      </c>
    </row>
    <row r="309" spans="4:13" x14ac:dyDescent="0.2">
      <c r="D309">
        <v>307</v>
      </c>
      <c r="E309" s="3">
        <f t="shared" si="12"/>
        <v>0</v>
      </c>
      <c r="F309" s="3">
        <f>MIN(E309,'Pass-Throughs'!O308)</f>
        <v>0</v>
      </c>
      <c r="G309" s="5">
        <f>E309*'Pass-Throughs'!$B$8/1200</f>
        <v>0</v>
      </c>
      <c r="H309" s="3">
        <f t="shared" si="13"/>
        <v>0</v>
      </c>
      <c r="I309" s="3">
        <f>MIN(H309,'Pass-Throughs'!O308-'Sequential Pay'!F309)</f>
        <v>0</v>
      </c>
      <c r="J309" s="5">
        <f>H309*'Pass-Throughs'!$B$8/1200</f>
        <v>0</v>
      </c>
      <c r="K309" s="3">
        <f t="shared" si="14"/>
        <v>0</v>
      </c>
      <c r="L309" s="3">
        <f>MIN(K309,'Pass-Throughs'!O308-'Sequential Pay'!F309-'Sequential Pay'!I309)</f>
        <v>0</v>
      </c>
      <c r="M309" s="5">
        <f>K309*'Pass-Throughs'!$B$8/1200</f>
        <v>0</v>
      </c>
    </row>
    <row r="310" spans="4:13" x14ac:dyDescent="0.2">
      <c r="D310">
        <v>308</v>
      </c>
      <c r="E310" s="3">
        <f t="shared" si="12"/>
        <v>0</v>
      </c>
      <c r="F310" s="3">
        <f>MIN(E310,'Pass-Throughs'!O309)</f>
        <v>0</v>
      </c>
      <c r="G310" s="5">
        <f>E310*'Pass-Throughs'!$B$8/1200</f>
        <v>0</v>
      </c>
      <c r="H310" s="3">
        <f t="shared" si="13"/>
        <v>0</v>
      </c>
      <c r="I310" s="3">
        <f>MIN(H310,'Pass-Throughs'!O309-'Sequential Pay'!F310)</f>
        <v>0</v>
      </c>
      <c r="J310" s="5">
        <f>H310*'Pass-Throughs'!$B$8/1200</f>
        <v>0</v>
      </c>
      <c r="K310" s="3">
        <f t="shared" si="14"/>
        <v>0</v>
      </c>
      <c r="L310" s="3">
        <f>MIN(K310,'Pass-Throughs'!O309-'Sequential Pay'!F310-'Sequential Pay'!I310)</f>
        <v>0</v>
      </c>
      <c r="M310" s="5">
        <f>K310*'Pass-Throughs'!$B$8/1200</f>
        <v>0</v>
      </c>
    </row>
    <row r="311" spans="4:13" x14ac:dyDescent="0.2">
      <c r="D311">
        <v>309</v>
      </c>
      <c r="E311" s="3">
        <f t="shared" si="12"/>
        <v>0</v>
      </c>
      <c r="F311" s="3">
        <f>MIN(E311,'Pass-Throughs'!O310)</f>
        <v>0</v>
      </c>
      <c r="G311" s="5">
        <f>E311*'Pass-Throughs'!$B$8/1200</f>
        <v>0</v>
      </c>
      <c r="H311" s="3">
        <f t="shared" si="13"/>
        <v>0</v>
      </c>
      <c r="I311" s="3">
        <f>MIN(H311,'Pass-Throughs'!O310-'Sequential Pay'!F311)</f>
        <v>0</v>
      </c>
      <c r="J311" s="5">
        <f>H311*'Pass-Throughs'!$B$8/1200</f>
        <v>0</v>
      </c>
      <c r="K311" s="3">
        <f t="shared" si="14"/>
        <v>0</v>
      </c>
      <c r="L311" s="3">
        <f>MIN(K311,'Pass-Throughs'!O310-'Sequential Pay'!F311-'Sequential Pay'!I311)</f>
        <v>0</v>
      </c>
      <c r="M311" s="5">
        <f>K311*'Pass-Throughs'!$B$8/1200</f>
        <v>0</v>
      </c>
    </row>
    <row r="312" spans="4:13" x14ac:dyDescent="0.2">
      <c r="D312">
        <v>310</v>
      </c>
      <c r="E312" s="3">
        <f t="shared" si="12"/>
        <v>0</v>
      </c>
      <c r="F312" s="3">
        <f>MIN(E312,'Pass-Throughs'!O311)</f>
        <v>0</v>
      </c>
      <c r="G312" s="5">
        <f>E312*'Pass-Throughs'!$B$8/1200</f>
        <v>0</v>
      </c>
      <c r="H312" s="3">
        <f t="shared" si="13"/>
        <v>0</v>
      </c>
      <c r="I312" s="3">
        <f>MIN(H312,'Pass-Throughs'!O311-'Sequential Pay'!F312)</f>
        <v>0</v>
      </c>
      <c r="J312" s="5">
        <f>H312*'Pass-Throughs'!$B$8/1200</f>
        <v>0</v>
      </c>
      <c r="K312" s="3">
        <f t="shared" si="14"/>
        <v>0</v>
      </c>
      <c r="L312" s="3">
        <f>MIN(K312,'Pass-Throughs'!O311-'Sequential Pay'!F312-'Sequential Pay'!I312)</f>
        <v>0</v>
      </c>
      <c r="M312" s="5">
        <f>K312*'Pass-Throughs'!$B$8/1200</f>
        <v>0</v>
      </c>
    </row>
    <row r="313" spans="4:13" x14ac:dyDescent="0.2">
      <c r="D313">
        <v>311</v>
      </c>
      <c r="E313" s="3">
        <f t="shared" si="12"/>
        <v>0</v>
      </c>
      <c r="F313" s="3">
        <f>MIN(E313,'Pass-Throughs'!O312)</f>
        <v>0</v>
      </c>
      <c r="G313" s="5">
        <f>E313*'Pass-Throughs'!$B$8/1200</f>
        <v>0</v>
      </c>
      <c r="H313" s="3">
        <f t="shared" si="13"/>
        <v>0</v>
      </c>
      <c r="I313" s="3">
        <f>MIN(H313,'Pass-Throughs'!O312-'Sequential Pay'!F313)</f>
        <v>0</v>
      </c>
      <c r="J313" s="5">
        <f>H313*'Pass-Throughs'!$B$8/1200</f>
        <v>0</v>
      </c>
      <c r="K313" s="3">
        <f t="shared" si="14"/>
        <v>0</v>
      </c>
      <c r="L313" s="3">
        <f>MIN(K313,'Pass-Throughs'!O312-'Sequential Pay'!F313-'Sequential Pay'!I313)</f>
        <v>0</v>
      </c>
      <c r="M313" s="5">
        <f>K313*'Pass-Throughs'!$B$8/1200</f>
        <v>0</v>
      </c>
    </row>
    <row r="314" spans="4:13" x14ac:dyDescent="0.2">
      <c r="D314">
        <v>312</v>
      </c>
      <c r="E314" s="3">
        <f t="shared" si="12"/>
        <v>0</v>
      </c>
      <c r="F314" s="3">
        <f>MIN(E314,'Pass-Throughs'!O313)</f>
        <v>0</v>
      </c>
      <c r="G314" s="5">
        <f>E314*'Pass-Throughs'!$B$8/1200</f>
        <v>0</v>
      </c>
      <c r="H314" s="3">
        <f t="shared" si="13"/>
        <v>0</v>
      </c>
      <c r="I314" s="3">
        <f>MIN(H314,'Pass-Throughs'!O313-'Sequential Pay'!F314)</f>
        <v>0</v>
      </c>
      <c r="J314" s="5">
        <f>H314*'Pass-Throughs'!$B$8/1200</f>
        <v>0</v>
      </c>
      <c r="K314" s="3">
        <f t="shared" si="14"/>
        <v>0</v>
      </c>
      <c r="L314" s="3">
        <f>MIN(K314,'Pass-Throughs'!O313-'Sequential Pay'!F314-'Sequential Pay'!I314)</f>
        <v>0</v>
      </c>
      <c r="M314" s="5">
        <f>K314*'Pass-Throughs'!$B$8/1200</f>
        <v>0</v>
      </c>
    </row>
    <row r="315" spans="4:13" x14ac:dyDescent="0.2">
      <c r="D315">
        <v>313</v>
      </c>
      <c r="E315" s="3">
        <f t="shared" si="12"/>
        <v>0</v>
      </c>
      <c r="F315" s="3">
        <f>MIN(E315,'Pass-Throughs'!O314)</f>
        <v>0</v>
      </c>
      <c r="G315" s="5">
        <f>E315*'Pass-Throughs'!$B$8/1200</f>
        <v>0</v>
      </c>
      <c r="H315" s="3">
        <f t="shared" si="13"/>
        <v>0</v>
      </c>
      <c r="I315" s="3">
        <f>MIN(H315,'Pass-Throughs'!O314-'Sequential Pay'!F315)</f>
        <v>0</v>
      </c>
      <c r="J315" s="5">
        <f>H315*'Pass-Throughs'!$B$8/1200</f>
        <v>0</v>
      </c>
      <c r="K315" s="3">
        <f t="shared" si="14"/>
        <v>0</v>
      </c>
      <c r="L315" s="3">
        <f>MIN(K315,'Pass-Throughs'!O314-'Sequential Pay'!F315-'Sequential Pay'!I315)</f>
        <v>0</v>
      </c>
      <c r="M315" s="5">
        <f>K315*'Pass-Throughs'!$B$8/1200</f>
        <v>0</v>
      </c>
    </row>
    <row r="316" spans="4:13" x14ac:dyDescent="0.2">
      <c r="D316">
        <v>314</v>
      </c>
      <c r="E316" s="3">
        <f t="shared" si="12"/>
        <v>0</v>
      </c>
      <c r="F316" s="3">
        <f>MIN(E316,'Pass-Throughs'!O315)</f>
        <v>0</v>
      </c>
      <c r="G316" s="5">
        <f>E316*'Pass-Throughs'!$B$8/1200</f>
        <v>0</v>
      </c>
      <c r="H316" s="3">
        <f t="shared" si="13"/>
        <v>0</v>
      </c>
      <c r="I316" s="3">
        <f>MIN(H316,'Pass-Throughs'!O315-'Sequential Pay'!F316)</f>
        <v>0</v>
      </c>
      <c r="J316" s="5">
        <f>H316*'Pass-Throughs'!$B$8/1200</f>
        <v>0</v>
      </c>
      <c r="K316" s="3">
        <f t="shared" si="14"/>
        <v>0</v>
      </c>
      <c r="L316" s="3">
        <f>MIN(K316,'Pass-Throughs'!O315-'Sequential Pay'!F316-'Sequential Pay'!I316)</f>
        <v>0</v>
      </c>
      <c r="M316" s="5">
        <f>K316*'Pass-Throughs'!$B$8/1200</f>
        <v>0</v>
      </c>
    </row>
    <row r="317" spans="4:13" x14ac:dyDescent="0.2">
      <c r="D317">
        <v>315</v>
      </c>
      <c r="E317" s="3">
        <f t="shared" si="12"/>
        <v>0</v>
      </c>
      <c r="F317" s="3">
        <f>MIN(E317,'Pass-Throughs'!O316)</f>
        <v>0</v>
      </c>
      <c r="G317" s="5">
        <f>E317*'Pass-Throughs'!$B$8/1200</f>
        <v>0</v>
      </c>
      <c r="H317" s="3">
        <f t="shared" si="13"/>
        <v>0</v>
      </c>
      <c r="I317" s="3">
        <f>MIN(H317,'Pass-Throughs'!O316-'Sequential Pay'!F317)</f>
        <v>0</v>
      </c>
      <c r="J317" s="5">
        <f>H317*'Pass-Throughs'!$B$8/1200</f>
        <v>0</v>
      </c>
      <c r="K317" s="3">
        <f t="shared" si="14"/>
        <v>0</v>
      </c>
      <c r="L317" s="3">
        <f>MIN(K317,'Pass-Throughs'!O316-'Sequential Pay'!F317-'Sequential Pay'!I317)</f>
        <v>0</v>
      </c>
      <c r="M317" s="5">
        <f>K317*'Pass-Throughs'!$B$8/1200</f>
        <v>0</v>
      </c>
    </row>
    <row r="318" spans="4:13" x14ac:dyDescent="0.2">
      <c r="D318">
        <v>316</v>
      </c>
      <c r="E318" s="3">
        <f t="shared" si="12"/>
        <v>0</v>
      </c>
      <c r="F318" s="3">
        <f>MIN(E318,'Pass-Throughs'!O317)</f>
        <v>0</v>
      </c>
      <c r="G318" s="5">
        <f>E318*'Pass-Throughs'!$B$8/1200</f>
        <v>0</v>
      </c>
      <c r="H318" s="3">
        <f t="shared" si="13"/>
        <v>0</v>
      </c>
      <c r="I318" s="3">
        <f>MIN(H318,'Pass-Throughs'!O317-'Sequential Pay'!F318)</f>
        <v>0</v>
      </c>
      <c r="J318" s="5">
        <f>H318*'Pass-Throughs'!$B$8/1200</f>
        <v>0</v>
      </c>
      <c r="K318" s="3">
        <f t="shared" si="14"/>
        <v>0</v>
      </c>
      <c r="L318" s="3">
        <f>MIN(K318,'Pass-Throughs'!O317-'Sequential Pay'!F318-'Sequential Pay'!I318)</f>
        <v>0</v>
      </c>
      <c r="M318" s="5">
        <f>K318*'Pass-Throughs'!$B$8/1200</f>
        <v>0</v>
      </c>
    </row>
    <row r="319" spans="4:13" x14ac:dyDescent="0.2">
      <c r="D319">
        <v>317</v>
      </c>
      <c r="E319" s="3">
        <f t="shared" si="12"/>
        <v>0</v>
      </c>
      <c r="F319" s="3">
        <f>MIN(E319,'Pass-Throughs'!O318)</f>
        <v>0</v>
      </c>
      <c r="G319" s="5">
        <f>E319*'Pass-Throughs'!$B$8/1200</f>
        <v>0</v>
      </c>
      <c r="H319" s="3">
        <f t="shared" si="13"/>
        <v>0</v>
      </c>
      <c r="I319" s="3">
        <f>MIN(H319,'Pass-Throughs'!O318-'Sequential Pay'!F319)</f>
        <v>0</v>
      </c>
      <c r="J319" s="5">
        <f>H319*'Pass-Throughs'!$B$8/1200</f>
        <v>0</v>
      </c>
      <c r="K319" s="3">
        <f t="shared" si="14"/>
        <v>0</v>
      </c>
      <c r="L319" s="3">
        <f>MIN(K319,'Pass-Throughs'!O318-'Sequential Pay'!F319-'Sequential Pay'!I319)</f>
        <v>0</v>
      </c>
      <c r="M319" s="5">
        <f>K319*'Pass-Throughs'!$B$8/1200</f>
        <v>0</v>
      </c>
    </row>
    <row r="320" spans="4:13" x14ac:dyDescent="0.2">
      <c r="D320">
        <v>318</v>
      </c>
      <c r="E320" s="3">
        <f t="shared" si="12"/>
        <v>0</v>
      </c>
      <c r="F320" s="3">
        <f>MIN(E320,'Pass-Throughs'!O319)</f>
        <v>0</v>
      </c>
      <c r="G320" s="5">
        <f>E320*'Pass-Throughs'!$B$8/1200</f>
        <v>0</v>
      </c>
      <c r="H320" s="3">
        <f t="shared" si="13"/>
        <v>0</v>
      </c>
      <c r="I320" s="3">
        <f>MIN(H320,'Pass-Throughs'!O319-'Sequential Pay'!F320)</f>
        <v>0</v>
      </c>
      <c r="J320" s="5">
        <f>H320*'Pass-Throughs'!$B$8/1200</f>
        <v>0</v>
      </c>
      <c r="K320" s="3">
        <f t="shared" si="14"/>
        <v>0</v>
      </c>
      <c r="L320" s="3">
        <f>MIN(K320,'Pass-Throughs'!O319-'Sequential Pay'!F320-'Sequential Pay'!I320)</f>
        <v>0</v>
      </c>
      <c r="M320" s="5">
        <f>K320*'Pass-Throughs'!$B$8/1200</f>
        <v>0</v>
      </c>
    </row>
    <row r="321" spans="4:13" x14ac:dyDescent="0.2">
      <c r="D321">
        <v>319</v>
      </c>
      <c r="E321" s="3">
        <f t="shared" si="12"/>
        <v>0</v>
      </c>
      <c r="F321" s="3">
        <f>MIN(E321,'Pass-Throughs'!O320)</f>
        <v>0</v>
      </c>
      <c r="G321" s="5">
        <f>E321*'Pass-Throughs'!$B$8/1200</f>
        <v>0</v>
      </c>
      <c r="H321" s="3">
        <f t="shared" si="13"/>
        <v>0</v>
      </c>
      <c r="I321" s="3">
        <f>MIN(H321,'Pass-Throughs'!O320-'Sequential Pay'!F321)</f>
        <v>0</v>
      </c>
      <c r="J321" s="5">
        <f>H321*'Pass-Throughs'!$B$8/1200</f>
        <v>0</v>
      </c>
      <c r="K321" s="3">
        <f t="shared" si="14"/>
        <v>0</v>
      </c>
      <c r="L321" s="3">
        <f>MIN(K321,'Pass-Throughs'!O320-'Sequential Pay'!F321-'Sequential Pay'!I321)</f>
        <v>0</v>
      </c>
      <c r="M321" s="5">
        <f>K321*'Pass-Throughs'!$B$8/1200</f>
        <v>0</v>
      </c>
    </row>
    <row r="322" spans="4:13" x14ac:dyDescent="0.2">
      <c r="D322">
        <v>320</v>
      </c>
      <c r="E322" s="3">
        <f t="shared" si="12"/>
        <v>0</v>
      </c>
      <c r="F322" s="3">
        <f>MIN(E322,'Pass-Throughs'!O321)</f>
        <v>0</v>
      </c>
      <c r="G322" s="5">
        <f>E322*'Pass-Throughs'!$B$8/1200</f>
        <v>0</v>
      </c>
      <c r="H322" s="3">
        <f t="shared" si="13"/>
        <v>0</v>
      </c>
      <c r="I322" s="3">
        <f>MIN(H322,'Pass-Throughs'!O321-'Sequential Pay'!F322)</f>
        <v>0</v>
      </c>
      <c r="J322" s="5">
        <f>H322*'Pass-Throughs'!$B$8/1200</f>
        <v>0</v>
      </c>
      <c r="K322" s="3">
        <f t="shared" si="14"/>
        <v>0</v>
      </c>
      <c r="L322" s="3">
        <f>MIN(K322,'Pass-Throughs'!O321-'Sequential Pay'!F322-'Sequential Pay'!I322)</f>
        <v>0</v>
      </c>
      <c r="M322" s="5">
        <f>K322*'Pass-Throughs'!$B$8/1200</f>
        <v>0</v>
      </c>
    </row>
    <row r="323" spans="4:13" x14ac:dyDescent="0.2">
      <c r="D323">
        <v>321</v>
      </c>
      <c r="E323" s="3">
        <f t="shared" si="12"/>
        <v>0</v>
      </c>
      <c r="F323" s="3">
        <f>MIN(E323,'Pass-Throughs'!O322)</f>
        <v>0</v>
      </c>
      <c r="G323" s="5">
        <f>E323*'Pass-Throughs'!$B$8/1200</f>
        <v>0</v>
      </c>
      <c r="H323" s="3">
        <f t="shared" si="13"/>
        <v>0</v>
      </c>
      <c r="I323" s="3">
        <f>MIN(H323,'Pass-Throughs'!O322-'Sequential Pay'!F323)</f>
        <v>0</v>
      </c>
      <c r="J323" s="5">
        <f>H323*'Pass-Throughs'!$B$8/1200</f>
        <v>0</v>
      </c>
      <c r="K323" s="3">
        <f t="shared" si="14"/>
        <v>0</v>
      </c>
      <c r="L323" s="3">
        <f>MIN(K323,'Pass-Throughs'!O322-'Sequential Pay'!F323-'Sequential Pay'!I323)</f>
        <v>0</v>
      </c>
      <c r="M323" s="5">
        <f>K323*'Pass-Throughs'!$B$8/1200</f>
        <v>0</v>
      </c>
    </row>
    <row r="324" spans="4:13" x14ac:dyDescent="0.2">
      <c r="D324">
        <v>322</v>
      </c>
      <c r="E324" s="3">
        <f t="shared" si="12"/>
        <v>0</v>
      </c>
      <c r="F324" s="3">
        <f>MIN(E324,'Pass-Throughs'!O323)</f>
        <v>0</v>
      </c>
      <c r="G324" s="5">
        <f>E324*'Pass-Throughs'!$B$8/1200</f>
        <v>0</v>
      </c>
      <c r="H324" s="3">
        <f t="shared" si="13"/>
        <v>0</v>
      </c>
      <c r="I324" s="3">
        <f>MIN(H324,'Pass-Throughs'!O323-'Sequential Pay'!F324)</f>
        <v>0</v>
      </c>
      <c r="J324" s="5">
        <f>H324*'Pass-Throughs'!$B$8/1200</f>
        <v>0</v>
      </c>
      <c r="K324" s="3">
        <f t="shared" si="14"/>
        <v>0</v>
      </c>
      <c r="L324" s="3">
        <f>MIN(K324,'Pass-Throughs'!O323-'Sequential Pay'!F324-'Sequential Pay'!I324)</f>
        <v>0</v>
      </c>
      <c r="M324" s="5">
        <f>K324*'Pass-Throughs'!$B$8/1200</f>
        <v>0</v>
      </c>
    </row>
    <row r="325" spans="4:13" x14ac:dyDescent="0.2">
      <c r="D325">
        <v>323</v>
      </c>
      <c r="E325" s="3">
        <f t="shared" ref="E325:E362" si="15">E324-F324</f>
        <v>0</v>
      </c>
      <c r="F325" s="3">
        <f>MIN(E325,'Pass-Throughs'!O324)</f>
        <v>0</v>
      </c>
      <c r="G325" s="5">
        <f>E325*'Pass-Throughs'!$B$8/1200</f>
        <v>0</v>
      </c>
      <c r="H325" s="3">
        <f t="shared" ref="H325:H362" si="16">H324-I324</f>
        <v>0</v>
      </c>
      <c r="I325" s="3">
        <f>MIN(H325,'Pass-Throughs'!O324-'Sequential Pay'!F325)</f>
        <v>0</v>
      </c>
      <c r="J325" s="5">
        <f>H325*'Pass-Throughs'!$B$8/1200</f>
        <v>0</v>
      </c>
      <c r="K325" s="3">
        <f t="shared" ref="K325:K362" si="17">K324-L324</f>
        <v>0</v>
      </c>
      <c r="L325" s="3">
        <f>MIN(K325,'Pass-Throughs'!O324-'Sequential Pay'!F325-'Sequential Pay'!I325)</f>
        <v>0</v>
      </c>
      <c r="M325" s="5">
        <f>K325*'Pass-Throughs'!$B$8/1200</f>
        <v>0</v>
      </c>
    </row>
    <row r="326" spans="4:13" x14ac:dyDescent="0.2">
      <c r="D326">
        <v>324</v>
      </c>
      <c r="E326" s="3">
        <f t="shared" si="15"/>
        <v>0</v>
      </c>
      <c r="F326" s="3">
        <f>MIN(E326,'Pass-Throughs'!O325)</f>
        <v>0</v>
      </c>
      <c r="G326" s="5">
        <f>E326*'Pass-Throughs'!$B$8/1200</f>
        <v>0</v>
      </c>
      <c r="H326" s="3">
        <f t="shared" si="16"/>
        <v>0</v>
      </c>
      <c r="I326" s="3">
        <f>MIN(H326,'Pass-Throughs'!O325-'Sequential Pay'!F326)</f>
        <v>0</v>
      </c>
      <c r="J326" s="5">
        <f>H326*'Pass-Throughs'!$B$8/1200</f>
        <v>0</v>
      </c>
      <c r="K326" s="3">
        <f t="shared" si="17"/>
        <v>0</v>
      </c>
      <c r="L326" s="3">
        <f>MIN(K326,'Pass-Throughs'!O325-'Sequential Pay'!F326-'Sequential Pay'!I326)</f>
        <v>0</v>
      </c>
      <c r="M326" s="5">
        <f>K326*'Pass-Throughs'!$B$8/1200</f>
        <v>0</v>
      </c>
    </row>
    <row r="327" spans="4:13" x14ac:dyDescent="0.2">
      <c r="D327">
        <v>325</v>
      </c>
      <c r="E327" s="3">
        <f t="shared" si="15"/>
        <v>0</v>
      </c>
      <c r="F327" s="3">
        <f>MIN(E327,'Pass-Throughs'!O326)</f>
        <v>0</v>
      </c>
      <c r="G327" s="5">
        <f>E327*'Pass-Throughs'!$B$8/1200</f>
        <v>0</v>
      </c>
      <c r="H327" s="3">
        <f t="shared" si="16"/>
        <v>0</v>
      </c>
      <c r="I327" s="3">
        <f>MIN(H327,'Pass-Throughs'!O326-'Sequential Pay'!F327)</f>
        <v>0</v>
      </c>
      <c r="J327" s="5">
        <f>H327*'Pass-Throughs'!$B$8/1200</f>
        <v>0</v>
      </c>
      <c r="K327" s="3">
        <f t="shared" si="17"/>
        <v>0</v>
      </c>
      <c r="L327" s="3">
        <f>MIN(K327,'Pass-Throughs'!O326-'Sequential Pay'!F327-'Sequential Pay'!I327)</f>
        <v>0</v>
      </c>
      <c r="M327" s="5">
        <f>K327*'Pass-Throughs'!$B$8/1200</f>
        <v>0</v>
      </c>
    </row>
    <row r="328" spans="4:13" x14ac:dyDescent="0.2">
      <c r="D328">
        <v>326</v>
      </c>
      <c r="E328" s="3">
        <f t="shared" si="15"/>
        <v>0</v>
      </c>
      <c r="F328" s="3">
        <f>MIN(E328,'Pass-Throughs'!O327)</f>
        <v>0</v>
      </c>
      <c r="G328" s="5">
        <f>E328*'Pass-Throughs'!$B$8/1200</f>
        <v>0</v>
      </c>
      <c r="H328" s="3">
        <f t="shared" si="16"/>
        <v>0</v>
      </c>
      <c r="I328" s="3">
        <f>MIN(H328,'Pass-Throughs'!O327-'Sequential Pay'!F328)</f>
        <v>0</v>
      </c>
      <c r="J328" s="5">
        <f>H328*'Pass-Throughs'!$B$8/1200</f>
        <v>0</v>
      </c>
      <c r="K328" s="3">
        <f t="shared" si="17"/>
        <v>0</v>
      </c>
      <c r="L328" s="3">
        <f>MIN(K328,'Pass-Throughs'!O327-'Sequential Pay'!F328-'Sequential Pay'!I328)</f>
        <v>0</v>
      </c>
      <c r="M328" s="5">
        <f>K328*'Pass-Throughs'!$B$8/1200</f>
        <v>0</v>
      </c>
    </row>
    <row r="329" spans="4:13" x14ac:dyDescent="0.2">
      <c r="D329">
        <v>327</v>
      </c>
      <c r="E329" s="3">
        <f t="shared" si="15"/>
        <v>0</v>
      </c>
      <c r="F329" s="3">
        <f>MIN(E329,'Pass-Throughs'!O328)</f>
        <v>0</v>
      </c>
      <c r="G329" s="5">
        <f>E329*'Pass-Throughs'!$B$8/1200</f>
        <v>0</v>
      </c>
      <c r="H329" s="3">
        <f t="shared" si="16"/>
        <v>0</v>
      </c>
      <c r="I329" s="3">
        <f>MIN(H329,'Pass-Throughs'!O328-'Sequential Pay'!F329)</f>
        <v>0</v>
      </c>
      <c r="J329" s="5">
        <f>H329*'Pass-Throughs'!$B$8/1200</f>
        <v>0</v>
      </c>
      <c r="K329" s="3">
        <f t="shared" si="17"/>
        <v>0</v>
      </c>
      <c r="L329" s="3">
        <f>MIN(K329,'Pass-Throughs'!O328-'Sequential Pay'!F329-'Sequential Pay'!I329)</f>
        <v>0</v>
      </c>
      <c r="M329" s="5">
        <f>K329*'Pass-Throughs'!$B$8/1200</f>
        <v>0</v>
      </c>
    </row>
    <row r="330" spans="4:13" x14ac:dyDescent="0.2">
      <c r="D330">
        <v>328</v>
      </c>
      <c r="E330" s="3">
        <f t="shared" si="15"/>
        <v>0</v>
      </c>
      <c r="F330" s="3">
        <f>MIN(E330,'Pass-Throughs'!O329)</f>
        <v>0</v>
      </c>
      <c r="G330" s="5">
        <f>E330*'Pass-Throughs'!$B$8/1200</f>
        <v>0</v>
      </c>
      <c r="H330" s="3">
        <f t="shared" si="16"/>
        <v>0</v>
      </c>
      <c r="I330" s="3">
        <f>MIN(H330,'Pass-Throughs'!O329-'Sequential Pay'!F330)</f>
        <v>0</v>
      </c>
      <c r="J330" s="5">
        <f>H330*'Pass-Throughs'!$B$8/1200</f>
        <v>0</v>
      </c>
      <c r="K330" s="3">
        <f t="shared" si="17"/>
        <v>0</v>
      </c>
      <c r="L330" s="3">
        <f>MIN(K330,'Pass-Throughs'!O329-'Sequential Pay'!F330-'Sequential Pay'!I330)</f>
        <v>0</v>
      </c>
      <c r="M330" s="5">
        <f>K330*'Pass-Throughs'!$B$8/1200</f>
        <v>0</v>
      </c>
    </row>
    <row r="331" spans="4:13" x14ac:dyDescent="0.2">
      <c r="D331">
        <v>329</v>
      </c>
      <c r="E331" s="3">
        <f t="shared" si="15"/>
        <v>0</v>
      </c>
      <c r="F331" s="3">
        <f>MIN(E331,'Pass-Throughs'!O330)</f>
        <v>0</v>
      </c>
      <c r="G331" s="5">
        <f>E331*'Pass-Throughs'!$B$8/1200</f>
        <v>0</v>
      </c>
      <c r="H331" s="3">
        <f t="shared" si="16"/>
        <v>0</v>
      </c>
      <c r="I331" s="3">
        <f>MIN(H331,'Pass-Throughs'!O330-'Sequential Pay'!F331)</f>
        <v>0</v>
      </c>
      <c r="J331" s="5">
        <f>H331*'Pass-Throughs'!$B$8/1200</f>
        <v>0</v>
      </c>
      <c r="K331" s="3">
        <f t="shared" si="17"/>
        <v>0</v>
      </c>
      <c r="L331" s="3">
        <f>MIN(K331,'Pass-Throughs'!O330-'Sequential Pay'!F331-'Sequential Pay'!I331)</f>
        <v>0</v>
      </c>
      <c r="M331" s="5">
        <f>K331*'Pass-Throughs'!$B$8/1200</f>
        <v>0</v>
      </c>
    </row>
    <row r="332" spans="4:13" x14ac:dyDescent="0.2">
      <c r="D332">
        <v>330</v>
      </c>
      <c r="E332" s="3">
        <f t="shared" si="15"/>
        <v>0</v>
      </c>
      <c r="F332" s="3">
        <f>MIN(E332,'Pass-Throughs'!O331)</f>
        <v>0</v>
      </c>
      <c r="G332" s="5">
        <f>E332*'Pass-Throughs'!$B$8/1200</f>
        <v>0</v>
      </c>
      <c r="H332" s="3">
        <f t="shared" si="16"/>
        <v>0</v>
      </c>
      <c r="I332" s="3">
        <f>MIN(H332,'Pass-Throughs'!O331-'Sequential Pay'!F332)</f>
        <v>0</v>
      </c>
      <c r="J332" s="5">
        <f>H332*'Pass-Throughs'!$B$8/1200</f>
        <v>0</v>
      </c>
      <c r="K332" s="3">
        <f t="shared" si="17"/>
        <v>0</v>
      </c>
      <c r="L332" s="3">
        <f>MIN(K332,'Pass-Throughs'!O331-'Sequential Pay'!F332-'Sequential Pay'!I332)</f>
        <v>0</v>
      </c>
      <c r="M332" s="5">
        <f>K332*'Pass-Throughs'!$B$8/1200</f>
        <v>0</v>
      </c>
    </row>
    <row r="333" spans="4:13" x14ac:dyDescent="0.2">
      <c r="D333">
        <v>331</v>
      </c>
      <c r="E333" s="3">
        <f t="shared" si="15"/>
        <v>0</v>
      </c>
      <c r="F333" s="3">
        <f>MIN(E333,'Pass-Throughs'!O332)</f>
        <v>0</v>
      </c>
      <c r="G333" s="5">
        <f>E333*'Pass-Throughs'!$B$8/1200</f>
        <v>0</v>
      </c>
      <c r="H333" s="3">
        <f t="shared" si="16"/>
        <v>0</v>
      </c>
      <c r="I333" s="3">
        <f>MIN(H333,'Pass-Throughs'!O332-'Sequential Pay'!F333)</f>
        <v>0</v>
      </c>
      <c r="J333" s="5">
        <f>H333*'Pass-Throughs'!$B$8/1200</f>
        <v>0</v>
      </c>
      <c r="K333" s="3">
        <f t="shared" si="17"/>
        <v>0</v>
      </c>
      <c r="L333" s="3">
        <f>MIN(K333,'Pass-Throughs'!O332-'Sequential Pay'!F333-'Sequential Pay'!I333)</f>
        <v>0</v>
      </c>
      <c r="M333" s="5">
        <f>K333*'Pass-Throughs'!$B$8/1200</f>
        <v>0</v>
      </c>
    </row>
    <row r="334" spans="4:13" x14ac:dyDescent="0.2">
      <c r="D334">
        <v>332</v>
      </c>
      <c r="E334" s="3">
        <f t="shared" si="15"/>
        <v>0</v>
      </c>
      <c r="F334" s="3">
        <f>MIN(E334,'Pass-Throughs'!O333)</f>
        <v>0</v>
      </c>
      <c r="G334" s="5">
        <f>E334*'Pass-Throughs'!$B$8/1200</f>
        <v>0</v>
      </c>
      <c r="H334" s="3">
        <f t="shared" si="16"/>
        <v>0</v>
      </c>
      <c r="I334" s="3">
        <f>MIN(H334,'Pass-Throughs'!O333-'Sequential Pay'!F334)</f>
        <v>0</v>
      </c>
      <c r="J334" s="5">
        <f>H334*'Pass-Throughs'!$B$8/1200</f>
        <v>0</v>
      </c>
      <c r="K334" s="3">
        <f t="shared" si="17"/>
        <v>0</v>
      </c>
      <c r="L334" s="3">
        <f>MIN(K334,'Pass-Throughs'!O333-'Sequential Pay'!F334-'Sequential Pay'!I334)</f>
        <v>0</v>
      </c>
      <c r="M334" s="5">
        <f>K334*'Pass-Throughs'!$B$8/1200</f>
        <v>0</v>
      </c>
    </row>
    <row r="335" spans="4:13" x14ac:dyDescent="0.2">
      <c r="D335">
        <v>333</v>
      </c>
      <c r="E335" s="3">
        <f t="shared" si="15"/>
        <v>0</v>
      </c>
      <c r="F335" s="3">
        <f>MIN(E335,'Pass-Throughs'!O334)</f>
        <v>0</v>
      </c>
      <c r="G335" s="5">
        <f>E335*'Pass-Throughs'!$B$8/1200</f>
        <v>0</v>
      </c>
      <c r="H335" s="3">
        <f t="shared" si="16"/>
        <v>0</v>
      </c>
      <c r="I335" s="3">
        <f>MIN(H335,'Pass-Throughs'!O334-'Sequential Pay'!F335)</f>
        <v>0</v>
      </c>
      <c r="J335" s="5">
        <f>H335*'Pass-Throughs'!$B$8/1200</f>
        <v>0</v>
      </c>
      <c r="K335" s="3">
        <f t="shared" si="17"/>
        <v>0</v>
      </c>
      <c r="L335" s="3">
        <f>MIN(K335,'Pass-Throughs'!O334-'Sequential Pay'!F335-'Sequential Pay'!I335)</f>
        <v>0</v>
      </c>
      <c r="M335" s="5">
        <f>K335*'Pass-Throughs'!$B$8/1200</f>
        <v>0</v>
      </c>
    </row>
    <row r="336" spans="4:13" x14ac:dyDescent="0.2">
      <c r="D336">
        <v>334</v>
      </c>
      <c r="E336" s="3">
        <f t="shared" si="15"/>
        <v>0</v>
      </c>
      <c r="F336" s="3">
        <f>MIN(E336,'Pass-Throughs'!O335)</f>
        <v>0</v>
      </c>
      <c r="G336" s="5">
        <f>E336*'Pass-Throughs'!$B$8/1200</f>
        <v>0</v>
      </c>
      <c r="H336" s="3">
        <f t="shared" si="16"/>
        <v>0</v>
      </c>
      <c r="I336" s="3">
        <f>MIN(H336,'Pass-Throughs'!O335-'Sequential Pay'!F336)</f>
        <v>0</v>
      </c>
      <c r="J336" s="5">
        <f>H336*'Pass-Throughs'!$B$8/1200</f>
        <v>0</v>
      </c>
      <c r="K336" s="3">
        <f t="shared" si="17"/>
        <v>0</v>
      </c>
      <c r="L336" s="3">
        <f>MIN(K336,'Pass-Throughs'!O335-'Sequential Pay'!F336-'Sequential Pay'!I336)</f>
        <v>0</v>
      </c>
      <c r="M336" s="5">
        <f>K336*'Pass-Throughs'!$B$8/1200</f>
        <v>0</v>
      </c>
    </row>
    <row r="337" spans="4:13" x14ac:dyDescent="0.2">
      <c r="D337">
        <v>335</v>
      </c>
      <c r="E337" s="3">
        <f t="shared" si="15"/>
        <v>0</v>
      </c>
      <c r="F337" s="3">
        <f>MIN(E337,'Pass-Throughs'!O336)</f>
        <v>0</v>
      </c>
      <c r="G337" s="5">
        <f>E337*'Pass-Throughs'!$B$8/1200</f>
        <v>0</v>
      </c>
      <c r="H337" s="3">
        <f t="shared" si="16"/>
        <v>0</v>
      </c>
      <c r="I337" s="3">
        <f>MIN(H337,'Pass-Throughs'!O336-'Sequential Pay'!F337)</f>
        <v>0</v>
      </c>
      <c r="J337" s="5">
        <f>H337*'Pass-Throughs'!$B$8/1200</f>
        <v>0</v>
      </c>
      <c r="K337" s="3">
        <f t="shared" si="17"/>
        <v>0</v>
      </c>
      <c r="L337" s="3">
        <f>MIN(K337,'Pass-Throughs'!O336-'Sequential Pay'!F337-'Sequential Pay'!I337)</f>
        <v>0</v>
      </c>
      <c r="M337" s="5">
        <f>K337*'Pass-Throughs'!$B$8/1200</f>
        <v>0</v>
      </c>
    </row>
    <row r="338" spans="4:13" x14ac:dyDescent="0.2">
      <c r="D338">
        <v>336</v>
      </c>
      <c r="E338" s="3">
        <f t="shared" si="15"/>
        <v>0</v>
      </c>
      <c r="F338" s="3">
        <f>MIN(E338,'Pass-Throughs'!O337)</f>
        <v>0</v>
      </c>
      <c r="G338" s="5">
        <f>E338*'Pass-Throughs'!$B$8/1200</f>
        <v>0</v>
      </c>
      <c r="H338" s="3">
        <f t="shared" si="16"/>
        <v>0</v>
      </c>
      <c r="I338" s="3">
        <f>MIN(H338,'Pass-Throughs'!O337-'Sequential Pay'!F338)</f>
        <v>0</v>
      </c>
      <c r="J338" s="5">
        <f>H338*'Pass-Throughs'!$B$8/1200</f>
        <v>0</v>
      </c>
      <c r="K338" s="3">
        <f t="shared" si="17"/>
        <v>0</v>
      </c>
      <c r="L338" s="3">
        <f>MIN(K338,'Pass-Throughs'!O337-'Sequential Pay'!F338-'Sequential Pay'!I338)</f>
        <v>0</v>
      </c>
      <c r="M338" s="5">
        <f>K338*'Pass-Throughs'!$B$8/1200</f>
        <v>0</v>
      </c>
    </row>
    <row r="339" spans="4:13" x14ac:dyDescent="0.2">
      <c r="D339">
        <v>337</v>
      </c>
      <c r="E339" s="3">
        <f t="shared" si="15"/>
        <v>0</v>
      </c>
      <c r="F339" s="3">
        <f>MIN(E339,'Pass-Throughs'!O338)</f>
        <v>0</v>
      </c>
      <c r="G339" s="5">
        <f>E339*'Pass-Throughs'!$B$8/1200</f>
        <v>0</v>
      </c>
      <c r="H339" s="3">
        <f t="shared" si="16"/>
        <v>0</v>
      </c>
      <c r="I339" s="3">
        <f>MIN(H339,'Pass-Throughs'!O338-'Sequential Pay'!F339)</f>
        <v>0</v>
      </c>
      <c r="J339" s="5">
        <f>H339*'Pass-Throughs'!$B$8/1200</f>
        <v>0</v>
      </c>
      <c r="K339" s="3">
        <f t="shared" si="17"/>
        <v>0</v>
      </c>
      <c r="L339" s="3">
        <f>MIN(K339,'Pass-Throughs'!O338-'Sequential Pay'!F339-'Sequential Pay'!I339)</f>
        <v>0</v>
      </c>
      <c r="M339" s="5">
        <f>K339*'Pass-Throughs'!$B$8/1200</f>
        <v>0</v>
      </c>
    </row>
    <row r="340" spans="4:13" x14ac:dyDescent="0.2">
      <c r="D340">
        <v>338</v>
      </c>
      <c r="E340" s="3">
        <f t="shared" si="15"/>
        <v>0</v>
      </c>
      <c r="F340" s="3">
        <f>MIN(E340,'Pass-Throughs'!O339)</f>
        <v>0</v>
      </c>
      <c r="G340" s="5">
        <f>E340*'Pass-Throughs'!$B$8/1200</f>
        <v>0</v>
      </c>
      <c r="H340" s="3">
        <f t="shared" si="16"/>
        <v>0</v>
      </c>
      <c r="I340" s="3">
        <f>MIN(H340,'Pass-Throughs'!O339-'Sequential Pay'!F340)</f>
        <v>0</v>
      </c>
      <c r="J340" s="5">
        <f>H340*'Pass-Throughs'!$B$8/1200</f>
        <v>0</v>
      </c>
      <c r="K340" s="3">
        <f t="shared" si="17"/>
        <v>0</v>
      </c>
      <c r="L340" s="3">
        <f>MIN(K340,'Pass-Throughs'!O339-'Sequential Pay'!F340-'Sequential Pay'!I340)</f>
        <v>0</v>
      </c>
      <c r="M340" s="5">
        <f>K340*'Pass-Throughs'!$B$8/1200</f>
        <v>0</v>
      </c>
    </row>
    <row r="341" spans="4:13" x14ac:dyDescent="0.2">
      <c r="D341">
        <v>339</v>
      </c>
      <c r="E341" s="3">
        <f t="shared" si="15"/>
        <v>0</v>
      </c>
      <c r="F341" s="3">
        <f>MIN(E341,'Pass-Throughs'!O340)</f>
        <v>0</v>
      </c>
      <c r="G341" s="5">
        <f>E341*'Pass-Throughs'!$B$8/1200</f>
        <v>0</v>
      </c>
      <c r="H341" s="3">
        <f t="shared" si="16"/>
        <v>0</v>
      </c>
      <c r="I341" s="3">
        <f>MIN(H341,'Pass-Throughs'!O340-'Sequential Pay'!F341)</f>
        <v>0</v>
      </c>
      <c r="J341" s="5">
        <f>H341*'Pass-Throughs'!$B$8/1200</f>
        <v>0</v>
      </c>
      <c r="K341" s="3">
        <f t="shared" si="17"/>
        <v>0</v>
      </c>
      <c r="L341" s="3">
        <f>MIN(K341,'Pass-Throughs'!O340-'Sequential Pay'!F341-'Sequential Pay'!I341)</f>
        <v>0</v>
      </c>
      <c r="M341" s="5">
        <f>K341*'Pass-Throughs'!$B$8/1200</f>
        <v>0</v>
      </c>
    </row>
    <row r="342" spans="4:13" x14ac:dyDescent="0.2">
      <c r="D342">
        <v>340</v>
      </c>
      <c r="E342" s="3">
        <f t="shared" si="15"/>
        <v>0</v>
      </c>
      <c r="F342" s="3">
        <f>MIN(E342,'Pass-Throughs'!O341)</f>
        <v>0</v>
      </c>
      <c r="G342" s="5">
        <f>E342*'Pass-Throughs'!$B$8/1200</f>
        <v>0</v>
      </c>
      <c r="H342" s="3">
        <f t="shared" si="16"/>
        <v>0</v>
      </c>
      <c r="I342" s="3">
        <f>MIN(H342,'Pass-Throughs'!O341-'Sequential Pay'!F342)</f>
        <v>0</v>
      </c>
      <c r="J342" s="5">
        <f>H342*'Pass-Throughs'!$B$8/1200</f>
        <v>0</v>
      </c>
      <c r="K342" s="3">
        <f t="shared" si="17"/>
        <v>0</v>
      </c>
      <c r="L342" s="3">
        <f>MIN(K342,'Pass-Throughs'!O341-'Sequential Pay'!F342-'Sequential Pay'!I342)</f>
        <v>0</v>
      </c>
      <c r="M342" s="5">
        <f>K342*'Pass-Throughs'!$B$8/1200</f>
        <v>0</v>
      </c>
    </row>
    <row r="343" spans="4:13" x14ac:dyDescent="0.2">
      <c r="D343">
        <v>341</v>
      </c>
      <c r="E343" s="3">
        <f t="shared" si="15"/>
        <v>0</v>
      </c>
      <c r="F343" s="3">
        <f>MIN(E343,'Pass-Throughs'!O342)</f>
        <v>0</v>
      </c>
      <c r="G343" s="5">
        <f>E343*'Pass-Throughs'!$B$8/1200</f>
        <v>0</v>
      </c>
      <c r="H343" s="3">
        <f t="shared" si="16"/>
        <v>0</v>
      </c>
      <c r="I343" s="3">
        <f>MIN(H343,'Pass-Throughs'!O342-'Sequential Pay'!F343)</f>
        <v>0</v>
      </c>
      <c r="J343" s="5">
        <f>H343*'Pass-Throughs'!$B$8/1200</f>
        <v>0</v>
      </c>
      <c r="K343" s="3">
        <f t="shared" si="17"/>
        <v>0</v>
      </c>
      <c r="L343" s="3">
        <f>MIN(K343,'Pass-Throughs'!O342-'Sequential Pay'!F343-'Sequential Pay'!I343)</f>
        <v>0</v>
      </c>
      <c r="M343" s="5">
        <f>K343*'Pass-Throughs'!$B$8/1200</f>
        <v>0</v>
      </c>
    </row>
    <row r="344" spans="4:13" x14ac:dyDescent="0.2">
      <c r="D344">
        <v>342</v>
      </c>
      <c r="E344" s="3">
        <f t="shared" si="15"/>
        <v>0</v>
      </c>
      <c r="F344" s="3">
        <f>MIN(E344,'Pass-Throughs'!O343)</f>
        <v>0</v>
      </c>
      <c r="G344" s="5">
        <f>E344*'Pass-Throughs'!$B$8/1200</f>
        <v>0</v>
      </c>
      <c r="H344" s="3">
        <f t="shared" si="16"/>
        <v>0</v>
      </c>
      <c r="I344" s="3">
        <f>MIN(H344,'Pass-Throughs'!O343-'Sequential Pay'!F344)</f>
        <v>0</v>
      </c>
      <c r="J344" s="5">
        <f>H344*'Pass-Throughs'!$B$8/1200</f>
        <v>0</v>
      </c>
      <c r="K344" s="3">
        <f t="shared" si="17"/>
        <v>0</v>
      </c>
      <c r="L344" s="3">
        <f>MIN(K344,'Pass-Throughs'!O343-'Sequential Pay'!F344-'Sequential Pay'!I344)</f>
        <v>0</v>
      </c>
      <c r="M344" s="5">
        <f>K344*'Pass-Throughs'!$B$8/1200</f>
        <v>0</v>
      </c>
    </row>
    <row r="345" spans="4:13" x14ac:dyDescent="0.2">
      <c r="D345">
        <v>343</v>
      </c>
      <c r="E345" s="3">
        <f t="shared" si="15"/>
        <v>0</v>
      </c>
      <c r="F345" s="3">
        <f>MIN(E345,'Pass-Throughs'!O344)</f>
        <v>0</v>
      </c>
      <c r="G345" s="5">
        <f>E345*'Pass-Throughs'!$B$8/1200</f>
        <v>0</v>
      </c>
      <c r="H345" s="3">
        <f t="shared" si="16"/>
        <v>0</v>
      </c>
      <c r="I345" s="3">
        <f>MIN(H345,'Pass-Throughs'!O344-'Sequential Pay'!F345)</f>
        <v>0</v>
      </c>
      <c r="J345" s="5">
        <f>H345*'Pass-Throughs'!$B$8/1200</f>
        <v>0</v>
      </c>
      <c r="K345" s="3">
        <f t="shared" si="17"/>
        <v>0</v>
      </c>
      <c r="L345" s="3">
        <f>MIN(K345,'Pass-Throughs'!O344-'Sequential Pay'!F345-'Sequential Pay'!I345)</f>
        <v>0</v>
      </c>
      <c r="M345" s="5">
        <f>K345*'Pass-Throughs'!$B$8/1200</f>
        <v>0</v>
      </c>
    </row>
    <row r="346" spans="4:13" x14ac:dyDescent="0.2">
      <c r="D346">
        <v>344</v>
      </c>
      <c r="E346" s="3">
        <f t="shared" si="15"/>
        <v>0</v>
      </c>
      <c r="F346" s="3">
        <f>MIN(E346,'Pass-Throughs'!O345)</f>
        <v>0</v>
      </c>
      <c r="G346" s="5">
        <f>E346*'Pass-Throughs'!$B$8/1200</f>
        <v>0</v>
      </c>
      <c r="H346" s="3">
        <f t="shared" si="16"/>
        <v>0</v>
      </c>
      <c r="I346" s="3">
        <f>MIN(H346,'Pass-Throughs'!O345-'Sequential Pay'!F346)</f>
        <v>0</v>
      </c>
      <c r="J346" s="5">
        <f>H346*'Pass-Throughs'!$B$8/1200</f>
        <v>0</v>
      </c>
      <c r="K346" s="3">
        <f t="shared" si="17"/>
        <v>0</v>
      </c>
      <c r="L346" s="3">
        <f>MIN(K346,'Pass-Throughs'!O345-'Sequential Pay'!F346-'Sequential Pay'!I346)</f>
        <v>0</v>
      </c>
      <c r="M346" s="5">
        <f>K346*'Pass-Throughs'!$B$8/1200</f>
        <v>0</v>
      </c>
    </row>
    <row r="347" spans="4:13" x14ac:dyDescent="0.2">
      <c r="D347">
        <v>345</v>
      </c>
      <c r="E347" s="3">
        <f t="shared" si="15"/>
        <v>0</v>
      </c>
      <c r="F347" s="3">
        <f>MIN(E347,'Pass-Throughs'!O346)</f>
        <v>0</v>
      </c>
      <c r="G347" s="5">
        <f>E347*'Pass-Throughs'!$B$8/1200</f>
        <v>0</v>
      </c>
      <c r="H347" s="3">
        <f t="shared" si="16"/>
        <v>0</v>
      </c>
      <c r="I347" s="3">
        <f>MIN(H347,'Pass-Throughs'!O346-'Sequential Pay'!F347)</f>
        <v>0</v>
      </c>
      <c r="J347" s="5">
        <f>H347*'Pass-Throughs'!$B$8/1200</f>
        <v>0</v>
      </c>
      <c r="K347" s="3">
        <f t="shared" si="17"/>
        <v>0</v>
      </c>
      <c r="L347" s="3">
        <f>MIN(K347,'Pass-Throughs'!O346-'Sequential Pay'!F347-'Sequential Pay'!I347)</f>
        <v>0</v>
      </c>
      <c r="M347" s="5">
        <f>K347*'Pass-Throughs'!$B$8/1200</f>
        <v>0</v>
      </c>
    </row>
    <row r="348" spans="4:13" x14ac:dyDescent="0.2">
      <c r="D348">
        <v>346</v>
      </c>
      <c r="E348" s="3">
        <f t="shared" si="15"/>
        <v>0</v>
      </c>
      <c r="F348" s="3">
        <f>MIN(E348,'Pass-Throughs'!O347)</f>
        <v>0</v>
      </c>
      <c r="G348" s="5">
        <f>E348*'Pass-Throughs'!$B$8/1200</f>
        <v>0</v>
      </c>
      <c r="H348" s="3">
        <f t="shared" si="16"/>
        <v>0</v>
      </c>
      <c r="I348" s="3">
        <f>MIN(H348,'Pass-Throughs'!O347-'Sequential Pay'!F348)</f>
        <v>0</v>
      </c>
      <c r="J348" s="5">
        <f>H348*'Pass-Throughs'!$B$8/1200</f>
        <v>0</v>
      </c>
      <c r="K348" s="3">
        <f t="shared" si="17"/>
        <v>0</v>
      </c>
      <c r="L348" s="3">
        <f>MIN(K348,'Pass-Throughs'!O347-'Sequential Pay'!F348-'Sequential Pay'!I348)</f>
        <v>0</v>
      </c>
      <c r="M348" s="5">
        <f>K348*'Pass-Throughs'!$B$8/1200</f>
        <v>0</v>
      </c>
    </row>
    <row r="349" spans="4:13" x14ac:dyDescent="0.2">
      <c r="D349">
        <v>347</v>
      </c>
      <c r="E349" s="3">
        <f t="shared" si="15"/>
        <v>0</v>
      </c>
      <c r="F349" s="3">
        <f>MIN(E349,'Pass-Throughs'!O348)</f>
        <v>0</v>
      </c>
      <c r="G349" s="5">
        <f>E349*'Pass-Throughs'!$B$8/1200</f>
        <v>0</v>
      </c>
      <c r="H349" s="3">
        <f t="shared" si="16"/>
        <v>0</v>
      </c>
      <c r="I349" s="3">
        <f>MIN(H349,'Pass-Throughs'!O348-'Sequential Pay'!F349)</f>
        <v>0</v>
      </c>
      <c r="J349" s="5">
        <f>H349*'Pass-Throughs'!$B$8/1200</f>
        <v>0</v>
      </c>
      <c r="K349" s="3">
        <f t="shared" si="17"/>
        <v>0</v>
      </c>
      <c r="L349" s="3">
        <f>MIN(K349,'Pass-Throughs'!O348-'Sequential Pay'!F349-'Sequential Pay'!I349)</f>
        <v>0</v>
      </c>
      <c r="M349" s="5">
        <f>K349*'Pass-Throughs'!$B$8/1200</f>
        <v>0</v>
      </c>
    </row>
    <row r="350" spans="4:13" x14ac:dyDescent="0.2">
      <c r="D350">
        <v>348</v>
      </c>
      <c r="E350" s="3">
        <f t="shared" si="15"/>
        <v>0</v>
      </c>
      <c r="F350" s="3">
        <f>MIN(E350,'Pass-Throughs'!O349)</f>
        <v>0</v>
      </c>
      <c r="G350" s="5">
        <f>E350*'Pass-Throughs'!$B$8/1200</f>
        <v>0</v>
      </c>
      <c r="H350" s="3">
        <f t="shared" si="16"/>
        <v>0</v>
      </c>
      <c r="I350" s="3">
        <f>MIN(H350,'Pass-Throughs'!O349-'Sequential Pay'!F350)</f>
        <v>0</v>
      </c>
      <c r="J350" s="5">
        <f>H350*'Pass-Throughs'!$B$8/1200</f>
        <v>0</v>
      </c>
      <c r="K350" s="3">
        <f t="shared" si="17"/>
        <v>0</v>
      </c>
      <c r="L350" s="3">
        <f>MIN(K350,'Pass-Throughs'!O349-'Sequential Pay'!F350-'Sequential Pay'!I350)</f>
        <v>0</v>
      </c>
      <c r="M350" s="5">
        <f>K350*'Pass-Throughs'!$B$8/1200</f>
        <v>0</v>
      </c>
    </row>
    <row r="351" spans="4:13" x14ac:dyDescent="0.2">
      <c r="D351">
        <v>349</v>
      </c>
      <c r="E351" s="3">
        <f t="shared" si="15"/>
        <v>0</v>
      </c>
      <c r="F351" s="3">
        <f>MIN(E351,'Pass-Throughs'!O350)</f>
        <v>0</v>
      </c>
      <c r="G351" s="5">
        <f>E351*'Pass-Throughs'!$B$8/1200</f>
        <v>0</v>
      </c>
      <c r="H351" s="3">
        <f t="shared" si="16"/>
        <v>0</v>
      </c>
      <c r="I351" s="3">
        <f>MIN(H351,'Pass-Throughs'!O350-'Sequential Pay'!F351)</f>
        <v>0</v>
      </c>
      <c r="J351" s="5">
        <f>H351*'Pass-Throughs'!$B$8/1200</f>
        <v>0</v>
      </c>
      <c r="K351" s="3">
        <f t="shared" si="17"/>
        <v>0</v>
      </c>
      <c r="L351" s="3">
        <f>MIN(K351,'Pass-Throughs'!O350-'Sequential Pay'!F351-'Sequential Pay'!I351)</f>
        <v>0</v>
      </c>
      <c r="M351" s="5">
        <f>K351*'Pass-Throughs'!$B$8/1200</f>
        <v>0</v>
      </c>
    </row>
    <row r="352" spans="4:13" x14ac:dyDescent="0.2">
      <c r="D352">
        <v>350</v>
      </c>
      <c r="E352" s="3">
        <f t="shared" si="15"/>
        <v>0</v>
      </c>
      <c r="F352" s="3">
        <f>MIN(E352,'Pass-Throughs'!O351)</f>
        <v>0</v>
      </c>
      <c r="G352" s="5">
        <f>E352*'Pass-Throughs'!$B$8/1200</f>
        <v>0</v>
      </c>
      <c r="H352" s="3">
        <f t="shared" si="16"/>
        <v>0</v>
      </c>
      <c r="I352" s="3">
        <f>MIN(H352,'Pass-Throughs'!O351-'Sequential Pay'!F352)</f>
        <v>0</v>
      </c>
      <c r="J352" s="5">
        <f>H352*'Pass-Throughs'!$B$8/1200</f>
        <v>0</v>
      </c>
      <c r="K352" s="3">
        <f t="shared" si="17"/>
        <v>0</v>
      </c>
      <c r="L352" s="3">
        <f>MIN(K352,'Pass-Throughs'!O351-'Sequential Pay'!F352-'Sequential Pay'!I352)</f>
        <v>0</v>
      </c>
      <c r="M352" s="5">
        <f>K352*'Pass-Throughs'!$B$8/1200</f>
        <v>0</v>
      </c>
    </row>
    <row r="353" spans="4:13" x14ac:dyDescent="0.2">
      <c r="D353">
        <v>351</v>
      </c>
      <c r="E353" s="3">
        <f t="shared" si="15"/>
        <v>0</v>
      </c>
      <c r="F353" s="3">
        <f>MIN(E353,'Pass-Throughs'!O352)</f>
        <v>0</v>
      </c>
      <c r="G353" s="5">
        <f>E353*'Pass-Throughs'!$B$8/1200</f>
        <v>0</v>
      </c>
      <c r="H353" s="3">
        <f t="shared" si="16"/>
        <v>0</v>
      </c>
      <c r="I353" s="3">
        <f>MIN(H353,'Pass-Throughs'!O352-'Sequential Pay'!F353)</f>
        <v>0</v>
      </c>
      <c r="J353" s="5">
        <f>H353*'Pass-Throughs'!$B$8/1200</f>
        <v>0</v>
      </c>
      <c r="K353" s="3">
        <f t="shared" si="17"/>
        <v>0</v>
      </c>
      <c r="L353" s="3">
        <f>MIN(K353,'Pass-Throughs'!O352-'Sequential Pay'!F353-'Sequential Pay'!I353)</f>
        <v>0</v>
      </c>
      <c r="M353" s="5">
        <f>K353*'Pass-Throughs'!$B$8/1200</f>
        <v>0</v>
      </c>
    </row>
    <row r="354" spans="4:13" x14ac:dyDescent="0.2">
      <c r="D354">
        <v>352</v>
      </c>
      <c r="E354" s="3">
        <f t="shared" si="15"/>
        <v>0</v>
      </c>
      <c r="F354" s="3">
        <f>MIN(E354,'Pass-Throughs'!O353)</f>
        <v>0</v>
      </c>
      <c r="G354" s="5">
        <f>E354*'Pass-Throughs'!$B$8/1200</f>
        <v>0</v>
      </c>
      <c r="H354" s="3">
        <f t="shared" si="16"/>
        <v>0</v>
      </c>
      <c r="I354" s="3">
        <f>MIN(H354,'Pass-Throughs'!O353-'Sequential Pay'!F354)</f>
        <v>0</v>
      </c>
      <c r="J354" s="5">
        <f>H354*'Pass-Throughs'!$B$8/1200</f>
        <v>0</v>
      </c>
      <c r="K354" s="3">
        <f t="shared" si="17"/>
        <v>0</v>
      </c>
      <c r="L354" s="3">
        <f>MIN(K354,'Pass-Throughs'!O353-'Sequential Pay'!F354-'Sequential Pay'!I354)</f>
        <v>0</v>
      </c>
      <c r="M354" s="5">
        <f>K354*'Pass-Throughs'!$B$8/1200</f>
        <v>0</v>
      </c>
    </row>
    <row r="355" spans="4:13" x14ac:dyDescent="0.2">
      <c r="D355">
        <v>353</v>
      </c>
      <c r="E355" s="3">
        <f t="shared" si="15"/>
        <v>0</v>
      </c>
      <c r="F355" s="3">
        <f>MIN(E355,'Pass-Throughs'!O354)</f>
        <v>0</v>
      </c>
      <c r="G355" s="5">
        <f>E355*'Pass-Throughs'!$B$8/1200</f>
        <v>0</v>
      </c>
      <c r="H355" s="3">
        <f t="shared" si="16"/>
        <v>0</v>
      </c>
      <c r="I355" s="3">
        <f>MIN(H355,'Pass-Throughs'!O354-'Sequential Pay'!F355)</f>
        <v>0</v>
      </c>
      <c r="J355" s="5">
        <f>H355*'Pass-Throughs'!$B$8/1200</f>
        <v>0</v>
      </c>
      <c r="K355" s="3">
        <f t="shared" si="17"/>
        <v>0</v>
      </c>
      <c r="L355" s="3">
        <f>MIN(K355,'Pass-Throughs'!O354-'Sequential Pay'!F355-'Sequential Pay'!I355)</f>
        <v>0</v>
      </c>
      <c r="M355" s="5">
        <f>K355*'Pass-Throughs'!$B$8/1200</f>
        <v>0</v>
      </c>
    </row>
    <row r="356" spans="4:13" x14ac:dyDescent="0.2">
      <c r="D356">
        <v>354</v>
      </c>
      <c r="E356" s="3">
        <f t="shared" si="15"/>
        <v>0</v>
      </c>
      <c r="F356" s="3">
        <f>MIN(E356,'Pass-Throughs'!O355)</f>
        <v>0</v>
      </c>
      <c r="G356" s="5">
        <f>E356*'Pass-Throughs'!$B$8/1200</f>
        <v>0</v>
      </c>
      <c r="H356" s="3">
        <f t="shared" si="16"/>
        <v>0</v>
      </c>
      <c r="I356" s="3">
        <f>MIN(H356,'Pass-Throughs'!O355-'Sequential Pay'!F356)</f>
        <v>0</v>
      </c>
      <c r="J356" s="5">
        <f>H356*'Pass-Throughs'!$B$8/1200</f>
        <v>0</v>
      </c>
      <c r="K356" s="3">
        <f t="shared" si="17"/>
        <v>0</v>
      </c>
      <c r="L356" s="3">
        <f>MIN(K356,'Pass-Throughs'!O355-'Sequential Pay'!F356-'Sequential Pay'!I356)</f>
        <v>0</v>
      </c>
      <c r="M356" s="5">
        <f>K356*'Pass-Throughs'!$B$8/1200</f>
        <v>0</v>
      </c>
    </row>
    <row r="357" spans="4:13" x14ac:dyDescent="0.2">
      <c r="D357">
        <v>355</v>
      </c>
      <c r="E357" s="3">
        <f t="shared" si="15"/>
        <v>0</v>
      </c>
      <c r="F357" s="3">
        <f>MIN(E357,'Pass-Throughs'!O356)</f>
        <v>0</v>
      </c>
      <c r="G357" s="5">
        <f>E357*'Pass-Throughs'!$B$8/1200</f>
        <v>0</v>
      </c>
      <c r="H357" s="3">
        <f t="shared" si="16"/>
        <v>0</v>
      </c>
      <c r="I357" s="3">
        <f>MIN(H357,'Pass-Throughs'!O356-'Sequential Pay'!F357)</f>
        <v>0</v>
      </c>
      <c r="J357" s="5">
        <f>H357*'Pass-Throughs'!$B$8/1200</f>
        <v>0</v>
      </c>
      <c r="K357" s="3">
        <f t="shared" si="17"/>
        <v>0</v>
      </c>
      <c r="L357" s="3">
        <f>MIN(K357,'Pass-Throughs'!O356-'Sequential Pay'!F357-'Sequential Pay'!I357)</f>
        <v>0</v>
      </c>
      <c r="M357" s="5">
        <f>K357*'Pass-Throughs'!$B$8/1200</f>
        <v>0</v>
      </c>
    </row>
    <row r="358" spans="4:13" x14ac:dyDescent="0.2">
      <c r="D358">
        <v>356</v>
      </c>
      <c r="E358" s="3">
        <f t="shared" si="15"/>
        <v>0</v>
      </c>
      <c r="F358" s="3">
        <f>MIN(E358,'Pass-Throughs'!O357)</f>
        <v>0</v>
      </c>
      <c r="G358" s="5">
        <f>E358*'Pass-Throughs'!$B$8/1200</f>
        <v>0</v>
      </c>
      <c r="H358" s="3">
        <f t="shared" si="16"/>
        <v>0</v>
      </c>
      <c r="I358" s="3">
        <f>MIN(H358,'Pass-Throughs'!O357-'Sequential Pay'!F358)</f>
        <v>0</v>
      </c>
      <c r="J358" s="5">
        <f>H358*'Pass-Throughs'!$B$8/1200</f>
        <v>0</v>
      </c>
      <c r="K358" s="3">
        <f t="shared" si="17"/>
        <v>0</v>
      </c>
      <c r="L358" s="3">
        <f>MIN(K358,'Pass-Throughs'!O357-'Sequential Pay'!F358-'Sequential Pay'!I358)</f>
        <v>0</v>
      </c>
      <c r="M358" s="5">
        <f>K358*'Pass-Throughs'!$B$8/1200</f>
        <v>0</v>
      </c>
    </row>
    <row r="359" spans="4:13" x14ac:dyDescent="0.2">
      <c r="D359">
        <v>357</v>
      </c>
      <c r="E359" s="3">
        <f t="shared" si="15"/>
        <v>0</v>
      </c>
      <c r="F359" s="3">
        <f>MIN(E359,'Pass-Throughs'!O358)</f>
        <v>0</v>
      </c>
      <c r="G359" s="5">
        <f>E359*'Pass-Throughs'!$B$8/1200</f>
        <v>0</v>
      </c>
      <c r="H359" s="3">
        <f t="shared" si="16"/>
        <v>0</v>
      </c>
      <c r="I359" s="3">
        <f>MIN(H359,'Pass-Throughs'!O358-'Sequential Pay'!F359)</f>
        <v>0</v>
      </c>
      <c r="J359" s="5">
        <f>H359*'Pass-Throughs'!$B$8/1200</f>
        <v>0</v>
      </c>
      <c r="K359" s="3">
        <f t="shared" si="17"/>
        <v>0</v>
      </c>
      <c r="L359" s="3">
        <f>MIN(K359,'Pass-Throughs'!O358-'Sequential Pay'!F359-'Sequential Pay'!I359)</f>
        <v>0</v>
      </c>
      <c r="M359" s="5">
        <f>K359*'Pass-Throughs'!$B$8/1200</f>
        <v>0</v>
      </c>
    </row>
    <row r="360" spans="4:13" x14ac:dyDescent="0.2">
      <c r="D360">
        <v>358</v>
      </c>
      <c r="E360" s="3">
        <f t="shared" si="15"/>
        <v>0</v>
      </c>
      <c r="F360" s="3">
        <f>MIN(E360,'Pass-Throughs'!O359)</f>
        <v>0</v>
      </c>
      <c r="G360" s="5">
        <f>E360*'Pass-Throughs'!$B$8/1200</f>
        <v>0</v>
      </c>
      <c r="H360" s="3">
        <f t="shared" si="16"/>
        <v>0</v>
      </c>
      <c r="I360" s="3">
        <f>MIN(H360,'Pass-Throughs'!O359-'Sequential Pay'!F360)</f>
        <v>0</v>
      </c>
      <c r="J360" s="5">
        <f>H360*'Pass-Throughs'!$B$8/1200</f>
        <v>0</v>
      </c>
      <c r="K360" s="3">
        <f t="shared" si="17"/>
        <v>0</v>
      </c>
      <c r="L360" s="3">
        <f>MIN(K360,'Pass-Throughs'!O359-'Sequential Pay'!F360-'Sequential Pay'!I360)</f>
        <v>0</v>
      </c>
      <c r="M360" s="5">
        <f>K360*'Pass-Throughs'!$B$8/1200</f>
        <v>0</v>
      </c>
    </row>
    <row r="361" spans="4:13" x14ac:dyDescent="0.2">
      <c r="D361">
        <v>359</v>
      </c>
      <c r="E361" s="3">
        <f t="shared" si="15"/>
        <v>0</v>
      </c>
      <c r="F361" s="3">
        <f>MIN(E361,'Pass-Throughs'!O360)</f>
        <v>0</v>
      </c>
      <c r="G361" s="5">
        <f>E361*'Pass-Throughs'!$B$8/1200</f>
        <v>0</v>
      </c>
      <c r="H361" s="3">
        <f t="shared" si="16"/>
        <v>0</v>
      </c>
      <c r="I361" s="3">
        <f>MIN(H361,'Pass-Throughs'!O360-'Sequential Pay'!F361)</f>
        <v>0</v>
      </c>
      <c r="J361" s="5">
        <f>H361*'Pass-Throughs'!$B$8/1200</f>
        <v>0</v>
      </c>
      <c r="K361" s="3">
        <f t="shared" si="17"/>
        <v>0</v>
      </c>
      <c r="L361" s="3">
        <f>MIN(K361,'Pass-Throughs'!O360-'Sequential Pay'!F361-'Sequential Pay'!I361)</f>
        <v>0</v>
      </c>
      <c r="M361" s="5">
        <f>K361*'Pass-Throughs'!$B$8/1200</f>
        <v>0</v>
      </c>
    </row>
    <row r="362" spans="4:13" x14ac:dyDescent="0.2">
      <c r="D362">
        <v>360</v>
      </c>
      <c r="E362" s="3">
        <f t="shared" si="15"/>
        <v>0</v>
      </c>
      <c r="F362" s="3">
        <f>MIN(E362,'Pass-Throughs'!O361)</f>
        <v>0</v>
      </c>
      <c r="G362" s="5">
        <f>E362*'Pass-Throughs'!$B$8/1200</f>
        <v>0</v>
      </c>
      <c r="H362" s="3">
        <f t="shared" si="16"/>
        <v>0</v>
      </c>
      <c r="I362" s="3">
        <f>MIN(H362,'Pass-Throughs'!O361-'Sequential Pay'!F362)</f>
        <v>0</v>
      </c>
      <c r="J362" s="5">
        <f>H362*'Pass-Throughs'!$B$8/1200</f>
        <v>0</v>
      </c>
      <c r="K362" s="3">
        <f t="shared" si="17"/>
        <v>0</v>
      </c>
      <c r="L362" s="3">
        <f>MIN(K362,'Pass-Throughs'!O361-'Sequential Pay'!F362-'Sequential Pay'!I362)</f>
        <v>0</v>
      </c>
      <c r="M362" s="5">
        <f>K362*'Pass-Throughs'!$B$8/1200</f>
        <v>0</v>
      </c>
    </row>
  </sheetData>
  <mergeCells count="4">
    <mergeCell ref="E1:G1"/>
    <mergeCell ref="H1:J1"/>
    <mergeCell ref="K1:M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BD5-53E9-4151-B298-2E50CE87A87F}">
  <dimension ref="A1:K5"/>
  <sheetViews>
    <sheetView zoomScale="160" zoomScaleNormal="160" workbookViewId="0">
      <selection activeCell="H8" sqref="H8"/>
    </sheetView>
  </sheetViews>
  <sheetFormatPr baseColWidth="10" defaultColWidth="8.83203125" defaultRowHeight="15" x14ac:dyDescent="0.2"/>
  <cols>
    <col min="1" max="1" width="11.83203125" bestFit="1" customWidth="1"/>
    <col min="2" max="2" width="11.1640625" bestFit="1" customWidth="1"/>
    <col min="3" max="3" width="10" customWidth="1"/>
  </cols>
  <sheetData>
    <row r="1" spans="1:11" x14ac:dyDescent="0.2">
      <c r="A1" t="s">
        <v>0</v>
      </c>
      <c r="B1" t="s">
        <v>14</v>
      </c>
      <c r="C1" t="s">
        <v>15</v>
      </c>
      <c r="D1" t="s">
        <v>16</v>
      </c>
    </row>
    <row r="2" spans="1:11" x14ac:dyDescent="0.2">
      <c r="A2" s="1">
        <v>44564</v>
      </c>
      <c r="B2" s="1">
        <v>44651</v>
      </c>
      <c r="C2">
        <f>129 + 15/32</f>
        <v>129.46875</v>
      </c>
      <c r="D2">
        <v>0.84709999999999996</v>
      </c>
    </row>
    <row r="3" spans="1:11" x14ac:dyDescent="0.2">
      <c r="A3" t="s">
        <v>17</v>
      </c>
      <c r="B3" t="s">
        <v>18</v>
      </c>
      <c r="C3" t="s">
        <v>28</v>
      </c>
      <c r="D3" t="s">
        <v>29</v>
      </c>
      <c r="E3" t="s">
        <v>30</v>
      </c>
      <c r="F3" t="s">
        <v>24</v>
      </c>
      <c r="G3" t="s">
        <v>25</v>
      </c>
      <c r="H3" t="s">
        <v>27</v>
      </c>
      <c r="I3" t="s">
        <v>31</v>
      </c>
      <c r="J3" t="s">
        <v>32</v>
      </c>
      <c r="K3" t="s">
        <v>33</v>
      </c>
    </row>
    <row r="4" spans="1:11" x14ac:dyDescent="0.2">
      <c r="A4" s="1">
        <v>47072</v>
      </c>
      <c r="B4">
        <v>3.125</v>
      </c>
      <c r="C4">
        <f>C2*D2</f>
        <v>109.672978125</v>
      </c>
      <c r="D4">
        <f>YIELD($B$2,A4,B4/100,C4,100,2,1)</f>
        <v>1.581032288609887E-2</v>
      </c>
      <c r="E4">
        <f>MDURATION(B2,A4,B4/100,D4,2,1)</f>
        <v>5.9567619859798642</v>
      </c>
      <c r="F4" s="1">
        <v>44515</v>
      </c>
      <c r="G4" s="1">
        <v>44696</v>
      </c>
      <c r="H4">
        <f>C4+0.5*B4*(B2-F4)/(G4-F4)</f>
        <v>110.84701127417127</v>
      </c>
      <c r="I4">
        <f>H4*E4/10000</f>
        <v>6.6028926301746477E-2</v>
      </c>
      <c r="J4">
        <f>I4*1000</f>
        <v>66.02892630174648</v>
      </c>
      <c r="K4">
        <f>J4/D2</f>
        <v>77.947026681320366</v>
      </c>
    </row>
    <row r="5" spans="1:11" x14ac:dyDescent="0.2">
      <c r="H5">
        <f>C4+0.5*B4*(B2-F4)/(G4-F4)</f>
        <v>110.84701127417127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50D2-6882-4F2D-9C68-F51971950BAD}">
  <dimension ref="A1:R63"/>
  <sheetViews>
    <sheetView tabSelected="1" zoomScale="140" zoomScaleNormal="140" workbookViewId="0">
      <selection activeCell="T7" sqref="T7"/>
    </sheetView>
  </sheetViews>
  <sheetFormatPr baseColWidth="10" defaultColWidth="8.83203125" defaultRowHeight="15" x14ac:dyDescent="0.2"/>
  <cols>
    <col min="1" max="1" width="9.83203125" bestFit="1" customWidth="1"/>
    <col min="2" max="4" width="9.83203125" customWidth="1"/>
    <col min="10" max="10" width="12.33203125" customWidth="1"/>
  </cols>
  <sheetData>
    <row r="1" spans="1:18" x14ac:dyDescent="0.2">
      <c r="A1" t="s">
        <v>0</v>
      </c>
    </row>
    <row r="2" spans="1:18" x14ac:dyDescent="0.2">
      <c r="A2" s="1">
        <v>44663</v>
      </c>
      <c r="B2" s="1"/>
      <c r="C2" s="1"/>
      <c r="D2" s="1"/>
    </row>
    <row r="3" spans="1:18" ht="48" x14ac:dyDescent="0.2">
      <c r="A3" t="s">
        <v>1</v>
      </c>
      <c r="B3" s="4" t="s">
        <v>89</v>
      </c>
      <c r="C3" s="4" t="s">
        <v>90</v>
      </c>
      <c r="D3" s="4" t="s">
        <v>11</v>
      </c>
      <c r="E3" t="s">
        <v>2</v>
      </c>
      <c r="F3" s="4" t="s">
        <v>10</v>
      </c>
      <c r="H3" s="4" t="s">
        <v>11</v>
      </c>
      <c r="I3" s="4" t="s">
        <v>93</v>
      </c>
      <c r="J3" s="4" t="s">
        <v>94</v>
      </c>
      <c r="K3" s="4" t="s">
        <v>95</v>
      </c>
      <c r="L3" s="4" t="s">
        <v>96</v>
      </c>
      <c r="M3" s="4" t="s">
        <v>97</v>
      </c>
      <c r="N3" s="4" t="s">
        <v>98</v>
      </c>
      <c r="O3" s="4" t="s">
        <v>99</v>
      </c>
      <c r="P3" s="4" t="s">
        <v>100</v>
      </c>
      <c r="Q3" s="4" t="s">
        <v>101</v>
      </c>
      <c r="R3" s="4" t="s">
        <v>102</v>
      </c>
    </row>
    <row r="4" spans="1:18" x14ac:dyDescent="0.2">
      <c r="A4">
        <v>0.5</v>
      </c>
      <c r="B4" s="1">
        <v>44846</v>
      </c>
      <c r="C4" s="12">
        <f>WEEKDAY(B4)</f>
        <v>4</v>
      </c>
      <c r="D4" s="12">
        <f>YEARFRAC(A2,B4,0)</f>
        <v>0.5</v>
      </c>
      <c r="E4" s="2">
        <v>2.0620444740823311E-2</v>
      </c>
      <c r="F4">
        <f>1/(1+D4*E4)</f>
        <v>0.98979499351573264</v>
      </c>
      <c r="H4">
        <v>0.5</v>
      </c>
      <c r="I4" s="2">
        <v>2.0620444740823311E-2</v>
      </c>
      <c r="J4" s="16">
        <f>$I4+Shifts!B2/10000</f>
        <v>2.072044474082331E-2</v>
      </c>
      <c r="K4" s="16">
        <f>$I4+Shifts!C2/10000</f>
        <v>2.0620444740823311E-2</v>
      </c>
      <c r="L4" s="16">
        <f>$I4+Shifts!D2/10000</f>
        <v>2.0620444740823311E-2</v>
      </c>
      <c r="M4" s="16">
        <f>$I4+Shifts!E2/10000</f>
        <v>2.0620444740823311E-2</v>
      </c>
      <c r="N4">
        <f>1/(1+$H4*I4)</f>
        <v>0.98979499351573264</v>
      </c>
      <c r="O4">
        <f>1/(1+$H4*J4)</f>
        <v>0.98974601123339412</v>
      </c>
      <c r="P4">
        <f>1/(1+$H4*K4)</f>
        <v>0.98979499351573264</v>
      </c>
      <c r="Q4">
        <f>1/(1+$H4*L4)</f>
        <v>0.98979499351573264</v>
      </c>
      <c r="R4">
        <f t="shared" ref="O4:R4" si="0">1/(1+$H4*M4)</f>
        <v>0.98979499351573264</v>
      </c>
    </row>
    <row r="5" spans="1:18" x14ac:dyDescent="0.2">
      <c r="A5">
        <v>1</v>
      </c>
      <c r="B5" s="1">
        <v>45028</v>
      </c>
      <c r="C5" s="12">
        <f t="shared" ref="C5:C63" si="1">WEEKDAY(B5)</f>
        <v>4</v>
      </c>
      <c r="D5" s="12">
        <f>YEARFRAC(B4,B5,0)</f>
        <v>0.5</v>
      </c>
      <c r="E5" s="2">
        <v>2.1118198887982147E-2</v>
      </c>
      <c r="F5">
        <f>(1-D5*E5*F4)/(1+D5*E5)</f>
        <v>0.9792090900757332</v>
      </c>
      <c r="H5">
        <v>0.5</v>
      </c>
      <c r="I5" s="2">
        <v>2.1118198887982147E-2</v>
      </c>
      <c r="J5" s="16">
        <f>$I5+Shifts!B3/10000</f>
        <v>2.1218198887982147E-2</v>
      </c>
      <c r="K5" s="16">
        <f>$I5+Shifts!C3/10000</f>
        <v>2.1118198887982147E-2</v>
      </c>
      <c r="L5" s="16">
        <f>$I5+Shifts!D3/10000</f>
        <v>2.1118198887982147E-2</v>
      </c>
      <c r="M5" s="16">
        <f>$I5+Shifts!E3/10000</f>
        <v>2.1118198887982147E-2</v>
      </c>
      <c r="N5">
        <f>(1-N4*$H4*I5)/(1+$H5*I5)</f>
        <v>0.9792090900757332</v>
      </c>
      <c r="O5">
        <f t="shared" ref="O5:R5" si="2">(1-O4*$H4*J5)/(1+$H5*J5)</f>
        <v>0.97911218757769591</v>
      </c>
      <c r="P5">
        <f t="shared" si="2"/>
        <v>0.9792090900757332</v>
      </c>
      <c r="Q5">
        <f t="shared" si="2"/>
        <v>0.9792090900757332</v>
      </c>
      <c r="R5">
        <f t="shared" si="2"/>
        <v>0.9792090900757332</v>
      </c>
    </row>
    <row r="6" spans="1:18" x14ac:dyDescent="0.2">
      <c r="A6">
        <v>1.5</v>
      </c>
      <c r="B6" s="1">
        <v>45211</v>
      </c>
      <c r="C6" s="12">
        <f t="shared" si="1"/>
        <v>5</v>
      </c>
      <c r="D6" s="12">
        <f t="shared" ref="D6:D63" si="3">YEARFRAC(B5,B6,0)</f>
        <v>0.5</v>
      </c>
      <c r="E6" s="2">
        <v>2.1595401106987325E-2</v>
      </c>
      <c r="F6">
        <f>(1-E6*SUMPRODUCT($F$4:F5,$D$4:D5))/(1+D6*E6)</f>
        <v>0.96828404237646581</v>
      </c>
      <c r="H6">
        <v>0.5</v>
      </c>
      <c r="I6" s="2">
        <v>2.1595401106987325E-2</v>
      </c>
      <c r="J6" s="16">
        <f>$I6+Shifts!B4/10000</f>
        <v>2.1695401106987325E-2</v>
      </c>
      <c r="K6" s="16">
        <f>$I6+Shifts!C4/10000</f>
        <v>2.1595401106987325E-2</v>
      </c>
      <c r="L6" s="16">
        <f>$I6+Shifts!D4/10000</f>
        <v>2.1595401106987325E-2</v>
      </c>
      <c r="M6" s="16">
        <f>$I6+Shifts!E4/10000</f>
        <v>2.1595401106987325E-2</v>
      </c>
      <c r="N6">
        <f>(1-I6*SUMPRODUCT(N$4:N5,$H$4:$H5))/(1+$H6*I6)</f>
        <v>0.96828404237646581</v>
      </c>
      <c r="O6">
        <f>(1-J6*SUMPRODUCT(O$4:O5,$H$4:$H5))/(1+$H6*J6)</f>
        <v>0.96814031954679902</v>
      </c>
      <c r="P6">
        <f>(1-K6*SUMPRODUCT(P$4:P5,$H$4:$H5))/(1+$H6*K6)</f>
        <v>0.96828404237646581</v>
      </c>
      <c r="Q6">
        <f>(1-L6*SUMPRODUCT(Q$4:Q5,$H$4:$H5))/(1+$H6*L6)</f>
        <v>0.96828404237646581</v>
      </c>
      <c r="R6">
        <f>(1-M6*SUMPRODUCT(R$4:R5,$H$4:$H5))/(1+$H6*M6)</f>
        <v>0.96828404237646581</v>
      </c>
    </row>
    <row r="7" spans="1:18" x14ac:dyDescent="0.2">
      <c r="A7">
        <v>2</v>
      </c>
      <c r="B7" s="1">
        <v>45394</v>
      </c>
      <c r="C7" s="12">
        <f t="shared" si="1"/>
        <v>6</v>
      </c>
      <c r="D7" s="12">
        <f t="shared" si="3"/>
        <v>0.5</v>
      </c>
      <c r="E7" s="2">
        <v>2.2053043318307503E-2</v>
      </c>
      <c r="F7">
        <f>(1-E7*SUMPRODUCT($F$4:F6,$D$4:D6))/(1+D7*E7)</f>
        <v>0.95705889818986301</v>
      </c>
      <c r="H7">
        <v>0.5</v>
      </c>
      <c r="I7" s="2">
        <v>2.2053043318307503E-2</v>
      </c>
      <c r="J7" s="16">
        <f>$I7+Shifts!B5/10000</f>
        <v>2.2153043318307503E-2</v>
      </c>
      <c r="K7" s="16">
        <f>$I7+Shifts!C5/10000</f>
        <v>2.2053043318307503E-2</v>
      </c>
      <c r="L7" s="16">
        <f>$I7+Shifts!D5/10000</f>
        <v>2.2053043318307503E-2</v>
      </c>
      <c r="M7" s="16">
        <f>$I7+Shifts!E5/10000</f>
        <v>2.2053043318307503E-2</v>
      </c>
      <c r="N7">
        <f>(1-I7*SUMPRODUCT(N$4:N6,$H$4:$H6))/(1+$H7*I7)</f>
        <v>0.95705889818986301</v>
      </c>
      <c r="O7">
        <f>(1-J7*SUMPRODUCT(O$4:O6,$H$4:$H6))/(1+$H7*J7)</f>
        <v>0.9568694867040457</v>
      </c>
      <c r="P7">
        <f>(1-K7*SUMPRODUCT(P$4:P6,$H$4:$H6))/(1+$H7*K7)</f>
        <v>0.95705889818986301</v>
      </c>
      <c r="Q7">
        <f>(1-L7*SUMPRODUCT(Q$4:Q6,$H$4:$H6))/(1+$H7*L7)</f>
        <v>0.95705889818986301</v>
      </c>
      <c r="R7">
        <f>(1-M7*SUMPRODUCT(R$4:R6,$H$4:$H6))/(1+$H7*M7)</f>
        <v>0.95705889818986301</v>
      </c>
    </row>
    <row r="8" spans="1:18" x14ac:dyDescent="0.2">
      <c r="A8">
        <v>2.5</v>
      </c>
      <c r="B8" s="1">
        <v>45579</v>
      </c>
      <c r="C8" s="12">
        <f t="shared" si="1"/>
        <v>2</v>
      </c>
      <c r="D8" s="12">
        <f t="shared" si="3"/>
        <v>0.50555555555555554</v>
      </c>
      <c r="E8" s="2">
        <v>2.249195709322244E-2</v>
      </c>
      <c r="F8">
        <f>(1-E8*SUMPRODUCT($F$4:F7,$D$4:D7))/(1+D8*E8)</f>
        <v>0.94545356693238425</v>
      </c>
      <c r="H8">
        <v>0.50555555555555554</v>
      </c>
      <c r="I8" s="2">
        <v>2.249195709322244E-2</v>
      </c>
      <c r="J8" s="16">
        <f>$I8+Shifts!B6/10000</f>
        <v>2.2575290426555775E-2</v>
      </c>
      <c r="K8" s="16">
        <f>$I8+Shifts!C6/10000</f>
        <v>2.2508623759889108E-2</v>
      </c>
      <c r="L8" s="16">
        <f>$I8+Shifts!D6/10000</f>
        <v>2.249195709322244E-2</v>
      </c>
      <c r="M8" s="16">
        <f>$I8+Shifts!E6/10000</f>
        <v>2.249195709322244E-2</v>
      </c>
      <c r="N8">
        <f>(1-I8*SUMPRODUCT(N$4:N7,$H$4:$H7))/(1+$H8*I8)</f>
        <v>0.94545356693238425</v>
      </c>
      <c r="O8">
        <f>(1-J8*SUMPRODUCT(O$4:O7,$H$4:$H7))/(1+$H8*J8)</f>
        <v>0.94525909735566838</v>
      </c>
      <c r="P8">
        <f>(1-K8*SUMPRODUCT(P$4:P7,$H$4:$H7))/(1+$H8*K8)</f>
        <v>0.94541360248857964</v>
      </c>
      <c r="Q8">
        <f>(1-L8*SUMPRODUCT(Q$4:Q7,$H$4:$H7))/(1+$H8*L8)</f>
        <v>0.94545356693238425</v>
      </c>
      <c r="R8">
        <f>(1-M8*SUMPRODUCT(R$4:R7,$H$4:$H7))/(1+$H8*M8)</f>
        <v>0.94545356693238425</v>
      </c>
    </row>
    <row r="9" spans="1:18" x14ac:dyDescent="0.2">
      <c r="A9">
        <v>3</v>
      </c>
      <c r="B9" s="1">
        <v>45761</v>
      </c>
      <c r="C9" s="12">
        <f t="shared" si="1"/>
        <v>2</v>
      </c>
      <c r="D9" s="12">
        <f t="shared" si="3"/>
        <v>0.5</v>
      </c>
      <c r="E9" s="2">
        <v>2.2912933567398069E-2</v>
      </c>
      <c r="F9">
        <f>(1-E9*SUMPRODUCT($F$4:F8,$D$4:D8))/(1+D9*E9)</f>
        <v>0.93373532689351446</v>
      </c>
      <c r="H9">
        <v>0.5</v>
      </c>
      <c r="I9" s="2">
        <v>2.2912933567398069E-2</v>
      </c>
      <c r="J9" s="16">
        <f>$I9+Shifts!B7/10000</f>
        <v>2.2979600234064736E-2</v>
      </c>
      <c r="K9" s="16">
        <f>$I9+Shifts!C7/10000</f>
        <v>2.2946266900731403E-2</v>
      </c>
      <c r="L9" s="16">
        <f>$I9+Shifts!D7/10000</f>
        <v>2.2912933567398069E-2</v>
      </c>
      <c r="M9" s="16">
        <f>$I9+Shifts!E7/10000</f>
        <v>2.2912933567398069E-2</v>
      </c>
      <c r="N9">
        <f>(1-I9*SUMPRODUCT(N$4:N8,$H$4:$H8))/(1+$H9*I9)</f>
        <v>0.93373532689351446</v>
      </c>
      <c r="O9">
        <f>(1-J9*SUMPRODUCT(O$4:O8,$H$4:$H8))/(1+$H9*J9)</f>
        <v>0.93355239050784578</v>
      </c>
      <c r="P9">
        <f>(1-K9*SUMPRODUCT(P$4:P8,$H$4:$H8))/(1+$H9*K9)</f>
        <v>0.93364047803651617</v>
      </c>
      <c r="Q9">
        <f>(1-L9*SUMPRODUCT(Q$4:Q8,$H$4:$H8))/(1+$H9*L9)</f>
        <v>0.93373532689351446</v>
      </c>
      <c r="R9">
        <f>(1-M9*SUMPRODUCT(R$4:R8,$H$4:$H8))/(1+$H9*M9)</f>
        <v>0.93373532689351446</v>
      </c>
    </row>
    <row r="10" spans="1:18" x14ac:dyDescent="0.2">
      <c r="A10">
        <v>3.5</v>
      </c>
      <c r="B10" s="1">
        <v>45943</v>
      </c>
      <c r="C10" s="12">
        <f t="shared" si="1"/>
        <v>2</v>
      </c>
      <c r="D10" s="12">
        <f t="shared" si="3"/>
        <v>0.49722222222222223</v>
      </c>
      <c r="E10" s="2">
        <v>2.3316755370853839E-2</v>
      </c>
      <c r="F10">
        <f>(1-E10*SUMPRODUCT($F$4:F9,$D$4:D9))/(1+D10*E10)</f>
        <v>0.92187955493638674</v>
      </c>
      <c r="H10">
        <v>0.49722222222222223</v>
      </c>
      <c r="I10" s="2">
        <v>2.3316755370853839E-2</v>
      </c>
      <c r="J10" s="16">
        <f>$I10+Shifts!B8/10000</f>
        <v>2.336675537085384E-2</v>
      </c>
      <c r="K10" s="16">
        <f>$I10+Shifts!C8/10000</f>
        <v>2.336675537085384E-2</v>
      </c>
      <c r="L10" s="16">
        <f>$I10+Shifts!D8/10000</f>
        <v>2.3316755370853839E-2</v>
      </c>
      <c r="M10" s="16">
        <f>$I10+Shifts!E8/10000</f>
        <v>2.3316755370853839E-2</v>
      </c>
      <c r="N10">
        <f>(1-I10*SUMPRODUCT(N$4:N9,$H$4:$H9))/(1+$H10*I10)</f>
        <v>0.92187955493638674</v>
      </c>
      <c r="O10">
        <f>(1-J10*SUMPRODUCT(O$4:O9,$H$4:$H9))/(1+$H10*J10)</f>
        <v>0.92172387490867902</v>
      </c>
      <c r="P10">
        <f>(1-K10*SUMPRODUCT(P$4:P9,$H$4:$H9))/(1+$H10*K10)</f>
        <v>0.92171552104792398</v>
      </c>
      <c r="Q10">
        <f>(1-L10*SUMPRODUCT(Q$4:Q9,$H$4:$H9))/(1+$H10*L10)</f>
        <v>0.92187955493638674</v>
      </c>
      <c r="R10">
        <f>(1-M10*SUMPRODUCT(R$4:R9,$H$4:$H9))/(1+$H10*M10)</f>
        <v>0.92187955493638674</v>
      </c>
    </row>
    <row r="11" spans="1:18" x14ac:dyDescent="0.2">
      <c r="A11">
        <v>4</v>
      </c>
      <c r="B11" s="1">
        <v>46125</v>
      </c>
      <c r="C11" s="12">
        <f t="shared" si="1"/>
        <v>2</v>
      </c>
      <c r="D11" s="12">
        <f t="shared" si="3"/>
        <v>0.5</v>
      </c>
      <c r="E11" s="2">
        <v>2.370419749227877E-2</v>
      </c>
      <c r="F11">
        <f>(1-E11*SUMPRODUCT($F$4:F10,$D$4:D10))/(1+D11*E11)</f>
        <v>0.90979844800944487</v>
      </c>
      <c r="H11">
        <v>0.5</v>
      </c>
      <c r="I11" s="2">
        <v>2.370419749227877E-2</v>
      </c>
      <c r="J11" s="16">
        <f>$I11+Shifts!B9/10000</f>
        <v>2.3737530825612103E-2</v>
      </c>
      <c r="K11" s="16">
        <f>$I11+Shifts!C9/10000</f>
        <v>2.3770864158945436E-2</v>
      </c>
      <c r="L11" s="16">
        <f>$I11+Shifts!D9/10000</f>
        <v>2.370419749227877E-2</v>
      </c>
      <c r="M11" s="16">
        <f>$I11+Shifts!E9/10000</f>
        <v>2.370419749227877E-2</v>
      </c>
      <c r="N11">
        <f>(1-I11*SUMPRODUCT(N$4:N10,$H$4:$H10))/(1+$H11*I11)</f>
        <v>0.90979844800944487</v>
      </c>
      <c r="O11">
        <f>(1-J11*SUMPRODUCT(O$4:O10,$H$4:$H10))/(1+$H11*J11)</f>
        <v>0.90968497927153413</v>
      </c>
      <c r="P11">
        <f>(1-K11*SUMPRODUCT(P$4:P10,$H$4:$H10))/(1+$H11*K11)</f>
        <v>0.90955124590749026</v>
      </c>
      <c r="Q11">
        <f>(1-L11*SUMPRODUCT(Q$4:Q10,$H$4:$H10))/(1+$H11*L11)</f>
        <v>0.90979844800944487</v>
      </c>
      <c r="R11">
        <f>(1-M11*SUMPRODUCT(R$4:R10,$H$4:$H10))/(1+$H11*M11)</f>
        <v>0.90979844800944487</v>
      </c>
    </row>
    <row r="12" spans="1:18" x14ac:dyDescent="0.2">
      <c r="A12">
        <v>4.5</v>
      </c>
      <c r="B12" s="1">
        <v>46307</v>
      </c>
      <c r="C12" s="12">
        <f t="shared" si="1"/>
        <v>2</v>
      </c>
      <c r="D12" s="12">
        <f t="shared" si="3"/>
        <v>0.49722222222222223</v>
      </c>
      <c r="E12" s="2">
        <v>2.4075991633872952E-2</v>
      </c>
      <c r="F12">
        <f>(1-E12*SUMPRODUCT($F$4:F11,$D$4:D11))/(1+D12*E12)</f>
        <v>0.89763793059988084</v>
      </c>
      <c r="H12">
        <v>0.49722222222222223</v>
      </c>
      <c r="I12" s="2">
        <v>2.4075991633872952E-2</v>
      </c>
      <c r="J12" s="16">
        <f>$I12+Shifts!B10/10000</f>
        <v>2.409265830053962E-2</v>
      </c>
      <c r="K12" s="16">
        <f>$I12+Shifts!C10/10000</f>
        <v>2.4159324967206287E-2</v>
      </c>
      <c r="L12" s="16">
        <f>$I12+Shifts!D10/10000</f>
        <v>2.4075991633872952E-2</v>
      </c>
      <c r="M12" s="16">
        <f>$I12+Shifts!E10/10000</f>
        <v>2.4075991633872952E-2</v>
      </c>
      <c r="N12">
        <f>(1-I12*SUMPRODUCT(N$4:N11,$H$4:$H11))/(1+$H12*I12)</f>
        <v>0.89763793059988084</v>
      </c>
      <c r="O12">
        <f>(1-J12*SUMPRODUCT(O$4:O11,$H$4:$H11))/(1+$H12*J12)</f>
        <v>0.89758132296523963</v>
      </c>
      <c r="P12">
        <f>(1-K12*SUMPRODUCT(P$4:P11,$H$4:$H11))/(1+$H12*K12)</f>
        <v>0.89729434635167715</v>
      </c>
      <c r="Q12">
        <f>(1-L12*SUMPRODUCT(Q$4:Q11,$H$4:$H11))/(1+$H12*L12)</f>
        <v>0.89763793059988084</v>
      </c>
      <c r="R12">
        <f>(1-M12*SUMPRODUCT(R$4:R11,$H$4:$H11))/(1+$H12*M12)</f>
        <v>0.89763793059988084</v>
      </c>
    </row>
    <row r="13" spans="1:18" x14ac:dyDescent="0.2">
      <c r="A13">
        <v>5</v>
      </c>
      <c r="B13" s="1">
        <v>46489</v>
      </c>
      <c r="C13" s="12">
        <f t="shared" si="1"/>
        <v>2</v>
      </c>
      <c r="D13" s="12">
        <f t="shared" si="3"/>
        <v>0.5</v>
      </c>
      <c r="E13" s="2">
        <v>2.4432855244776671E-2</v>
      </c>
      <c r="F13">
        <f>(1-E13*SUMPRODUCT($F$4:F12,$D$4:D12))/(1+D13*E13)</f>
        <v>0.88530541114586259</v>
      </c>
      <c r="H13">
        <v>0.5</v>
      </c>
      <c r="I13" s="2">
        <v>2.4432855244776671E-2</v>
      </c>
      <c r="J13" s="16">
        <f>$I13+Shifts!B11/10000</f>
        <v>2.4432855244776671E-2</v>
      </c>
      <c r="K13" s="16">
        <f>$I13+Shifts!C11/10000</f>
        <v>2.453285524477667E-2</v>
      </c>
      <c r="L13" s="16">
        <f>$I13+Shifts!D11/10000</f>
        <v>2.4432855244776671E-2</v>
      </c>
      <c r="M13" s="16">
        <f>$I13+Shifts!E11/10000</f>
        <v>2.4432855244776671E-2</v>
      </c>
      <c r="N13">
        <f>(1-I13*SUMPRODUCT(N$4:N12,$H$4:$H12))/(1+$H13*I13)</f>
        <v>0.88530541114586259</v>
      </c>
      <c r="O13">
        <f>(1-J13*SUMPRODUCT(O$4:O12,$H$4:$H12))/(1+$H13*J13)</f>
        <v>0.88531969072382377</v>
      </c>
      <c r="P13">
        <f>(1-K13*SUMPRODUCT(P$4:P12,$H$4:$H12))/(1+$H13*K13)</f>
        <v>0.88485242347253923</v>
      </c>
      <c r="Q13">
        <f>(1-L13*SUMPRODUCT(Q$4:Q12,$H$4:$H12))/(1+$H13*L13)</f>
        <v>0.88530541114586259</v>
      </c>
      <c r="R13">
        <f>(1-M13*SUMPRODUCT(R$4:R12,$H$4:$H12))/(1+$H13*M13)</f>
        <v>0.88530541114586259</v>
      </c>
    </row>
    <row r="14" spans="1:18" x14ac:dyDescent="0.2">
      <c r="A14">
        <v>5.5</v>
      </c>
      <c r="B14" s="1">
        <v>46672</v>
      </c>
      <c r="C14" s="12">
        <f t="shared" si="1"/>
        <v>3</v>
      </c>
      <c r="D14" s="12">
        <f t="shared" si="3"/>
        <v>0.5</v>
      </c>
      <c r="E14" s="2">
        <v>2.4775453957508003E-2</v>
      </c>
      <c r="F14">
        <f>(1-E14*SUMPRODUCT($F$4:F13,$D$4:D13))/(1+D14*E14)</f>
        <v>0.87288410789768356</v>
      </c>
      <c r="H14">
        <v>0.5</v>
      </c>
      <c r="I14" s="2">
        <v>2.4775453957508003E-2</v>
      </c>
      <c r="J14" s="16">
        <f>$I14+Shifts!B12/10000</f>
        <v>2.4775453957508003E-2</v>
      </c>
      <c r="K14" s="16">
        <f>$I14+Shifts!C12/10000</f>
        <v>2.4865453957508003E-2</v>
      </c>
      <c r="L14" s="16">
        <f>$I14+Shifts!D12/10000</f>
        <v>2.4785453957508002E-2</v>
      </c>
      <c r="M14" s="16">
        <f>$I14+Shifts!E12/10000</f>
        <v>2.4775453957508003E-2</v>
      </c>
      <c r="N14">
        <f>(1-I14*SUMPRODUCT(N$4:N13,$H$4:$H13))/(1+$H14*I14)</f>
        <v>0.87288410789768356</v>
      </c>
      <c r="O14">
        <f>(1-J14*SUMPRODUCT(O$4:O13,$H$4:$H13))/(1+$H14*J14)</f>
        <v>0.87289841052752448</v>
      </c>
      <c r="P14">
        <f>(1-K14*SUMPRODUCT(P$4:P13,$H$4:$H13))/(1+$H14*K14)</f>
        <v>0.8724444719643013</v>
      </c>
      <c r="Q14">
        <f>(1-L14*SUMPRODUCT(Q$4:Q13,$H$4:$H13))/(1+$H14*L14)</f>
        <v>0.87283342876049563</v>
      </c>
      <c r="R14">
        <f>(1-M14*SUMPRODUCT(R$4:R13,$H$4:$H13))/(1+$H14*M14)</f>
        <v>0.87288410789768356</v>
      </c>
    </row>
    <row r="15" spans="1:18" x14ac:dyDescent="0.2">
      <c r="A15">
        <v>6</v>
      </c>
      <c r="B15" s="1">
        <v>46855</v>
      </c>
      <c r="C15" s="12">
        <f t="shared" si="1"/>
        <v>4</v>
      </c>
      <c r="D15" s="12">
        <f t="shared" si="3"/>
        <v>0.5</v>
      </c>
      <c r="E15" s="2">
        <v>2.5104415358338558E-2</v>
      </c>
      <c r="F15">
        <f>(1-E15*SUMPRODUCT($F$4:F14,$D$4:D14))/(1+D15*E15)</f>
        <v>0.86039642478124079</v>
      </c>
      <c r="H15">
        <v>0.5</v>
      </c>
      <c r="I15" s="2">
        <v>2.5104415358338558E-2</v>
      </c>
      <c r="J15" s="16">
        <f>$I15+Shifts!B13/10000</f>
        <v>2.5104415358338558E-2</v>
      </c>
      <c r="K15" s="16">
        <f>$I15+Shifts!C13/10000</f>
        <v>2.5184415358338558E-2</v>
      </c>
      <c r="L15" s="16">
        <f>$I15+Shifts!D13/10000</f>
        <v>2.5124415358338557E-2</v>
      </c>
      <c r="M15" s="16">
        <f>$I15+Shifts!E13/10000</f>
        <v>2.5104415358338558E-2</v>
      </c>
      <c r="N15">
        <f>(1-I15*SUMPRODUCT(N$4:N14,$H$4:$H14))/(1+$H15*I15)</f>
        <v>0.86039642478124079</v>
      </c>
      <c r="O15">
        <f>(1-J15*SUMPRODUCT(O$4:O14,$H$4:$H14))/(1+$H15*J15)</f>
        <v>0.86041073765909981</v>
      </c>
      <c r="P15">
        <f>(1-K15*SUMPRODUCT(P$4:P14,$H$4:$H14))/(1+$H15*K15)</f>
        <v>0.85997921759695917</v>
      </c>
      <c r="Q15">
        <f>(1-L15*SUMPRODUCT(Q$4:Q14,$H$4:$H14))/(1+$H15*L15)</f>
        <v>0.86028721499505656</v>
      </c>
      <c r="R15">
        <f>(1-M15*SUMPRODUCT(R$4:R14,$H$4:$H14))/(1+$H15*M15)</f>
        <v>0.86039642478124079</v>
      </c>
    </row>
    <row r="16" spans="1:18" x14ac:dyDescent="0.2">
      <c r="A16">
        <v>6.5</v>
      </c>
      <c r="B16" s="1">
        <v>47038</v>
      </c>
      <c r="C16" s="12">
        <f t="shared" si="1"/>
        <v>5</v>
      </c>
      <c r="D16" s="12">
        <f t="shared" si="3"/>
        <v>0.5</v>
      </c>
      <c r="E16" s="2">
        <v>2.5420342593431476E-2</v>
      </c>
      <c r="F16">
        <f>(1-E16*SUMPRODUCT($F$4:F15,$D$4:D15))/(1+D16*E16)</f>
        <v>0.84786309441872598</v>
      </c>
      <c r="H16">
        <v>0.5</v>
      </c>
      <c r="I16" s="2">
        <v>2.5420342593431476E-2</v>
      </c>
      <c r="J16" s="16">
        <f>$I16+Shifts!B14/10000</f>
        <v>2.5420342593431476E-2</v>
      </c>
      <c r="K16" s="16">
        <f>$I16+Shifts!C14/10000</f>
        <v>2.5490342593431477E-2</v>
      </c>
      <c r="L16" s="16">
        <f>$I16+Shifts!D14/10000</f>
        <v>2.5450342593431475E-2</v>
      </c>
      <c r="M16" s="16">
        <f>$I16+Shifts!E14/10000</f>
        <v>2.5420342593431476E-2</v>
      </c>
      <c r="N16">
        <f>(1-I16*SUMPRODUCT(N$4:N15,$H$4:$H15))/(1+$H16*I16)</f>
        <v>0.84786309441872598</v>
      </c>
      <c r="O16">
        <f>(1-J16*SUMPRODUCT(O$4:O15,$H$4:$H15))/(1+$H16*J16)</f>
        <v>0.84787740552084756</v>
      </c>
      <c r="P16">
        <f>(1-K16*SUMPRODUCT(P$4:P15,$H$4:$H15))/(1+$H16*K16)</f>
        <v>0.84747707712921194</v>
      </c>
      <c r="Q16">
        <f>(1-L16*SUMPRODUCT(Q$4:Q15,$H$4:$H15))/(1+$H16*L16)</f>
        <v>0.84768781404298665</v>
      </c>
      <c r="R16">
        <f>(1-M16*SUMPRODUCT(R$4:R15,$H$4:$H15))/(1+$H16*M16)</f>
        <v>0.84786309441872598</v>
      </c>
    </row>
    <row r="17" spans="1:18" x14ac:dyDescent="0.2">
      <c r="A17">
        <v>7</v>
      </c>
      <c r="B17" s="1">
        <v>47220</v>
      </c>
      <c r="C17" s="12">
        <f t="shared" si="1"/>
        <v>5</v>
      </c>
      <c r="D17" s="12">
        <f t="shared" si="3"/>
        <v>0.5</v>
      </c>
      <c r="E17" s="2">
        <v>2.5723819762039867E-2</v>
      </c>
      <c r="F17">
        <f>(1-E17*SUMPRODUCT($F$4:F16,$D$4:D16))/(1+D17*E17)</f>
        <v>0.83530323453971467</v>
      </c>
      <c r="H17">
        <v>0.5</v>
      </c>
      <c r="I17" s="2">
        <v>2.5723819762039867E-2</v>
      </c>
      <c r="J17" s="16">
        <f>$I17+Shifts!B15/10000</f>
        <v>2.5723819762039867E-2</v>
      </c>
      <c r="K17" s="16">
        <f>$I17+Shifts!C15/10000</f>
        <v>2.5783819762039868E-2</v>
      </c>
      <c r="L17" s="16">
        <f>$I17+Shifts!D15/10000</f>
        <v>2.5763819762039866E-2</v>
      </c>
      <c r="M17" s="16">
        <f>$I17+Shifts!E15/10000</f>
        <v>2.5723819762039867E-2</v>
      </c>
      <c r="N17">
        <f>(1-I17*SUMPRODUCT(N$4:N16,$H$4:$H16))/(1+$H17*I17)</f>
        <v>0.83530323453971467</v>
      </c>
      <c r="O17">
        <f>(1-J17*SUMPRODUCT(O$4:O16,$H$4:$H16))/(1+$H17*J17)</f>
        <v>0.83531753259263875</v>
      </c>
      <c r="P17">
        <f>(1-K17*SUMPRODUCT(P$4:P16,$H$4:$H16))/(1+$H17*K17)</f>
        <v>0.83495685122439867</v>
      </c>
      <c r="Q17">
        <f>(1-L17*SUMPRODUCT(Q$4:Q16,$H$4:$H16))/(1+$H17*L17)</f>
        <v>0.83505465433356496</v>
      </c>
      <c r="R17">
        <f>(1-M17*SUMPRODUCT(R$4:R16,$H$4:$H16))/(1+$H17*M17)</f>
        <v>0.83530323453971467</v>
      </c>
    </row>
    <row r="18" spans="1:18" x14ac:dyDescent="0.2">
      <c r="A18">
        <v>7.5</v>
      </c>
      <c r="B18" s="1">
        <v>47403</v>
      </c>
      <c r="C18" s="12">
        <f t="shared" si="1"/>
        <v>6</v>
      </c>
      <c r="D18" s="12">
        <f t="shared" si="3"/>
        <v>0.5</v>
      </c>
      <c r="E18" s="2">
        <v>2.6015402001697496E-2</v>
      </c>
      <c r="F18">
        <f>(1-E18*SUMPRODUCT($F$4:F17,$D$4:D17))/(1+D18*E18)</f>
        <v>0.8227344948315205</v>
      </c>
      <c r="H18">
        <v>0.5</v>
      </c>
      <c r="I18" s="2">
        <v>2.6015402001697496E-2</v>
      </c>
      <c r="J18" s="16">
        <f>$I18+Shifts!B16/10000</f>
        <v>2.6015402001697496E-2</v>
      </c>
      <c r="K18" s="16">
        <f>$I18+Shifts!C16/10000</f>
        <v>2.6065402001697498E-2</v>
      </c>
      <c r="L18" s="16">
        <f>$I18+Shifts!D16/10000</f>
        <v>2.6065402001697498E-2</v>
      </c>
      <c r="M18" s="16">
        <f>$I18+Shifts!E16/10000</f>
        <v>2.6015402001697496E-2</v>
      </c>
      <c r="N18">
        <f>(1-I18*SUMPRODUCT(N$4:N17,$H$4:$H17))/(1+$H18*I18)</f>
        <v>0.8227344948315205</v>
      </c>
      <c r="O18">
        <f>(1-J18*SUMPRODUCT(O$4:O17,$H$4:$H17))/(1+$H18*J18)</f>
        <v>0.82274876927668439</v>
      </c>
      <c r="P18">
        <f>(1-K18*SUMPRODUCT(P$4:P17,$H$4:$H17))/(1+$H18*K18)</f>
        <v>0.8224358724596067</v>
      </c>
      <c r="Q18">
        <f>(1-L18*SUMPRODUCT(Q$4:Q17,$H$4:$H17))/(1+$H18*L18)</f>
        <v>0.82240569444075606</v>
      </c>
      <c r="R18">
        <f>(1-M18*SUMPRODUCT(R$4:R17,$H$4:$H17))/(1+$H18*M18)</f>
        <v>0.8227344948315205</v>
      </c>
    </row>
    <row r="19" spans="1:18" x14ac:dyDescent="0.2">
      <c r="A19">
        <v>8</v>
      </c>
      <c r="B19" s="1">
        <v>47585</v>
      </c>
      <c r="C19" s="12">
        <f t="shared" si="1"/>
        <v>6</v>
      </c>
      <c r="D19" s="12">
        <f t="shared" si="3"/>
        <v>0.5</v>
      </c>
      <c r="E19" s="2">
        <v>2.6295626298244446E-2</v>
      </c>
      <c r="F19">
        <f>(1-E19*SUMPRODUCT($F$4:F18,$D$4:D18))/(1+D19*E19)</f>
        <v>0.81017307930739835</v>
      </c>
      <c r="H19">
        <v>0.5</v>
      </c>
      <c r="I19" s="2">
        <v>2.6295626298244446E-2</v>
      </c>
      <c r="J19" s="16">
        <f>$I19+Shifts!B17/10000</f>
        <v>2.6295626298244446E-2</v>
      </c>
      <c r="K19" s="16">
        <f>$I19+Shifts!C17/10000</f>
        <v>2.6335626298244444E-2</v>
      </c>
      <c r="L19" s="16">
        <f>$I19+Shifts!D17/10000</f>
        <v>2.6355626298244447E-2</v>
      </c>
      <c r="M19" s="16">
        <f>$I19+Shifts!E17/10000</f>
        <v>2.6295626298244446E-2</v>
      </c>
      <c r="N19">
        <f>(1-I19*SUMPRODUCT(N$4:N18,$H$4:$H18))/(1+$H19*I19)</f>
        <v>0.81017307930739835</v>
      </c>
      <c r="O19">
        <f>(1-J19*SUMPRODUCT(O$4:O18,$H$4:$H18))/(1+$H19*J19)</f>
        <v>0.81018732027187568</v>
      </c>
      <c r="P19">
        <f>(1-K19*SUMPRODUCT(P$4:P18,$H$4:$H18))/(1+$H19*K19)</f>
        <v>0.80993002875139386</v>
      </c>
      <c r="Q19">
        <f>(1-L19*SUMPRODUCT(Q$4:Q18,$H$4:$H18))/(1+$H19*L19)</f>
        <v>0.80975744462635424</v>
      </c>
      <c r="R19">
        <f>(1-M19*SUMPRODUCT(R$4:R18,$H$4:$H18))/(1+$H19*M19)</f>
        <v>0.81017307930739835</v>
      </c>
    </row>
    <row r="20" spans="1:18" x14ac:dyDescent="0.2">
      <c r="A20">
        <v>8.5</v>
      </c>
      <c r="B20" s="1">
        <v>47770</v>
      </c>
      <c r="C20" s="12">
        <f t="shared" si="1"/>
        <v>2</v>
      </c>
      <c r="D20" s="12">
        <f t="shared" si="3"/>
        <v>0.50555555555555554</v>
      </c>
      <c r="E20" s="2">
        <v>2.6564997357747745E-2</v>
      </c>
      <c r="F20">
        <f>(1-E20*SUMPRODUCT($F$4:F19,$D$4:D19))/(1+D20*E20)</f>
        <v>0.79751777289402959</v>
      </c>
      <c r="H20">
        <v>0.50555555555555554</v>
      </c>
      <c r="I20" s="2">
        <v>2.6564997357747745E-2</v>
      </c>
      <c r="J20" s="16">
        <f>$I20+Shifts!B18/10000</f>
        <v>2.6564997357747745E-2</v>
      </c>
      <c r="K20" s="16">
        <f>$I20+Shifts!C18/10000</f>
        <v>2.6594997357747743E-2</v>
      </c>
      <c r="L20" s="16">
        <f>$I20+Shifts!D18/10000</f>
        <v>2.6634997357747745E-2</v>
      </c>
      <c r="M20" s="16">
        <f>$I20+Shifts!E18/10000</f>
        <v>2.6564997357747745E-2</v>
      </c>
      <c r="N20">
        <f>(1-I20*SUMPRODUCT(N$4:N19,$H$4:$H19))/(1+$H20*I20)</f>
        <v>0.79751777289402959</v>
      </c>
      <c r="O20">
        <f>(1-J20*SUMPRODUCT(O$4:O19,$H$4:$H19))/(1+$H20*J20)</f>
        <v>0.7975319690861985</v>
      </c>
      <c r="P20">
        <f>(1-K20*SUMPRODUCT(P$4:P19,$H$4:$H19))/(1+$H20*K20)</f>
        <v>0.79733768764376989</v>
      </c>
      <c r="Q20">
        <f>(1-L20*SUMPRODUCT(Q$4:Q19,$H$4:$H19))/(1+$H20*L20)</f>
        <v>0.79700876496323492</v>
      </c>
      <c r="R20">
        <f>(1-M20*SUMPRODUCT(R$4:R19,$H$4:$H19))/(1+$H20*M20)</f>
        <v>0.79751777289402959</v>
      </c>
    </row>
    <row r="21" spans="1:18" x14ac:dyDescent="0.2">
      <c r="A21">
        <v>9</v>
      </c>
      <c r="B21" s="1">
        <v>47952</v>
      </c>
      <c r="C21" s="12">
        <f t="shared" si="1"/>
        <v>2</v>
      </c>
      <c r="D21" s="12">
        <f t="shared" si="3"/>
        <v>0.5</v>
      </c>
      <c r="E21" s="2">
        <v>2.6823992478563777E-2</v>
      </c>
      <c r="F21">
        <f>(1-E21*SUMPRODUCT($F$4:F20,$D$4:D20))/(1+D21*E21)</f>
        <v>0.7850150558896124</v>
      </c>
      <c r="H21">
        <v>0.5</v>
      </c>
      <c r="I21" s="2">
        <v>2.6823992478563777E-2</v>
      </c>
      <c r="J21" s="16">
        <f>$I21+Shifts!B19/10000</f>
        <v>2.6823992478563777E-2</v>
      </c>
      <c r="K21" s="16">
        <f>$I21+Shifts!C19/10000</f>
        <v>2.6843992478563776E-2</v>
      </c>
      <c r="L21" s="16">
        <f>$I21+Shifts!D19/10000</f>
        <v>2.6903992478563777E-2</v>
      </c>
      <c r="M21" s="16">
        <f>$I21+Shifts!E19/10000</f>
        <v>2.6823992478563777E-2</v>
      </c>
      <c r="N21">
        <f>(1-I21*SUMPRODUCT(N$4:N20,$H$4:$H20))/(1+$H21*I21)</f>
        <v>0.7850150558896124</v>
      </c>
      <c r="O21">
        <f>(1-J21*SUMPRODUCT(O$4:O20,$H$4:$H20))/(1+$H21*J21)</f>
        <v>0.78502920077621952</v>
      </c>
      <c r="P21">
        <f>(1-K21*SUMPRODUCT(P$4:P20,$H$4:$H20))/(1+$H21*K21)</f>
        <v>0.78490527028813417</v>
      </c>
      <c r="Q21">
        <f>(1-L21*SUMPRODUCT(Q$4:Q20,$H$4:$H20))/(1+$H21*L21)</f>
        <v>0.78440685529039089</v>
      </c>
      <c r="R21">
        <f>(1-M21*SUMPRODUCT(R$4:R20,$H$4:$H20))/(1+$H21*M21)</f>
        <v>0.7850150558896124</v>
      </c>
    </row>
    <row r="22" spans="1:18" x14ac:dyDescent="0.2">
      <c r="A22">
        <v>9.5</v>
      </c>
      <c r="B22" s="1">
        <v>48134</v>
      </c>
      <c r="C22" s="12">
        <f t="shared" si="1"/>
        <v>2</v>
      </c>
      <c r="D22" s="12">
        <f t="shared" si="3"/>
        <v>0.49722222222222223</v>
      </c>
      <c r="E22" s="2">
        <v>2.7073067667546344E-2</v>
      </c>
      <c r="F22">
        <f>(1-E22*SUMPRODUCT($F$4:F21,$D$4:D21))/(1+D22*E22)</f>
        <v>0.77261833409182512</v>
      </c>
      <c r="H22">
        <v>0.49722222222222223</v>
      </c>
      <c r="I22" s="2">
        <v>2.7073067667546344E-2</v>
      </c>
      <c r="J22" s="16">
        <f>$I22+Shifts!B20/10000</f>
        <v>2.7073067667546344E-2</v>
      </c>
      <c r="K22" s="16">
        <f>$I22+Shifts!C20/10000</f>
        <v>2.7083067667546343E-2</v>
      </c>
      <c r="L22" s="16">
        <f>$I22+Shifts!D20/10000</f>
        <v>2.7163067667546344E-2</v>
      </c>
      <c r="M22" s="16">
        <f>$I22+Shifts!E20/10000</f>
        <v>2.7073067667546344E-2</v>
      </c>
      <c r="N22">
        <f>(1-I22*SUMPRODUCT(N$4:N21,$H$4:$H21))/(1+$H22*I22)</f>
        <v>0.77261833409182512</v>
      </c>
      <c r="O22">
        <f>(1-J22*SUMPRODUCT(O$4:O21,$H$4:$H21))/(1+$H22*J22)</f>
        <v>0.77263242069685645</v>
      </c>
      <c r="P22">
        <f>(1-K22*SUMPRODUCT(P$4:P21,$H$4:$H21))/(1+$H22*K22)</f>
        <v>0.77258574209027875</v>
      </c>
      <c r="Q22">
        <f>(1-L22*SUMPRODUCT(Q$4:Q21,$H$4:$H21))/(1+$H22*L22)</f>
        <v>0.77190535930797466</v>
      </c>
      <c r="R22">
        <f>(1-M22*SUMPRODUCT(R$4:R21,$H$4:$H21))/(1+$H22*M22)</f>
        <v>0.77261833409182512</v>
      </c>
    </row>
    <row r="23" spans="1:18" x14ac:dyDescent="0.2">
      <c r="A23">
        <v>10</v>
      </c>
      <c r="B23" s="1">
        <v>48316</v>
      </c>
      <c r="C23" s="12">
        <f t="shared" si="1"/>
        <v>2</v>
      </c>
      <c r="D23" s="12">
        <f t="shared" si="3"/>
        <v>0.49722222222222223</v>
      </c>
      <c r="E23" s="2">
        <v>2.7312660931998946E-2</v>
      </c>
      <c r="F23">
        <f>(1-E23*SUMPRODUCT($F$4:F22,$D$4:D22))/(1+D23*E23)</f>
        <v>0.76028106666616713</v>
      </c>
      <c r="H23">
        <v>0.49722222222222223</v>
      </c>
      <c r="I23" s="2">
        <v>2.7312660931998946E-2</v>
      </c>
      <c r="J23" s="16">
        <f>$I23+Shifts!B21/10000</f>
        <v>2.7312660931998946E-2</v>
      </c>
      <c r="K23" s="16">
        <f>$I23+Shifts!C21/10000</f>
        <v>2.7312660931998946E-2</v>
      </c>
      <c r="L23" s="16">
        <f>$I23+Shifts!D21/10000</f>
        <v>2.7412660931998945E-2</v>
      </c>
      <c r="M23" s="16">
        <f>$I23+Shifts!E21/10000</f>
        <v>2.7312660931998946E-2</v>
      </c>
      <c r="N23">
        <f>(1-I23*SUMPRODUCT(N$4:N22,$H$4:$H22))/(1+$H23*I23)</f>
        <v>0.76028106666616713</v>
      </c>
      <c r="O23">
        <f>(1-J23*SUMPRODUCT(O$4:O22,$H$4:$H22))/(1+$H23*J23)</f>
        <v>0.76029508752613661</v>
      </c>
      <c r="P23">
        <f>(1-K23*SUMPRODUCT(P$4:P22,$H$4:$H22))/(1+$H23*K23)</f>
        <v>0.76033220404196034</v>
      </c>
      <c r="Q23">
        <f>(1-L23*SUMPRODUCT(Q$4:Q22,$H$4:$H22))/(1+$H23*L23)</f>
        <v>0.75945791495055559</v>
      </c>
      <c r="R23">
        <f>(1-M23*SUMPRODUCT(R$4:R22,$H$4:$H22))/(1+$H23*M23)</f>
        <v>0.76028106666616713</v>
      </c>
    </row>
    <row r="24" spans="1:18" x14ac:dyDescent="0.2">
      <c r="A24">
        <v>10.5</v>
      </c>
      <c r="B24" s="1">
        <v>48499</v>
      </c>
      <c r="C24" s="12">
        <f t="shared" si="1"/>
        <v>3</v>
      </c>
      <c r="D24" s="12">
        <f t="shared" si="3"/>
        <v>0.5</v>
      </c>
      <c r="E24" s="2">
        <v>2.7543188938806199E-2</v>
      </c>
      <c r="F24">
        <f>(1-E24*SUMPRODUCT($F$4:F23,$D$4:D23))/(1+D24*E24)</f>
        <v>0.74795719539802741</v>
      </c>
      <c r="H24">
        <v>0.5</v>
      </c>
      <c r="I24" s="2">
        <v>2.7543188938806199E-2</v>
      </c>
      <c r="J24" s="16">
        <f>$I24+Shifts!B22/10000</f>
        <v>2.7543188938806199E-2</v>
      </c>
      <c r="K24" s="16">
        <f>$I24+Shifts!C22/10000</f>
        <v>2.7543188938806199E-2</v>
      </c>
      <c r="L24" s="16">
        <f>$I24+Shifts!D22/10000</f>
        <v>2.76406889388062E-2</v>
      </c>
      <c r="M24" s="16">
        <f>$I24+Shifts!E22/10000</f>
        <v>2.7545688938806198E-2</v>
      </c>
      <c r="N24">
        <f>(1-I24*SUMPRODUCT(N$4:N23,$H$4:$H23))/(1+$H24*I24)</f>
        <v>0.74795719539802741</v>
      </c>
      <c r="O24">
        <f>(1-J24*SUMPRODUCT(O$4:O23,$H$4:$H23))/(1+$H24*J24)</f>
        <v>0.74797114252458052</v>
      </c>
      <c r="P24">
        <f>(1-K24*SUMPRODUCT(P$4:P23,$H$4:$H23))/(1+$H24*K24)</f>
        <v>0.74800806385069973</v>
      </c>
      <c r="Q24">
        <f>(1-L24*SUMPRODUCT(Q$4:Q23,$H$4:$H23))/(1+$H24*L24)</f>
        <v>0.74713138942020396</v>
      </c>
      <c r="R24">
        <f>(1-M24*SUMPRODUCT(R$4:R23,$H$4:$H23))/(1+$H24*M24)</f>
        <v>0.74793462914584219</v>
      </c>
    </row>
    <row r="25" spans="1:18" x14ac:dyDescent="0.2">
      <c r="A25">
        <v>11</v>
      </c>
      <c r="B25" s="1">
        <v>48681</v>
      </c>
      <c r="C25" s="12">
        <f t="shared" si="1"/>
        <v>3</v>
      </c>
      <c r="D25" s="12">
        <f t="shared" si="3"/>
        <v>0.5</v>
      </c>
      <c r="E25" s="2">
        <v>2.7765052271582734E-2</v>
      </c>
      <c r="F25">
        <f>(1-E25*SUMPRODUCT($F$4:F24,$D$4:D24))/(1+D25*E25)</f>
        <v>0.73571340310276134</v>
      </c>
      <c r="H25">
        <v>0.5</v>
      </c>
      <c r="I25" s="2">
        <v>2.7765052271582734E-2</v>
      </c>
      <c r="J25" s="16">
        <f>$I25+Shifts!B23/10000</f>
        <v>2.7765052271582734E-2</v>
      </c>
      <c r="K25" s="16">
        <f>$I25+Shifts!C23/10000</f>
        <v>2.7765052271582734E-2</v>
      </c>
      <c r="L25" s="16">
        <f>$I25+Shifts!D23/10000</f>
        <v>2.7860052271582735E-2</v>
      </c>
      <c r="M25" s="16">
        <f>$I25+Shifts!E23/10000</f>
        <v>2.7770052271582735E-2</v>
      </c>
      <c r="N25">
        <f>(1-I25*SUMPRODUCT(N$4:N24,$H$4:$H24))/(1+$H25*I25)</f>
        <v>0.73571340310276134</v>
      </c>
      <c r="O25">
        <f>(1-J25*SUMPRODUCT(O$4:O24,$H$4:$H24))/(1+$H25*J25)</f>
        <v>0.73572727006642502</v>
      </c>
      <c r="P25">
        <f>(1-K25*SUMPRODUCT(P$4:P24,$H$4:$H24))/(1+$H25*K25)</f>
        <v>0.73576397918251146</v>
      </c>
      <c r="Q25">
        <f>(1-L25*SUMPRODUCT(Q$4:Q24,$H$4:$H24))/(1+$H25*L25)</f>
        <v>0.73488755878466649</v>
      </c>
      <c r="R25">
        <f>(1-M25*SUMPRODUCT(R$4:R24,$H$4:$H24))/(1+$H25*M25)</f>
        <v>0.73566677053928398</v>
      </c>
    </row>
    <row r="26" spans="1:18" x14ac:dyDescent="0.2">
      <c r="A26">
        <v>11.5</v>
      </c>
      <c r="B26" s="1">
        <v>48864</v>
      </c>
      <c r="C26" s="12">
        <f t="shared" si="1"/>
        <v>4</v>
      </c>
      <c r="D26" s="12">
        <f t="shared" si="3"/>
        <v>0.5</v>
      </c>
      <c r="E26" s="2">
        <v>2.7978629253960913E-2</v>
      </c>
      <c r="F26">
        <f>(1-E26*SUMPRODUCT($F$4:F25,$D$4:D25))/(1+D26*E26)</f>
        <v>0.7235583471737701</v>
      </c>
      <c r="H26">
        <v>0.5</v>
      </c>
      <c r="I26" s="2">
        <v>2.7978629253960913E-2</v>
      </c>
      <c r="J26" s="16">
        <f>$I26+Shifts!B24/10000</f>
        <v>2.7978629253960913E-2</v>
      </c>
      <c r="K26" s="16">
        <f>$I26+Shifts!C24/10000</f>
        <v>2.7978629253960913E-2</v>
      </c>
      <c r="L26" s="16">
        <f>$I26+Shifts!D24/10000</f>
        <v>2.8071129253960912E-2</v>
      </c>
      <c r="M26" s="16">
        <f>$I26+Shifts!E24/10000</f>
        <v>2.7986129253960913E-2</v>
      </c>
      <c r="N26">
        <f>(1-I26*SUMPRODUCT(N$4:N25,$H$4:$H25))/(1+$H26*I26)</f>
        <v>0.7235583471737701</v>
      </c>
      <c r="O26">
        <f>(1-J26*SUMPRODUCT(O$4:O25,$H$4:$H25))/(1+$H26*J26)</f>
        <v>0.72357212802159776</v>
      </c>
      <c r="P26">
        <f>(1-K26*SUMPRODUCT(P$4:P25,$H$4:$H25))/(1+$H26*K26)</f>
        <v>0.72360860916880088</v>
      </c>
      <c r="Q26">
        <f>(1-L26*SUMPRODUCT(Q$4:Q25,$H$4:$H25))/(1+$H26*L26)</f>
        <v>0.72273498553549531</v>
      </c>
      <c r="R26">
        <f>(1-M26*SUMPRODUCT(R$4:R25,$H$4:$H25))/(1+$H26*M26)</f>
        <v>0.7234862213090919</v>
      </c>
    </row>
    <row r="27" spans="1:18" x14ac:dyDescent="0.2">
      <c r="A27">
        <v>12</v>
      </c>
      <c r="B27" s="1">
        <v>49046</v>
      </c>
      <c r="C27" s="12">
        <f t="shared" si="1"/>
        <v>4</v>
      </c>
      <c r="D27" s="12">
        <f t="shared" si="3"/>
        <v>0.5</v>
      </c>
      <c r="E27" s="2">
        <v>2.8184278361315016E-2</v>
      </c>
      <c r="F27">
        <f>(1-E27*SUMPRODUCT($F$4:F26,$D$4:D26))/(1+D27*E27)</f>
        <v>0.71149988454119917</v>
      </c>
      <c r="H27">
        <v>0.5</v>
      </c>
      <c r="I27" s="2">
        <v>2.8184278361315016E-2</v>
      </c>
      <c r="J27" s="16">
        <f>$I27+Shifts!B25/10000</f>
        <v>2.8184278361315016E-2</v>
      </c>
      <c r="K27" s="16">
        <f>$I27+Shifts!C25/10000</f>
        <v>2.8184278361315016E-2</v>
      </c>
      <c r="L27" s="16">
        <f>$I27+Shifts!D25/10000</f>
        <v>2.8274278361315016E-2</v>
      </c>
      <c r="M27" s="16">
        <f>$I27+Shifts!E25/10000</f>
        <v>2.8194278361315016E-2</v>
      </c>
      <c r="N27">
        <f>(1-I27*SUMPRODUCT(N$4:N26,$H$4:$H26))/(1+$H27*I27)</f>
        <v>0.71149988454119917</v>
      </c>
      <c r="O27">
        <f>(1-J27*SUMPRODUCT(O$4:O26,$H$4:$H26))/(1+$H27*J27)</f>
        <v>0.71151357377077495</v>
      </c>
      <c r="P27">
        <f>(1-K27*SUMPRODUCT(P$4:P26,$H$4:$H26))/(1+$H27*K27)</f>
        <v>0.71154981238290527</v>
      </c>
      <c r="Q27">
        <f>(1-L27*SUMPRODUCT(Q$4:Q26,$H$4:$H26))/(1+$H27*L27)</f>
        <v>0.71068143264675709</v>
      </c>
      <c r="R27">
        <f>(1-M27*SUMPRODUCT(R$4:R26,$H$4:$H26))/(1+$H27*M27)</f>
        <v>0.71140090999993044</v>
      </c>
    </row>
    <row r="28" spans="1:18" x14ac:dyDescent="0.2">
      <c r="A28">
        <v>12.5</v>
      </c>
      <c r="B28" s="1">
        <v>49229</v>
      </c>
      <c r="C28" s="12">
        <f t="shared" si="1"/>
        <v>5</v>
      </c>
      <c r="D28" s="12">
        <f t="shared" si="3"/>
        <v>0.5</v>
      </c>
      <c r="E28" s="2">
        <v>2.8382341428420395E-2</v>
      </c>
      <c r="F28">
        <f>(1-E28*SUMPRODUCT($F$4:F27,$D$4:D27))/(1+D28*E28)</f>
        <v>0.6995451059107175</v>
      </c>
      <c r="H28">
        <v>0.5</v>
      </c>
      <c r="I28" s="2">
        <v>2.8382341428420395E-2</v>
      </c>
      <c r="J28" s="16">
        <f>$I28+Shifts!B26/10000</f>
        <v>2.8382341428420395E-2</v>
      </c>
      <c r="K28" s="16">
        <f>$I28+Shifts!C26/10000</f>
        <v>2.8382341428420395E-2</v>
      </c>
      <c r="L28" s="16">
        <f>$I28+Shifts!D26/10000</f>
        <v>2.8469841428420396E-2</v>
      </c>
      <c r="M28" s="16">
        <f>$I28+Shifts!E26/10000</f>
        <v>2.8394841428420393E-2</v>
      </c>
      <c r="N28">
        <f>(1-I28*SUMPRODUCT(N$4:N27,$H$4:$H27))/(1+$H28*I28)</f>
        <v>0.6995451059107175</v>
      </c>
      <c r="O28">
        <f>(1-J28*SUMPRODUCT(O$4:O27,$H$4:$H27))/(1+$H28*J28)</f>
        <v>0.69955869844641294</v>
      </c>
      <c r="P28">
        <f>(1-K28*SUMPRODUCT(P$4:P27,$H$4:$H27))/(1+$H28*K28)</f>
        <v>0.69959468108708733</v>
      </c>
      <c r="Q28">
        <f>(1-L28*SUMPRODUCT(Q$4:Q27,$H$4:$H27))/(1+$H28*L28)</f>
        <v>0.69873389799406149</v>
      </c>
      <c r="R28">
        <f>(1-M28*SUMPRODUCT(R$4:R27,$H$4:$H27))/(1+$H28*M28)</f>
        <v>0.69941799740483523</v>
      </c>
    </row>
    <row r="29" spans="1:18" x14ac:dyDescent="0.2">
      <c r="A29">
        <v>13</v>
      </c>
      <c r="B29" s="1">
        <v>49411</v>
      </c>
      <c r="C29" s="12">
        <f t="shared" si="1"/>
        <v>5</v>
      </c>
      <c r="D29" s="12">
        <f t="shared" si="3"/>
        <v>0.5</v>
      </c>
      <c r="E29" s="2">
        <v>2.8573145659994904E-2</v>
      </c>
      <c r="F29">
        <f>(1-E29*SUMPRODUCT($F$4:F28,$D$4:D28))/(1+D29*E29)</f>
        <v>0.68770037467444445</v>
      </c>
      <c r="H29">
        <v>0.5</v>
      </c>
      <c r="I29" s="2">
        <v>2.8573145659994904E-2</v>
      </c>
      <c r="J29" s="16">
        <f>$I29+Shifts!B27/10000</f>
        <v>2.8573145659994904E-2</v>
      </c>
      <c r="K29" s="16">
        <f>$I29+Shifts!C27/10000</f>
        <v>2.8573145659994904E-2</v>
      </c>
      <c r="L29" s="16">
        <f>$I29+Shifts!D27/10000</f>
        <v>2.8658145659994902E-2</v>
      </c>
      <c r="M29" s="16">
        <f>$I29+Shifts!E27/10000</f>
        <v>2.8588145659994905E-2</v>
      </c>
      <c r="N29">
        <f>(1-I29*SUMPRODUCT(N$4:N28,$H$4:$H28))/(1+$H29*I29)</f>
        <v>0.68770037467444445</v>
      </c>
      <c r="O29">
        <f>(1-J29*SUMPRODUCT(O$4:O28,$H$4:$H28))/(1+$H29*J29)</f>
        <v>0.6877138658452544</v>
      </c>
      <c r="P29">
        <f>(1-K29*SUMPRODUCT(P$4:P28,$H$4:$H28))/(1+$H29*K29)</f>
        <v>0.68774958014922283</v>
      </c>
      <c r="Q29">
        <f>(1-L29*SUMPRODUCT(Q$4:Q28,$H$4:$H28))/(1+$H29*L29)</f>
        <v>0.68689865342465284</v>
      </c>
      <c r="R29">
        <f>(1-M29*SUMPRODUCT(R$4:R28,$H$4:$H28))/(1+$H29*M29)</f>
        <v>0.68754391541691595</v>
      </c>
    </row>
    <row r="30" spans="1:18" x14ac:dyDescent="0.2">
      <c r="A30">
        <v>13.5</v>
      </c>
      <c r="B30" s="1">
        <v>49594</v>
      </c>
      <c r="C30" s="12">
        <f t="shared" si="1"/>
        <v>6</v>
      </c>
      <c r="D30" s="12">
        <f t="shared" si="3"/>
        <v>0.5</v>
      </c>
      <c r="E30" s="2">
        <v>2.8757002530588115E-2</v>
      </c>
      <c r="F30">
        <f>(1-E30*SUMPRODUCT($F$4:F29,$D$4:D29))/(1+D30*E30)</f>
        <v>0.67597139477497192</v>
      </c>
      <c r="H30">
        <v>0.5</v>
      </c>
      <c r="I30" s="2">
        <v>2.8757002530588115E-2</v>
      </c>
      <c r="J30" s="16">
        <f>$I30+Shifts!B28/10000</f>
        <v>2.8757002530588115E-2</v>
      </c>
      <c r="K30" s="16">
        <f>$I30+Shifts!C28/10000</f>
        <v>2.8757002530588115E-2</v>
      </c>
      <c r="L30" s="16">
        <f>$I30+Shifts!D28/10000</f>
        <v>2.8839502530588115E-2</v>
      </c>
      <c r="M30" s="16">
        <f>$I30+Shifts!E28/10000</f>
        <v>2.8774502530588116E-2</v>
      </c>
      <c r="N30">
        <f>(1-I30*SUMPRODUCT(N$4:N29,$H$4:$H29))/(1+$H30*I30)</f>
        <v>0.67597139477497192</v>
      </c>
      <c r="O30">
        <f>(1-J30*SUMPRODUCT(O$4:O29,$H$4:$H29))/(1+$H30*J30)</f>
        <v>0.67598478029244036</v>
      </c>
      <c r="P30">
        <f>(1-K30*SUMPRODUCT(P$4:P29,$H$4:$H29))/(1+$H30*K30)</f>
        <v>0.67602021490715103</v>
      </c>
      <c r="Q30">
        <f>(1-L30*SUMPRODUCT(Q$4:Q29,$H$4:$H29))/(1+$H30*L30)</f>
        <v>0.67518131274752147</v>
      </c>
      <c r="R30">
        <f>(1-M30*SUMPRODUCT(R$4:R29,$H$4:$H29))/(1+$H30*M30)</f>
        <v>0.67578443484526929</v>
      </c>
    </row>
    <row r="31" spans="1:18" x14ac:dyDescent="0.2">
      <c r="A31">
        <v>14</v>
      </c>
      <c r="B31" s="1">
        <v>49779</v>
      </c>
      <c r="C31" s="12">
        <f t="shared" si="1"/>
        <v>2</v>
      </c>
      <c r="D31" s="12">
        <f t="shared" si="3"/>
        <v>0.50555555555555554</v>
      </c>
      <c r="E31" s="2">
        <v>2.8934210639004851E-2</v>
      </c>
      <c r="F31">
        <f>(1-E31*SUMPRODUCT($F$4:F30,$D$4:D30))/(1+D31*E31)</f>
        <v>0.66425797975524115</v>
      </c>
      <c r="H31">
        <v>0.50555555555555554</v>
      </c>
      <c r="I31" s="2">
        <v>2.8934210639004851E-2</v>
      </c>
      <c r="J31" s="16">
        <f>$I31+Shifts!B29/10000</f>
        <v>2.8934210639004851E-2</v>
      </c>
      <c r="K31" s="16">
        <f>$I31+Shifts!C29/10000</f>
        <v>2.8934210639004851E-2</v>
      </c>
      <c r="L31" s="16">
        <f>$I31+Shifts!D29/10000</f>
        <v>2.9014210639004851E-2</v>
      </c>
      <c r="M31" s="16">
        <f>$I31+Shifts!E29/10000</f>
        <v>2.895421063900485E-2</v>
      </c>
      <c r="N31">
        <f>(1-I31*SUMPRODUCT(N$4:N30,$H$4:$H30))/(1+$H31*I31)</f>
        <v>0.66425797975524115</v>
      </c>
      <c r="O31">
        <f>(1-J31*SUMPRODUCT(O$4:O30,$H$4:$H30))/(1+$H31*J31)</f>
        <v>0.66427125359006312</v>
      </c>
      <c r="P31">
        <f>(1-K31*SUMPRODUCT(P$4:P30,$H$4:$H30))/(1+$H31*K31)</f>
        <v>0.66430639255452628</v>
      </c>
      <c r="Q31">
        <f>(1-L31*SUMPRODUCT(Q$4:Q30,$H$4:$H30))/(1+$H31*L31)</f>
        <v>0.6634814374348933</v>
      </c>
      <c r="R31">
        <f>(1-M31*SUMPRODUCT(R$4:R30,$H$4:$H30))/(1+$H31*M31)</f>
        <v>0.66403939737131434</v>
      </c>
    </row>
    <row r="32" spans="1:18" x14ac:dyDescent="0.2">
      <c r="A32">
        <v>14.5</v>
      </c>
      <c r="B32" s="1">
        <v>49961</v>
      </c>
      <c r="C32" s="12">
        <f t="shared" si="1"/>
        <v>2</v>
      </c>
      <c r="D32" s="12">
        <f t="shared" si="3"/>
        <v>0.49722222222222223</v>
      </c>
      <c r="E32" s="2">
        <v>2.9105052808287648E-2</v>
      </c>
      <c r="F32">
        <f>(1-E32*SUMPRODUCT($F$4:F31,$D$4:D31))/(1+D32*E32)</f>
        <v>0.65282807126201536</v>
      </c>
      <c r="H32">
        <v>0.49722222222222223</v>
      </c>
      <c r="I32" s="2">
        <v>2.9105052808287648E-2</v>
      </c>
      <c r="J32" s="16">
        <f>$I32+Shifts!B30/10000</f>
        <v>2.9105052808287648E-2</v>
      </c>
      <c r="K32" s="16">
        <f>$I32+Shifts!C30/10000</f>
        <v>2.9105052808287648E-2</v>
      </c>
      <c r="L32" s="16">
        <f>$I32+Shifts!D30/10000</f>
        <v>2.9182552808287649E-2</v>
      </c>
      <c r="M32" s="16">
        <f>$I32+Shifts!E30/10000</f>
        <v>2.912755280828765E-2</v>
      </c>
      <c r="N32">
        <f>(1-I32*SUMPRODUCT(N$4:N31,$H$4:$H31))/(1+$H32*I32)</f>
        <v>0.65282807126201536</v>
      </c>
      <c r="O32">
        <f>(1-J32*SUMPRODUCT(O$4:O31,$H$4:$H31))/(1+$H32*J32)</f>
        <v>0.65284123299980634</v>
      </c>
      <c r="P32">
        <f>(1-K32*SUMPRODUCT(P$4:P31,$H$4:$H31))/(1+$H32*K32)</f>
        <v>0.65287607521704927</v>
      </c>
      <c r="Q32">
        <f>(1-L32*SUMPRODUCT(Q$4:Q31,$H$4:$H31))/(1+$H32*L32)</f>
        <v>0.65206730087548193</v>
      </c>
      <c r="R32">
        <f>(1-M32*SUMPRODUCT(R$4:R31,$H$4:$H31))/(1+$H32*M32)</f>
        <v>0.65257689479511316</v>
      </c>
    </row>
    <row r="33" spans="1:18" x14ac:dyDescent="0.2">
      <c r="A33">
        <v>15</v>
      </c>
      <c r="B33" s="1">
        <v>50143</v>
      </c>
      <c r="C33" s="12">
        <f t="shared" si="1"/>
        <v>2</v>
      </c>
      <c r="D33" s="12">
        <f t="shared" si="3"/>
        <v>0.5</v>
      </c>
      <c r="E33" s="2">
        <v>2.9269797474891626E-2</v>
      </c>
      <c r="F33">
        <f>(1-E33*SUMPRODUCT($F$4:F32,$D$4:D32))/(1+D33*E33)</f>
        <v>0.64147503586289911</v>
      </c>
      <c r="H33">
        <v>0.5</v>
      </c>
      <c r="I33" s="2">
        <v>2.9269797474891626E-2</v>
      </c>
      <c r="J33" s="16">
        <f>$I33+Shifts!B31/10000</f>
        <v>2.9269797474891626E-2</v>
      </c>
      <c r="K33" s="16">
        <f>$I33+Shifts!C31/10000</f>
        <v>2.9269797474891626E-2</v>
      </c>
      <c r="L33" s="16">
        <f>$I33+Shifts!D31/10000</f>
        <v>2.9344797474891625E-2</v>
      </c>
      <c r="M33" s="16">
        <f>$I33+Shifts!E31/10000</f>
        <v>2.9294797474891627E-2</v>
      </c>
      <c r="N33">
        <f>(1-I33*SUMPRODUCT(N$4:N32,$H$4:$H32))/(1+$H33*I33)</f>
        <v>0.64147503586289911</v>
      </c>
      <c r="O33">
        <f>(1-J33*SUMPRODUCT(O$4:O32,$H$4:$H32))/(1+$H33*J33)</f>
        <v>0.64148808118372946</v>
      </c>
      <c r="P33">
        <f>(1-K33*SUMPRODUCT(P$4:P32,$H$4:$H32))/(1+$H33*K33)</f>
        <v>0.64152261521788145</v>
      </c>
      <c r="Q33">
        <f>(1-L33*SUMPRODUCT(Q$4:Q32,$H$4:$H32))/(1+$H33*L33)</f>
        <v>0.64073184507866809</v>
      </c>
      <c r="R33">
        <f>(1-M33*SUMPRODUCT(R$4:R32,$H$4:$H32))/(1+$H33*M33)</f>
        <v>0.64119028996534444</v>
      </c>
    </row>
    <row r="34" spans="1:18" x14ac:dyDescent="0.2">
      <c r="A34">
        <v>15.5</v>
      </c>
      <c r="B34" s="1">
        <v>50325</v>
      </c>
      <c r="C34" s="12">
        <f t="shared" si="1"/>
        <v>2</v>
      </c>
      <c r="D34" s="12">
        <f t="shared" si="3"/>
        <v>0.49722222222222223</v>
      </c>
      <c r="E34" s="2">
        <v>2.9428700525872507E-2</v>
      </c>
      <c r="F34">
        <f>(1-E34*SUMPRODUCT($F$4:F33,$D$4:D33))/(1+D34*E34)</f>
        <v>0.63030562413718572</v>
      </c>
      <c r="H34">
        <v>0.49722222222222223</v>
      </c>
      <c r="I34" s="2">
        <v>2.9428700525872507E-2</v>
      </c>
      <c r="J34" s="16">
        <f>$I34+Shifts!B32/10000</f>
        <v>2.9428700525872507E-2</v>
      </c>
      <c r="K34" s="16">
        <f>$I34+Shifts!C32/10000</f>
        <v>2.9428700525872507E-2</v>
      </c>
      <c r="L34" s="16">
        <f>$I34+Shifts!D32/10000</f>
        <v>2.9501200525872507E-2</v>
      </c>
      <c r="M34" s="16">
        <f>$I34+Shifts!E32/10000</f>
        <v>2.9456200525872507E-2</v>
      </c>
      <c r="N34">
        <f>(1-I34*SUMPRODUCT(N$4:N33,$H$4:$H33))/(1+$H34*I34)</f>
        <v>0.63030562413718572</v>
      </c>
      <c r="O34">
        <f>(1-J34*SUMPRODUCT(O$4:O33,$H$4:$H33))/(1+$H34*J34)</f>
        <v>0.63031855112438562</v>
      </c>
      <c r="P34">
        <f>(1-K34*SUMPRODUCT(P$4:P33,$H$4:$H33))/(1+$H34*K34)</f>
        <v>0.63035277190157091</v>
      </c>
      <c r="Q34">
        <f>(1-L34*SUMPRODUCT(Q$4:Q33,$H$4:$H33))/(1+$H34*L34)</f>
        <v>0.62958188570307227</v>
      </c>
      <c r="R34">
        <f>(1-M34*SUMPRODUCT(R$4:R33,$H$4:$H33))/(1+$H34*M34)</f>
        <v>0.62998643058788639</v>
      </c>
    </row>
    <row r="35" spans="1:18" x14ac:dyDescent="0.2">
      <c r="A35">
        <v>16</v>
      </c>
      <c r="B35" s="1">
        <v>50507</v>
      </c>
      <c r="C35" s="12">
        <f t="shared" si="1"/>
        <v>2</v>
      </c>
      <c r="D35" s="12">
        <f t="shared" si="3"/>
        <v>0.5</v>
      </c>
      <c r="E35" s="2">
        <v>2.9582006566694553E-2</v>
      </c>
      <c r="F35">
        <f>(1-E35*SUMPRODUCT($F$4:F34,$D$4:D34))/(1+D35*E35)</f>
        <v>0.61922083868320565</v>
      </c>
      <c r="H35">
        <v>0.5</v>
      </c>
      <c r="I35" s="2">
        <v>2.9582006566694553E-2</v>
      </c>
      <c r="J35" s="16">
        <f>$I35+Shifts!B33/10000</f>
        <v>2.9582006566694553E-2</v>
      </c>
      <c r="K35" s="16">
        <f>$I35+Shifts!C33/10000</f>
        <v>2.9582006566694553E-2</v>
      </c>
      <c r="L35" s="16">
        <f>$I35+Shifts!D33/10000</f>
        <v>2.9652006566694554E-2</v>
      </c>
      <c r="M35" s="16">
        <f>$I35+Shifts!E33/10000</f>
        <v>2.9612006566694552E-2</v>
      </c>
      <c r="N35">
        <f>(1-I35*SUMPRODUCT(N$4:N34,$H$4:$H34))/(1+$H35*I35)</f>
        <v>0.61922083868320565</v>
      </c>
      <c r="O35">
        <f>(1-J35*SUMPRODUCT(O$4:O34,$H$4:$H34))/(1+$H35*J35)</f>
        <v>0.61923364361454514</v>
      </c>
      <c r="P35">
        <f>(1-K35*SUMPRODUCT(P$4:P34,$H$4:$H34))/(1+$H35*K35)</f>
        <v>0.6192675412811447</v>
      </c>
      <c r="Q35">
        <f>(1-L35*SUMPRODUCT(Q$4:Q34,$H$4:$H34))/(1+$H35*L35)</f>
        <v>0.61851820677124858</v>
      </c>
      <c r="R35">
        <f>(1-M35*SUMPRODUCT(R$4:R34,$H$4:$H34))/(1+$H35*M35)</f>
        <v>0.61886633857549067</v>
      </c>
    </row>
    <row r="36" spans="1:18" x14ac:dyDescent="0.2">
      <c r="A36">
        <v>16.5</v>
      </c>
      <c r="B36" s="1">
        <v>50690</v>
      </c>
      <c r="C36" s="12">
        <f t="shared" si="1"/>
        <v>3</v>
      </c>
      <c r="D36" s="12">
        <f t="shared" si="3"/>
        <v>0.5</v>
      </c>
      <c r="E36" s="2">
        <v>2.9729948658046325E-2</v>
      </c>
      <c r="F36">
        <f>(1-E36*SUMPRODUCT($F$4:F35,$D$4:D35))/(1+D36*E36)</f>
        <v>0.60827454472746512</v>
      </c>
      <c r="H36">
        <v>0.5</v>
      </c>
      <c r="I36" s="2">
        <v>2.9729948658046325E-2</v>
      </c>
      <c r="J36" s="16">
        <f>$I36+Shifts!B34/10000</f>
        <v>2.9729948658046325E-2</v>
      </c>
      <c r="K36" s="16">
        <f>$I36+Shifts!C34/10000</f>
        <v>2.9729948658046325E-2</v>
      </c>
      <c r="L36" s="16">
        <f>$I36+Shifts!D34/10000</f>
        <v>2.9797448658046326E-2</v>
      </c>
      <c r="M36" s="16">
        <f>$I36+Shifts!E34/10000</f>
        <v>2.9762448658046326E-2</v>
      </c>
      <c r="N36">
        <f>(1-I36*SUMPRODUCT(N$4:N35,$H$4:$H35))/(1+$H36*I36)</f>
        <v>0.60827454472746512</v>
      </c>
      <c r="O36">
        <f>(1-J36*SUMPRODUCT(O$4:O35,$H$4:$H35))/(1+$H36*J36)</f>
        <v>0.60828722520240364</v>
      </c>
      <c r="P36">
        <f>(1-K36*SUMPRODUCT(P$4:P35,$H$4:$H35))/(1+$H36*K36)</f>
        <v>0.60832079340362255</v>
      </c>
      <c r="Q36">
        <f>(1-L36*SUMPRODUCT(Q$4:Q35,$H$4:$H35))/(1+$H36*L36)</f>
        <v>0.60759466601899104</v>
      </c>
      <c r="R36">
        <f>(1-M36*SUMPRODUCT(R$4:R35,$H$4:$H35))/(1+$H36*M36)</f>
        <v>0.60788395351402591</v>
      </c>
    </row>
    <row r="37" spans="1:18" x14ac:dyDescent="0.2">
      <c r="A37">
        <v>17</v>
      </c>
      <c r="B37" s="1">
        <v>50872</v>
      </c>
      <c r="C37" s="12">
        <f t="shared" si="1"/>
        <v>3</v>
      </c>
      <c r="D37" s="12">
        <f t="shared" si="3"/>
        <v>0.5</v>
      </c>
      <c r="E37" s="2">
        <v>2.9872749969261682E-2</v>
      </c>
      <c r="F37">
        <f>(1-E37*SUMPRODUCT($F$4:F36,$D$4:D36))/(1+D37*E37)</f>
        <v>0.59746895673107725</v>
      </c>
      <c r="H37">
        <v>0.5</v>
      </c>
      <c r="I37" s="2">
        <v>2.9872749969261682E-2</v>
      </c>
      <c r="J37" s="16">
        <f>$I37+Shifts!B35/10000</f>
        <v>2.9872749969261682E-2</v>
      </c>
      <c r="K37" s="16">
        <f>$I37+Shifts!C35/10000</f>
        <v>2.9872749969261682E-2</v>
      </c>
      <c r="L37" s="16">
        <f>$I37+Shifts!D35/10000</f>
        <v>2.9937749969261681E-2</v>
      </c>
      <c r="M37" s="16">
        <f>$I37+Shifts!E35/10000</f>
        <v>2.9907749969261682E-2</v>
      </c>
      <c r="N37">
        <f>(1-I37*SUMPRODUCT(N$4:N36,$H$4:$H36))/(1+$H37*I37)</f>
        <v>0.59746895673107725</v>
      </c>
      <c r="O37">
        <f>(1-J37*SUMPRODUCT(O$4:O36,$H$4:$H36))/(1+$H37*J37)</f>
        <v>0.59748151060454446</v>
      </c>
      <c r="P37">
        <f>(1-K37*SUMPRODUCT(P$4:P36,$H$4:$H36))/(1+$H37*K37)</f>
        <v>0.59751474366187562</v>
      </c>
      <c r="Q37">
        <f>(1-L37*SUMPRODUCT(Q$4:Q36,$H$4:$H36))/(1+$H37*L37)</f>
        <v>0.5968134000112113</v>
      </c>
      <c r="R37">
        <f>(1-M37*SUMPRODUCT(R$4:R36,$H$4:$H36))/(1+$H37*M37)</f>
        <v>0.59704154469451565</v>
      </c>
    </row>
    <row r="38" spans="1:18" x14ac:dyDescent="0.2">
      <c r="A38">
        <v>17.5</v>
      </c>
      <c r="B38" s="1">
        <v>51055</v>
      </c>
      <c r="C38" s="12">
        <f t="shared" si="1"/>
        <v>4</v>
      </c>
      <c r="D38" s="12">
        <f t="shared" si="3"/>
        <v>0.5</v>
      </c>
      <c r="E38" s="2">
        <v>3.0010622364776283E-2</v>
      </c>
      <c r="F38">
        <f>(1-E38*SUMPRODUCT($F$4:F37,$D$4:D37))/(1+D38*E38)</f>
        <v>0.58680594013917942</v>
      </c>
      <c r="H38">
        <v>0.5</v>
      </c>
      <c r="I38" s="2">
        <v>3.0010622364776283E-2</v>
      </c>
      <c r="J38" s="16">
        <f>$I38+Shifts!B36/10000</f>
        <v>3.0010622364776283E-2</v>
      </c>
      <c r="K38" s="16">
        <f>$I38+Shifts!C36/10000</f>
        <v>3.0010622364776283E-2</v>
      </c>
      <c r="L38" s="16">
        <f>$I38+Shifts!D36/10000</f>
        <v>3.0073122364776283E-2</v>
      </c>
      <c r="M38" s="16">
        <f>$I38+Shifts!E36/10000</f>
        <v>3.0048122364776282E-2</v>
      </c>
      <c r="N38">
        <f>(1-I38*SUMPRODUCT(N$4:N37,$H$4:$H37))/(1+$H38*I38)</f>
        <v>0.58680594013917942</v>
      </c>
      <c r="O38">
        <f>(1-J38*SUMPRODUCT(O$4:O37,$H$4:$H37))/(1+$H38*J38)</f>
        <v>0.58681836550632926</v>
      </c>
      <c r="P38">
        <f>(1-K38*SUMPRODUCT(P$4:P37,$H$4:$H37))/(1+$H38*K38)</f>
        <v>0.58685125837719743</v>
      </c>
      <c r="Q38">
        <f>(1-L38*SUMPRODUCT(Q$4:Q37,$H$4:$H37))/(1+$H38*L38)</f>
        <v>0.58617619822218103</v>
      </c>
      <c r="R38">
        <f>(1-M38*SUMPRODUCT(R$4:R37,$H$4:$H37))/(1+$H38*M38)</f>
        <v>0.58634103066697418</v>
      </c>
    </row>
    <row r="39" spans="1:18" x14ac:dyDescent="0.2">
      <c r="A39">
        <v>18</v>
      </c>
      <c r="B39" s="1">
        <v>51238</v>
      </c>
      <c r="C39" s="12">
        <f t="shared" si="1"/>
        <v>5</v>
      </c>
      <c r="D39" s="12">
        <f t="shared" si="3"/>
        <v>0.5</v>
      </c>
      <c r="E39" s="2">
        <v>3.0143767268859506E-2</v>
      </c>
      <c r="F39">
        <f>(1-E39*SUMPRODUCT($F$4:F38,$D$4:D38))/(1+D39*E39)</f>
        <v>0.5762870353087014</v>
      </c>
      <c r="H39">
        <v>0.5</v>
      </c>
      <c r="I39" s="2">
        <v>3.0143767268859506E-2</v>
      </c>
      <c r="J39" s="16">
        <f>$I39+Shifts!B37/10000</f>
        <v>3.0143767268859506E-2</v>
      </c>
      <c r="K39" s="16">
        <f>$I39+Shifts!C37/10000</f>
        <v>3.0143767268859506E-2</v>
      </c>
      <c r="L39" s="16">
        <f>$I39+Shifts!D37/10000</f>
        <v>3.0203767268859507E-2</v>
      </c>
      <c r="M39" s="16">
        <f>$I39+Shifts!E37/10000</f>
        <v>3.0183767268859504E-2</v>
      </c>
      <c r="N39">
        <f>(1-I39*SUMPRODUCT(N$4:N38,$H$4:$H38))/(1+$H39*I39)</f>
        <v>0.5762870353087014</v>
      </c>
      <c r="O39">
        <f>(1-J39*SUMPRODUCT(O$4:O38,$H$4:$H38))/(1+$H39*J39)</f>
        <v>0.5762993304905919</v>
      </c>
      <c r="P39">
        <f>(1-K39*SUMPRODUCT(P$4:P38,$H$4:$H38))/(1+$H39*K39)</f>
        <v>0.57633187873044278</v>
      </c>
      <c r="Q39">
        <f>(1-L39*SUMPRODUCT(Q$4:Q38,$H$4:$H38))/(1+$H39*L39)</f>
        <v>0.57568452698148243</v>
      </c>
      <c r="R39">
        <f>(1-M39*SUMPRODUCT(R$4:R38,$H$4:$H38))/(1+$H39*M39)</f>
        <v>0.5757840031814585</v>
      </c>
    </row>
    <row r="40" spans="1:18" x14ac:dyDescent="0.2">
      <c r="A40">
        <v>18.5</v>
      </c>
      <c r="B40" s="1">
        <v>51421</v>
      </c>
      <c r="C40" s="12">
        <f t="shared" si="1"/>
        <v>6</v>
      </c>
      <c r="D40" s="12">
        <f t="shared" si="3"/>
        <v>0.5</v>
      </c>
      <c r="E40" s="2">
        <v>3.0272376777911218E-2</v>
      </c>
      <c r="F40">
        <f>(1-E40*SUMPRODUCT($F$4:F39,$D$4:D39))/(1+D40*E40)</f>
        <v>0.56591347514569379</v>
      </c>
      <c r="H40">
        <v>0.5</v>
      </c>
      <c r="I40" s="2">
        <v>3.0272376777911218E-2</v>
      </c>
      <c r="J40" s="16">
        <f>$I40+Shifts!B38/10000</f>
        <v>3.0272376777911218E-2</v>
      </c>
      <c r="K40" s="16">
        <f>$I40+Shifts!C38/10000</f>
        <v>3.0272376777911218E-2</v>
      </c>
      <c r="L40" s="16">
        <f>$I40+Shifts!D38/10000</f>
        <v>3.0329876777911217E-2</v>
      </c>
      <c r="M40" s="16">
        <f>$I40+Shifts!E38/10000</f>
        <v>3.0314876777911219E-2</v>
      </c>
      <c r="N40">
        <f>(1-I40*SUMPRODUCT(N$4:N39,$H$4:$H39))/(1+$H40*I40)</f>
        <v>0.56591347514569379</v>
      </c>
      <c r="O40">
        <f>(1-J40*SUMPRODUCT(O$4:O39,$H$4:$H39))/(1+$H40*J40)</f>
        <v>0.56592563867595191</v>
      </c>
      <c r="P40">
        <f>(1-K40*SUMPRODUCT(P$4:P39,$H$4:$H39))/(1+$H40*K40)</f>
        <v>0.56595783840294989</v>
      </c>
      <c r="Q40">
        <f>(1-L40*SUMPRODUCT(Q$4:Q39,$H$4:$H39))/(1+$H40*L40)</f>
        <v>0.56533954712553336</v>
      </c>
      <c r="R40">
        <f>(1-M40*SUMPRODUCT(R$4:R39,$H$4:$H39))/(1+$H40*M40)</f>
        <v>0.56537174484323827</v>
      </c>
    </row>
    <row r="41" spans="1:18" x14ac:dyDescent="0.2">
      <c r="A41">
        <v>19</v>
      </c>
      <c r="B41" s="1">
        <v>51603</v>
      </c>
      <c r="C41" s="12">
        <f t="shared" si="1"/>
        <v>6</v>
      </c>
      <c r="D41" s="12">
        <f t="shared" si="3"/>
        <v>0.5</v>
      </c>
      <c r="E41" s="2">
        <v>3.0396634481566473E-2</v>
      </c>
      <c r="F41">
        <f>(1-E41*SUMPRODUCT($F$4:F40,$D$4:D40))/(1+D41*E41)</f>
        <v>0.55568620392028645</v>
      </c>
      <c r="H41">
        <v>0.5</v>
      </c>
      <c r="I41" s="2">
        <v>3.0396634481566473E-2</v>
      </c>
      <c r="J41" s="16">
        <f>$I41+Shifts!B39/10000</f>
        <v>3.0396634481566473E-2</v>
      </c>
      <c r="K41" s="16">
        <f>$I41+Shifts!C39/10000</f>
        <v>3.0396634481566473E-2</v>
      </c>
      <c r="L41" s="16">
        <f>$I41+Shifts!D39/10000</f>
        <v>3.0451634481566472E-2</v>
      </c>
      <c r="M41" s="16">
        <f>$I41+Shifts!E39/10000</f>
        <v>3.0441634481566473E-2</v>
      </c>
      <c r="N41">
        <f>(1-I41*SUMPRODUCT(N$4:N40,$H$4:$H40))/(1+$H41*I41)</f>
        <v>0.55568620392028645</v>
      </c>
      <c r="O41">
        <f>(1-J41*SUMPRODUCT(O$4:O40,$H$4:$H40))/(1+$H41*J41)</f>
        <v>0.55569823453259382</v>
      </c>
      <c r="P41">
        <f>(1-K41*SUMPRODUCT(P$4:P40,$H$4:$H40))/(1+$H41*K41)</f>
        <v>0.55573008239449728</v>
      </c>
      <c r="Q41">
        <f>(1-L41*SUMPRODUCT(Q$4:Q40,$H$4:$H40))/(1+$H41*L41)</f>
        <v>0.5551421328192242</v>
      </c>
      <c r="R41">
        <f>(1-M41*SUMPRODUCT(R$4:R40,$H$4:$H40))/(1+$H41*M41)</f>
        <v>0.5551052479490155</v>
      </c>
    </row>
    <row r="42" spans="1:18" x14ac:dyDescent="0.2">
      <c r="A42">
        <v>19.5</v>
      </c>
      <c r="B42" s="1">
        <v>51788</v>
      </c>
      <c r="C42" s="12">
        <f t="shared" si="1"/>
        <v>2</v>
      </c>
      <c r="D42" s="12">
        <f t="shared" si="3"/>
        <v>0.50555555555555554</v>
      </c>
      <c r="E42" s="2">
        <v>3.05167155076029E-2</v>
      </c>
      <c r="F42">
        <f>(1-E42*SUMPRODUCT($F$4:F41,$D$4:D41))/(1+D42*E42)</f>
        <v>0.54551480986832657</v>
      </c>
      <c r="H42">
        <v>0.50555555555555554</v>
      </c>
      <c r="I42" s="2">
        <v>3.05167155076029E-2</v>
      </c>
      <c r="J42" s="16">
        <f>$I42+Shifts!B40/10000</f>
        <v>3.05167155076029E-2</v>
      </c>
      <c r="K42" s="16">
        <f>$I42+Shifts!C40/10000</f>
        <v>3.05167155076029E-2</v>
      </c>
      <c r="L42" s="16">
        <f>$I42+Shifts!D40/10000</f>
        <v>3.0569215507602901E-2</v>
      </c>
      <c r="M42" s="16">
        <f>$I42+Shifts!E40/10000</f>
        <v>3.0564215507602899E-2</v>
      </c>
      <c r="N42">
        <f>(1-I42*SUMPRODUCT(N$4:N41,$H$4:$H41))/(1+$H42*I42)</f>
        <v>0.54551480986832657</v>
      </c>
      <c r="O42">
        <f>(1-J42*SUMPRODUCT(O$4:O41,$H$4:$H41))/(1+$H42*J42)</f>
        <v>0.5455267044981198</v>
      </c>
      <c r="P42">
        <f>(1-K42*SUMPRODUCT(P$4:P41,$H$4:$H41))/(1+$H42*K42)</f>
        <v>0.54555819238230829</v>
      </c>
      <c r="Q42">
        <f>(1-L42*SUMPRODUCT(Q$4:Q41,$H$4:$H41))/(1+$H42*L42)</f>
        <v>0.54500173561741727</v>
      </c>
      <c r="R42">
        <f>(1-M42*SUMPRODUCT(R$4:R41,$H$4:$H41))/(1+$H42*M42)</f>
        <v>0.54489411126237441</v>
      </c>
    </row>
    <row r="43" spans="1:18" x14ac:dyDescent="0.2">
      <c r="A43">
        <v>20</v>
      </c>
      <c r="B43" s="1">
        <v>51970</v>
      </c>
      <c r="C43" s="12">
        <f t="shared" si="1"/>
        <v>2</v>
      </c>
      <c r="D43" s="12">
        <f t="shared" si="3"/>
        <v>0.5</v>
      </c>
      <c r="E43" s="2">
        <v>3.0632787523107715E-2</v>
      </c>
      <c r="F43">
        <f>(1-E43*SUMPRODUCT($F$4:F42,$D$4:D42))/(1+D43*E43)</f>
        <v>0.53558295093867192</v>
      </c>
      <c r="H43">
        <v>0.5</v>
      </c>
      <c r="I43" s="2">
        <v>3.0632787523107715E-2</v>
      </c>
      <c r="J43" s="16">
        <f>$I43+Shifts!B41/10000</f>
        <v>3.0632787523107715E-2</v>
      </c>
      <c r="K43" s="16">
        <f>$I43+Shifts!C41/10000</f>
        <v>3.0632787523107715E-2</v>
      </c>
      <c r="L43" s="16">
        <f>$I43+Shifts!D41/10000</f>
        <v>3.0682787523107716E-2</v>
      </c>
      <c r="M43" s="16">
        <f>$I43+Shifts!E41/10000</f>
        <v>3.0682787523107716E-2</v>
      </c>
      <c r="N43">
        <f>(1-I43*SUMPRODUCT(N$4:N42,$H$4:$H42))/(1+$H43*I43)</f>
        <v>0.53558295093867192</v>
      </c>
      <c r="O43">
        <f>(1-J43*SUMPRODUCT(O$4:O42,$H$4:$H42))/(1+$H43*J43)</f>
        <v>0.5355947106933151</v>
      </c>
      <c r="P43">
        <f>(1-K43*SUMPRODUCT(P$4:P42,$H$4:$H42))/(1+$H43*K43)</f>
        <v>0.53562584153124093</v>
      </c>
      <c r="Q43">
        <f>(1-L43*SUMPRODUCT(Q$4:Q42,$H$4:$H42))/(1+$H43*L43)</f>
        <v>0.53510209527518038</v>
      </c>
      <c r="R43">
        <f>(1-M43*SUMPRODUCT(R$4:R42,$H$4:$H42))/(1+$H43*M43)</f>
        <v>0.53492210499670279</v>
      </c>
    </row>
    <row r="44" spans="1:18" x14ac:dyDescent="0.2">
      <c r="A44">
        <v>20.5</v>
      </c>
      <c r="B44" s="1">
        <v>52152</v>
      </c>
      <c r="C44" s="12">
        <f t="shared" si="1"/>
        <v>2</v>
      </c>
      <c r="D44" s="12">
        <f t="shared" si="3"/>
        <v>0.49722222222222223</v>
      </c>
      <c r="E44" s="2">
        <v>3.0745010032963638E-2</v>
      </c>
      <c r="F44">
        <f>(1-E44*SUMPRODUCT($F$4:F43,$D$4:D43))/(1+D44*E44)</f>
        <v>0.52584295480472498</v>
      </c>
      <c r="H44">
        <v>0.49722222222222223</v>
      </c>
      <c r="I44" s="2">
        <v>3.0745010032963638E-2</v>
      </c>
      <c r="J44" s="16">
        <f>$I44+Shifts!B42/10000</f>
        <v>3.0745010032963638E-2</v>
      </c>
      <c r="K44" s="16">
        <f>$I44+Shifts!C42/10000</f>
        <v>3.0745010032963638E-2</v>
      </c>
      <c r="L44" s="16">
        <f>$I44+Shifts!D42/10000</f>
        <v>3.0792510032963637E-2</v>
      </c>
      <c r="M44" s="16">
        <f>$I44+Shifts!E42/10000</f>
        <v>3.0797510032963639E-2</v>
      </c>
      <c r="N44">
        <f>(1-I44*SUMPRODUCT(N$4:N43,$H$4:$H43))/(1+$H44*I44)</f>
        <v>0.52584295480472498</v>
      </c>
      <c r="O44">
        <f>(1-J44*SUMPRODUCT(O$4:O43,$H$4:$H43))/(1+$H44*J44)</f>
        <v>0.52585457992653228</v>
      </c>
      <c r="P44">
        <f>(1-K44*SUMPRODUCT(P$4:P43,$H$4:$H43))/(1+$H44*K44)</f>
        <v>0.52588535435965944</v>
      </c>
      <c r="Q44">
        <f>(1-L44*SUMPRODUCT(Q$4:Q43,$H$4:$H43))/(1+$H44*L44)</f>
        <v>0.52539542493165681</v>
      </c>
      <c r="R44">
        <f>(1-M44*SUMPRODUCT(R$4:R43,$H$4:$H43))/(1+$H44*M44)</f>
        <v>0.52514158385490117</v>
      </c>
    </row>
    <row r="45" spans="1:18" x14ac:dyDescent="0.2">
      <c r="A45">
        <v>21</v>
      </c>
      <c r="B45" s="1">
        <v>52334</v>
      </c>
      <c r="C45" s="12">
        <f t="shared" si="1"/>
        <v>2</v>
      </c>
      <c r="D45" s="12">
        <f t="shared" si="3"/>
        <v>0.5</v>
      </c>
      <c r="E45" s="2">
        <v>3.0853534942534871E-2</v>
      </c>
      <c r="F45">
        <f>(1-E45*SUMPRODUCT($F$4:F44,$D$4:D44))/(1+D45*E45)</f>
        <v>0.51620586926148271</v>
      </c>
      <c r="H45">
        <v>0.5</v>
      </c>
      <c r="I45" s="2">
        <v>3.0853534942534871E-2</v>
      </c>
      <c r="J45" s="16">
        <f>$I45+Shifts!B43/10000</f>
        <v>3.0853534942534871E-2</v>
      </c>
      <c r="K45" s="16">
        <f>$I45+Shifts!C43/10000</f>
        <v>3.0853534942534871E-2</v>
      </c>
      <c r="L45" s="16">
        <f>$I45+Shifts!D43/10000</f>
        <v>3.0898534942534871E-2</v>
      </c>
      <c r="M45" s="16">
        <f>$I45+Shifts!E43/10000</f>
        <v>3.0908534942534871E-2</v>
      </c>
      <c r="N45">
        <f>(1-I45*SUMPRODUCT(N$4:N44,$H$4:$H44))/(1+$H45*I45)</f>
        <v>0.51620586926148271</v>
      </c>
      <c r="O45">
        <f>(1-J45*SUMPRODUCT(O$4:O44,$H$4:$H44))/(1+$H45*J45)</f>
        <v>0.51621735818119585</v>
      </c>
      <c r="P45">
        <f>(1-K45*SUMPRODUCT(P$4:P44,$H$4:$H44))/(1+$H45*K45)</f>
        <v>0.51624777205532724</v>
      </c>
      <c r="Q45">
        <f>(1-L45*SUMPRODUCT(Q$4:Q44,$H$4:$H44))/(1+$H45*L45)</f>
        <v>0.51579264577173944</v>
      </c>
      <c r="R45">
        <f>(1-M45*SUMPRODUCT(R$4:R44,$H$4:$H44))/(1+$H45*M45)</f>
        <v>0.51546360854576689</v>
      </c>
    </row>
    <row r="46" spans="1:18" x14ac:dyDescent="0.2">
      <c r="A46">
        <v>21.5</v>
      </c>
      <c r="B46" s="1">
        <v>52516</v>
      </c>
      <c r="C46" s="12">
        <f t="shared" si="1"/>
        <v>2</v>
      </c>
      <c r="D46" s="12">
        <f t="shared" si="3"/>
        <v>0.49722222222222223</v>
      </c>
      <c r="E46" s="2">
        <v>3.0958507257559643E-2</v>
      </c>
      <c r="F46">
        <f>(1-E46*SUMPRODUCT($F$4:F45,$D$4:D45))/(1+D46*E46)</f>
        <v>0.50675919207425946</v>
      </c>
      <c r="H46">
        <v>0.49722222222222223</v>
      </c>
      <c r="I46" s="2">
        <v>3.0958507257559643E-2</v>
      </c>
      <c r="J46" s="16">
        <f>$I46+Shifts!B44/10000</f>
        <v>3.0958507257559643E-2</v>
      </c>
      <c r="K46" s="16">
        <f>$I46+Shifts!C44/10000</f>
        <v>3.0958507257559643E-2</v>
      </c>
      <c r="L46" s="16">
        <f>$I46+Shifts!D44/10000</f>
        <v>3.1001007257559644E-2</v>
      </c>
      <c r="M46" s="16">
        <f>$I46+Shifts!E44/10000</f>
        <v>3.1016007257559642E-2</v>
      </c>
      <c r="N46">
        <f>(1-I46*SUMPRODUCT(N$4:N45,$H$4:$H45))/(1+$H46*I46)</f>
        <v>0.50675919207425946</v>
      </c>
      <c r="O46">
        <f>(1-J46*SUMPRODUCT(O$4:O45,$H$4:$H45))/(1+$H46*J46)</f>
        <v>0.50677054531905208</v>
      </c>
      <c r="P46">
        <f>(1-K46*SUMPRODUCT(P$4:P45,$H$4:$H45))/(1+$H46*K46)</f>
        <v>0.50680060002974103</v>
      </c>
      <c r="Q46">
        <f>(1-L46*SUMPRODUCT(Q$4:Q45,$H$4:$H45))/(1+$H46*L46)</f>
        <v>0.50638125599185857</v>
      </c>
      <c r="R46">
        <f>(1-M46*SUMPRODUCT(R$4:R45,$H$4:$H45))/(1+$H46*M46)</f>
        <v>0.50597574215447638</v>
      </c>
    </row>
    <row r="47" spans="1:18" x14ac:dyDescent="0.2">
      <c r="A47">
        <v>22</v>
      </c>
      <c r="B47" s="1">
        <v>52699</v>
      </c>
      <c r="C47" s="12">
        <f t="shared" si="1"/>
        <v>3</v>
      </c>
      <c r="D47" s="12">
        <f t="shared" si="3"/>
        <v>0.5</v>
      </c>
      <c r="E47" s="2">
        <v>3.1060065627360248E-2</v>
      </c>
      <c r="F47">
        <f>(1-E47*SUMPRODUCT($F$4:F46,$D$4:D46))/(1+D47*E47)</f>
        <v>0.49741624119951977</v>
      </c>
      <c r="H47">
        <v>0.5</v>
      </c>
      <c r="I47" s="2">
        <v>3.1060065627360248E-2</v>
      </c>
      <c r="J47" s="16">
        <f>$I47+Shifts!B45/10000</f>
        <v>3.1060065627360248E-2</v>
      </c>
      <c r="K47" s="16">
        <f>$I47+Shifts!C45/10000</f>
        <v>3.1060065627360248E-2</v>
      </c>
      <c r="L47" s="16">
        <f>$I47+Shifts!D45/10000</f>
        <v>3.1100065627360247E-2</v>
      </c>
      <c r="M47" s="16">
        <f>$I47+Shifts!E45/10000</f>
        <v>3.1120065627360249E-2</v>
      </c>
      <c r="N47">
        <f>(1-I47*SUMPRODUCT(N$4:N46,$H$4:$H46))/(1+$H47*I47)</f>
        <v>0.49741624119951977</v>
      </c>
      <c r="O47">
        <f>(1-J47*SUMPRODUCT(O$4:O46,$H$4:$H46))/(1+$H47*J47)</f>
        <v>0.49742745749876488</v>
      </c>
      <c r="P47">
        <f>(1-K47*SUMPRODUCT(P$4:P46,$H$4:$H46))/(1+$H47*K47)</f>
        <v>0.4974571496823631</v>
      </c>
      <c r="Q47">
        <f>(1-L47*SUMPRODUCT(Q$4:Q46,$H$4:$H46))/(1+$H47*L47)</f>
        <v>0.4970744583261803</v>
      </c>
      <c r="R47">
        <f>(1-M47*SUMPRODUCT(R$4:R46,$H$4:$H46))/(1+$H47*M47)</f>
        <v>0.49659131888132513</v>
      </c>
    </row>
    <row r="48" spans="1:18" x14ac:dyDescent="0.2">
      <c r="A48">
        <v>22.5</v>
      </c>
      <c r="B48" s="1">
        <v>52882</v>
      </c>
      <c r="C48" s="12">
        <f t="shared" si="1"/>
        <v>4</v>
      </c>
      <c r="D48" s="12">
        <f t="shared" si="3"/>
        <v>0.5</v>
      </c>
      <c r="E48" s="2">
        <v>3.115834248734041E-2</v>
      </c>
      <c r="F48">
        <f>(1-E48*SUMPRODUCT($F$4:F47,$D$4:D47))/(1+D48*E48)</f>
        <v>0.48821995834457577</v>
      </c>
      <c r="H48">
        <v>0.5</v>
      </c>
      <c r="I48" s="2">
        <v>3.115834248734041E-2</v>
      </c>
      <c r="J48" s="16">
        <f>$I48+Shifts!B46/10000</f>
        <v>3.115834248734041E-2</v>
      </c>
      <c r="K48" s="16">
        <f>$I48+Shifts!C46/10000</f>
        <v>3.115834248734041E-2</v>
      </c>
      <c r="L48" s="16">
        <f>$I48+Shifts!D46/10000</f>
        <v>3.1195842487340409E-2</v>
      </c>
      <c r="M48" s="16">
        <f>$I48+Shifts!E46/10000</f>
        <v>3.122084248734041E-2</v>
      </c>
      <c r="N48">
        <f>(1-I48*SUMPRODUCT(N$4:N47,$H$4:$H47))/(1+$H48*I48)</f>
        <v>0.48821995834457577</v>
      </c>
      <c r="O48">
        <f>(1-J48*SUMPRODUCT(O$4:O47,$H$4:$H47))/(1+$H48*J48)</f>
        <v>0.48823103752870078</v>
      </c>
      <c r="P48">
        <f>(1-K48*SUMPRODUCT(P$4:P47,$H$4:$H47))/(1+$H48*K48)</f>
        <v>0.48826036673630852</v>
      </c>
      <c r="Q48">
        <f>(1-L48*SUMPRODUCT(Q$4:Q47,$H$4:$H47))/(1+$H48*L48)</f>
        <v>0.48791516869913254</v>
      </c>
      <c r="R48">
        <f>(1-M48*SUMPRODUCT(R$4:R47,$H$4:$H47))/(1+$H48*M48)</f>
        <v>0.48735332765421618</v>
      </c>
    </row>
    <row r="49" spans="1:18" x14ac:dyDescent="0.2">
      <c r="A49">
        <v>23</v>
      </c>
      <c r="B49" s="1">
        <v>53064</v>
      </c>
      <c r="C49" s="12">
        <f t="shared" si="1"/>
        <v>4</v>
      </c>
      <c r="D49" s="12">
        <f t="shared" si="3"/>
        <v>0.5</v>
      </c>
      <c r="E49" s="2">
        <v>3.1253464685945961E-2</v>
      </c>
      <c r="F49">
        <f>(1-E49*SUMPRODUCT($F$4:F48,$D$4:D48))/(1+D49*E49)</f>
        <v>0.47916970645835538</v>
      </c>
      <c r="H49">
        <v>0.5</v>
      </c>
      <c r="I49" s="2">
        <v>3.1253464685945961E-2</v>
      </c>
      <c r="J49" s="16">
        <f>$I49+Shifts!B47/10000</f>
        <v>3.1253464685945961E-2</v>
      </c>
      <c r="K49" s="16">
        <f>$I49+Shifts!C47/10000</f>
        <v>3.1253464685945961E-2</v>
      </c>
      <c r="L49" s="16">
        <f>$I49+Shifts!D47/10000</f>
        <v>3.1288464685945962E-2</v>
      </c>
      <c r="M49" s="16">
        <f>$I49+Shifts!E47/10000</f>
        <v>3.1318464685945964E-2</v>
      </c>
      <c r="N49">
        <f>(1-I49*SUMPRODUCT(N$4:N48,$H$4:$H48))/(1+$H49*I49)</f>
        <v>0.47916970645835538</v>
      </c>
      <c r="O49">
        <f>(1-J49*SUMPRODUCT(O$4:O48,$H$4:$H48))/(1+$H49*J49)</f>
        <v>0.47918064847772063</v>
      </c>
      <c r="P49">
        <f>(1-K49*SUMPRODUCT(P$4:P48,$H$4:$H48))/(1+$H49*K49)</f>
        <v>0.47920961457793099</v>
      </c>
      <c r="Q49">
        <f>(1-L49*SUMPRODUCT(Q$4:Q48,$H$4:$H48))/(1+$H49*L49)</f>
        <v>0.47890269520209067</v>
      </c>
      <c r="R49">
        <f>(1-M49*SUMPRODUCT(R$4:R48,$H$4:$H48))/(1+$H49*M49)</f>
        <v>0.47826116704596799</v>
      </c>
    </row>
    <row r="50" spans="1:18" x14ac:dyDescent="0.2">
      <c r="A50">
        <v>23.5</v>
      </c>
      <c r="B50" s="1">
        <v>53247</v>
      </c>
      <c r="C50" s="12">
        <f t="shared" si="1"/>
        <v>5</v>
      </c>
      <c r="D50" s="12">
        <f t="shared" si="3"/>
        <v>0.5</v>
      </c>
      <c r="E50" s="2">
        <v>3.1345553135668593E-2</v>
      </c>
      <c r="F50">
        <f>(1-E50*SUMPRODUCT($F$4:F49,$D$4:D49))/(1+D50*E50)</f>
        <v>0.4702647241160966</v>
      </c>
      <c r="H50">
        <v>0.5</v>
      </c>
      <c r="I50" s="2">
        <v>3.1345553135668593E-2</v>
      </c>
      <c r="J50" s="16">
        <f>$I50+Shifts!B48/10000</f>
        <v>3.1345553135668593E-2</v>
      </c>
      <c r="K50" s="16">
        <f>$I50+Shifts!C48/10000</f>
        <v>3.1345553135668593E-2</v>
      </c>
      <c r="L50" s="16">
        <f>$I50+Shifts!D48/10000</f>
        <v>3.137805313566859E-2</v>
      </c>
      <c r="M50" s="16">
        <f>$I50+Shifts!E48/10000</f>
        <v>3.1413053135668591E-2</v>
      </c>
      <c r="N50">
        <f>(1-I50*SUMPRODUCT(N$4:N49,$H$4:$H49))/(1+$H50*I50)</f>
        <v>0.4702647241160966</v>
      </c>
      <c r="O50">
        <f>(1-J50*SUMPRODUCT(O$4:O49,$H$4:$H49))/(1+$H50*J50)</f>
        <v>0.47027552903311221</v>
      </c>
      <c r="P50">
        <f>(1-K50*SUMPRODUCT(P$4:P49,$H$4:$H49))/(1+$H50*K50)</f>
        <v>0.47030413219113948</v>
      </c>
      <c r="Q50">
        <f>(1-L50*SUMPRODUCT(Q$4:Q49,$H$4:$H49))/(1+$H50*L50)</f>
        <v>0.47003622334911366</v>
      </c>
      <c r="R50">
        <f>(1-M50*SUMPRODUCT(R$4:R49,$H$4:$H49))/(1+$H50*M50)</f>
        <v>0.46931410984626415</v>
      </c>
    </row>
    <row r="51" spans="1:18" x14ac:dyDescent="0.2">
      <c r="A51">
        <v>24</v>
      </c>
      <c r="B51" s="1">
        <v>53429</v>
      </c>
      <c r="C51" s="12">
        <f t="shared" si="1"/>
        <v>5</v>
      </c>
      <c r="D51" s="12">
        <f t="shared" si="3"/>
        <v>0.5</v>
      </c>
      <c r="E51" s="2">
        <v>3.1434723189787885E-2</v>
      </c>
      <c r="F51">
        <f>(1-E51*SUMPRODUCT($F$4:F50,$D$4:D50))/(1+D51*E51)</f>
        <v>0.46150413582761524</v>
      </c>
      <c r="H51">
        <v>0.5</v>
      </c>
      <c r="I51" s="2">
        <v>3.1434723189787885E-2</v>
      </c>
      <c r="J51" s="16">
        <f>$I51+Shifts!B49/10000</f>
        <v>3.1434723189787885E-2</v>
      </c>
      <c r="K51" s="16">
        <f>$I51+Shifts!C49/10000</f>
        <v>3.1434723189787885E-2</v>
      </c>
      <c r="L51" s="16">
        <f>$I51+Shifts!D49/10000</f>
        <v>3.1464723189787887E-2</v>
      </c>
      <c r="M51" s="16">
        <f>$I51+Shifts!E49/10000</f>
        <v>3.1504723189787885E-2</v>
      </c>
      <c r="N51">
        <f>(1-I51*SUMPRODUCT(N$4:N50,$H$4:$H50))/(1+$H51*I51)</f>
        <v>0.46150413582761524</v>
      </c>
      <c r="O51">
        <f>(1-J51*SUMPRODUCT(O$4:O50,$H$4:$H50))/(1+$H51*J51)</f>
        <v>0.46151480380932092</v>
      </c>
      <c r="P51">
        <f>(1-K51*SUMPRODUCT(P$4:P50,$H$4:$H50))/(1+$H51*K51)</f>
        <v>0.461543044467358</v>
      </c>
      <c r="Q51">
        <f>(1-L51*SUMPRODUCT(Q$4:Q50,$H$4:$H50))/(1+$H51*L51)</f>
        <v>0.46131482635488064</v>
      </c>
      <c r="R51">
        <f>(1-M51*SUMPRODUCT(R$4:R50,$H$4:$H50))/(1+$H51*M51)</f>
        <v>0.46051131340377854</v>
      </c>
    </row>
    <row r="52" spans="1:18" x14ac:dyDescent="0.2">
      <c r="A52">
        <v>24.5</v>
      </c>
      <c r="B52" s="1">
        <v>53612</v>
      </c>
      <c r="C52" s="12">
        <f t="shared" si="1"/>
        <v>6</v>
      </c>
      <c r="D52" s="12">
        <f t="shared" si="3"/>
        <v>0.5</v>
      </c>
      <c r="E52" s="2">
        <v>3.15210850957987E-2</v>
      </c>
      <c r="F52">
        <f>(1-E52*SUMPRODUCT($F$4:F51,$D$4:D51))/(1+D52*E52)</f>
        <v>0.45288695982479971</v>
      </c>
      <c r="H52">
        <v>0.5</v>
      </c>
      <c r="I52" s="2">
        <v>3.15210850957987E-2</v>
      </c>
      <c r="J52" s="16">
        <f>$I52+Shifts!B50/10000</f>
        <v>3.15210850957987E-2</v>
      </c>
      <c r="K52" s="16">
        <f>$I52+Shifts!C50/10000</f>
        <v>3.15210850957987E-2</v>
      </c>
      <c r="L52" s="16">
        <f>$I52+Shifts!D50/10000</f>
        <v>3.1548585095798699E-2</v>
      </c>
      <c r="M52" s="16">
        <f>$I52+Shifts!E50/10000</f>
        <v>3.1593585095798703E-2</v>
      </c>
      <c r="N52">
        <f>(1-I52*SUMPRODUCT(N$4:N51,$H$4:$H51))/(1+$H52*I52)</f>
        <v>0.45288695982479971</v>
      </c>
      <c r="O52">
        <f>(1-J52*SUMPRODUCT(O$4:O51,$H$4:$H51))/(1+$H52*J52)</f>
        <v>0.45289749113591288</v>
      </c>
      <c r="P52">
        <f>(1-K52*SUMPRODUCT(P$4:P51,$H$4:$H51))/(1+$H52*K52)</f>
        <v>0.45292536999472899</v>
      </c>
      <c r="Q52">
        <f>(1-L52*SUMPRODUCT(Q$4:Q51,$H$4:$H51))/(1+$H52*L52)</f>
        <v>0.45273747289157429</v>
      </c>
      <c r="R52">
        <f>(1-M52*SUMPRODUCT(R$4:R51,$H$4:$H51))/(1+$H52*M52)</f>
        <v>0.451851827448709</v>
      </c>
    </row>
    <row r="53" spans="1:18" x14ac:dyDescent="0.2">
      <c r="A53">
        <v>25</v>
      </c>
      <c r="B53" s="1">
        <v>53794</v>
      </c>
      <c r="C53" s="12">
        <f t="shared" si="1"/>
        <v>6</v>
      </c>
      <c r="D53" s="12">
        <f t="shared" si="3"/>
        <v>0.5</v>
      </c>
      <c r="E53" s="2">
        <v>3.1604744361205202E-2</v>
      </c>
      <c r="F53">
        <f>(1-E53*SUMPRODUCT($F$4:F52,$D$4:D52))/(1+D53*E53)</f>
        <v>0.44441211613763998</v>
      </c>
      <c r="H53">
        <v>0.5</v>
      </c>
      <c r="I53" s="2">
        <v>3.1604744361205202E-2</v>
      </c>
      <c r="J53" s="16">
        <f>$I53+Shifts!B51/10000</f>
        <v>3.1604744361205202E-2</v>
      </c>
      <c r="K53" s="16">
        <f>$I53+Shifts!C51/10000</f>
        <v>3.1604744361205202E-2</v>
      </c>
      <c r="L53" s="16">
        <f>$I53+Shifts!D51/10000</f>
        <v>3.1629744361205199E-2</v>
      </c>
      <c r="M53" s="16">
        <f>$I53+Shifts!E51/10000</f>
        <v>3.16797443612052E-2</v>
      </c>
      <c r="N53">
        <f>(1-I53*SUMPRODUCT(N$4:N52,$H$4:$H52))/(1+$H53*I53)</f>
        <v>0.44441211613763998</v>
      </c>
      <c r="O53">
        <f>(1-J53*SUMPRODUCT(O$4:O52,$H$4:$H52))/(1+$H53*J53)</f>
        <v>0.44442251113402137</v>
      </c>
      <c r="P53">
        <f>(1-K53*SUMPRODUCT(P$4:P52,$H$4:$H52))/(1+$H53*K53)</f>
        <v>0.44445002913566445</v>
      </c>
      <c r="Q53">
        <f>(1-L53*SUMPRODUCT(Q$4:Q52,$H$4:$H52))/(1+$H53*L53)</f>
        <v>0.44430303513249036</v>
      </c>
      <c r="R53">
        <f>(1-M53*SUMPRODUCT(R$4:R52,$H$4:$H52))/(1+$H53*M53)</f>
        <v>0.44333460220401938</v>
      </c>
    </row>
    <row r="54" spans="1:18" x14ac:dyDescent="0.2">
      <c r="A54">
        <v>25.5</v>
      </c>
      <c r="B54" s="1">
        <v>53979</v>
      </c>
      <c r="C54" s="12">
        <f t="shared" si="1"/>
        <v>2</v>
      </c>
      <c r="D54" s="12">
        <f t="shared" si="3"/>
        <v>0.50555555555555554</v>
      </c>
      <c r="E54" s="2">
        <v>3.1685801910358871E-2</v>
      </c>
      <c r="F54">
        <f>(1-E54*SUMPRODUCT($F$4:F53,$D$4:D53))/(1+D54*E54)</f>
        <v>0.43600288368748086</v>
      </c>
      <c r="H54">
        <v>0.50555555555555554</v>
      </c>
      <c r="I54" s="2">
        <v>3.1685801910358871E-2</v>
      </c>
      <c r="J54" s="16">
        <f>$I54+Shifts!B52/10000</f>
        <v>3.1685801910358871E-2</v>
      </c>
      <c r="K54" s="16">
        <f>$I54+Shifts!C52/10000</f>
        <v>3.1685801910358871E-2</v>
      </c>
      <c r="L54" s="16">
        <f>$I54+Shifts!D52/10000</f>
        <v>3.1708301910358873E-2</v>
      </c>
      <c r="M54" s="16">
        <f>$I54+Shifts!E52/10000</f>
        <v>3.1763301910358872E-2</v>
      </c>
      <c r="N54">
        <f>(1-I54*SUMPRODUCT(N$4:N53,$H$4:$H53))/(1+$H54*I54)</f>
        <v>0.43600288368748086</v>
      </c>
      <c r="O54">
        <f>(1-J54*SUMPRODUCT(O$4:O53,$H$4:$H53))/(1+$H54*J54)</f>
        <v>0.43601314103246885</v>
      </c>
      <c r="P54">
        <f>(1-K54*SUMPRODUCT(P$4:P53,$H$4:$H53))/(1+$H54*K54)</f>
        <v>0.43604029463848004</v>
      </c>
      <c r="Q54">
        <f>(1-L54*SUMPRODUCT(Q$4:Q53,$H$4:$H53))/(1+$H54*L54)</f>
        <v>0.43593470481957441</v>
      </c>
      <c r="R54">
        <f>(1-M54*SUMPRODUCT(R$4:R53,$H$4:$H53))/(1+$H54*M54)</f>
        <v>0.43488295814153016</v>
      </c>
    </row>
    <row r="55" spans="1:18" x14ac:dyDescent="0.2">
      <c r="A55">
        <v>26</v>
      </c>
      <c r="B55" s="1">
        <v>54161</v>
      </c>
      <c r="C55" s="12">
        <f t="shared" si="1"/>
        <v>2</v>
      </c>
      <c r="D55" s="12">
        <f t="shared" si="3"/>
        <v>0.49722222222222223</v>
      </c>
      <c r="E55" s="2">
        <v>3.1764354488016566E-2</v>
      </c>
      <c r="F55">
        <f>(1-E55*SUMPRODUCT($F$4:F54,$D$4:D54))/(1+D55*E55)</f>
        <v>0.42784727750524948</v>
      </c>
      <c r="H55">
        <v>0.49722222222222223</v>
      </c>
      <c r="I55" s="2">
        <v>3.1764354488016566E-2</v>
      </c>
      <c r="J55" s="16">
        <f>$I55+Shifts!B53/10000</f>
        <v>3.1764354488016566E-2</v>
      </c>
      <c r="K55" s="16">
        <f>$I55+Shifts!C53/10000</f>
        <v>3.1764354488016566E-2</v>
      </c>
      <c r="L55" s="16">
        <f>$I55+Shifts!D53/10000</f>
        <v>3.1784354488016565E-2</v>
      </c>
      <c r="M55" s="16">
        <f>$I55+Shifts!E53/10000</f>
        <v>3.1844354488016563E-2</v>
      </c>
      <c r="N55">
        <f>(1-I55*SUMPRODUCT(N$4:N54,$H$4:$H54))/(1+$H55*I55)</f>
        <v>0.42784727750524948</v>
      </c>
      <c r="O55">
        <f>(1-J55*SUMPRODUCT(O$4:O54,$H$4:$H54))/(1+$H55*J55)</f>
        <v>0.42785740039891568</v>
      </c>
      <c r="P55">
        <f>(1-K55*SUMPRODUCT(P$4:P54,$H$4:$H54))/(1+$H55*K55)</f>
        <v>0.42788419808063821</v>
      </c>
      <c r="Q55">
        <f>(1-L55*SUMPRODUCT(Q$4:Q54,$H$4:$H54))/(1+$H55*L55)</f>
        <v>0.42782056239225336</v>
      </c>
      <c r="R55">
        <f>(1-M55*SUMPRODUCT(R$4:R54,$H$4:$H54))/(1+$H55*M55)</f>
        <v>0.42668490100210371</v>
      </c>
    </row>
    <row r="56" spans="1:18" x14ac:dyDescent="0.2">
      <c r="A56">
        <v>26.5</v>
      </c>
      <c r="B56" s="1">
        <v>54343</v>
      </c>
      <c r="C56" s="12">
        <f t="shared" si="1"/>
        <v>2</v>
      </c>
      <c r="D56" s="12">
        <f t="shared" si="3"/>
        <v>0.49722222222222223</v>
      </c>
      <c r="E56" s="2">
        <v>3.1840494488357365E-2</v>
      </c>
      <c r="F56">
        <f>(1-E56*SUMPRODUCT($F$4:F55,$D$4:D55))/(1+D56*E56)</f>
        <v>0.41982916035197232</v>
      </c>
      <c r="H56">
        <v>0.49722222222222223</v>
      </c>
      <c r="I56" s="2">
        <v>3.1840494488357365E-2</v>
      </c>
      <c r="J56" s="16">
        <f>$I56+Shifts!B54/10000</f>
        <v>3.1840494488357365E-2</v>
      </c>
      <c r="K56" s="16">
        <f>$I56+Shifts!C54/10000</f>
        <v>3.1840494488357365E-2</v>
      </c>
      <c r="L56" s="16">
        <f>$I56+Shifts!D54/10000</f>
        <v>3.1857994488357362E-2</v>
      </c>
      <c r="M56" s="16">
        <f>$I56+Shifts!E54/10000</f>
        <v>3.1922994488357365E-2</v>
      </c>
      <c r="N56">
        <f>(1-I56*SUMPRODUCT(N$4:N55,$H$4:$H55))/(1+$H56*I56)</f>
        <v>0.41982916035197232</v>
      </c>
      <c r="O56">
        <f>(1-J56*SUMPRODUCT(O$4:O55,$H$4:$H55))/(1+$H56*J56)</f>
        <v>0.41983914936639039</v>
      </c>
      <c r="P56">
        <f>(1-K56*SUMPRODUCT(P$4:P55,$H$4:$H55))/(1+$H56*K56)</f>
        <v>0.41986559263823803</v>
      </c>
      <c r="Q56">
        <f>(1-L56*SUMPRODUCT(Q$4:Q55,$H$4:$H55))/(1+$H56*L56)</f>
        <v>0.41984435523483554</v>
      </c>
      <c r="R56">
        <f>(1-M56*SUMPRODUCT(R$4:R55,$H$4:$H55))/(1+$H56*M56)</f>
        <v>0.41862434296954493</v>
      </c>
    </row>
    <row r="57" spans="1:18" x14ac:dyDescent="0.2">
      <c r="A57">
        <v>27</v>
      </c>
      <c r="B57" s="1">
        <v>54525</v>
      </c>
      <c r="C57" s="12">
        <f t="shared" si="1"/>
        <v>2</v>
      </c>
      <c r="D57" s="12">
        <f t="shared" si="3"/>
        <v>0.5</v>
      </c>
      <c r="E57" s="2">
        <v>3.1914310212495071E-2</v>
      </c>
      <c r="F57">
        <f>(1-E57*SUMPRODUCT($F$4:F56,$D$4:D56))/(1+D57*E57)</f>
        <v>0.41191122077162462</v>
      </c>
      <c r="H57">
        <v>0.5</v>
      </c>
      <c r="I57" s="2">
        <v>3.1914310212495071E-2</v>
      </c>
      <c r="J57" s="16">
        <f>$I57+Shifts!B55/10000</f>
        <v>3.1914310212495071E-2</v>
      </c>
      <c r="K57" s="16">
        <f>$I57+Shifts!C55/10000</f>
        <v>3.1914310212495071E-2</v>
      </c>
      <c r="L57" s="16">
        <f>$I57+Shifts!D55/10000</f>
        <v>3.1929310212495073E-2</v>
      </c>
      <c r="M57" s="16">
        <f>$I57+Shifts!E55/10000</f>
        <v>3.1999310212495073E-2</v>
      </c>
      <c r="N57">
        <f>(1-I57*SUMPRODUCT(N$4:N56,$H$4:$H56))/(1+$H57*I57)</f>
        <v>0.41191122077162462</v>
      </c>
      <c r="O57">
        <f>(1-J57*SUMPRODUCT(O$4:O56,$H$4:$H56))/(1+$H57*J57)</f>
        <v>0.41192107568712988</v>
      </c>
      <c r="P57">
        <f>(1-K57*SUMPRODUCT(P$4:P56,$H$4:$H56))/(1+$H57*K57)</f>
        <v>0.41194716396759862</v>
      </c>
      <c r="Q57">
        <f>(1-L57*SUMPRODUCT(Q$4:Q56,$H$4:$H56))/(1+$H57*L57)</f>
        <v>0.41196870926566181</v>
      </c>
      <c r="R57">
        <f>(1-M57*SUMPRODUCT(R$4:R56,$H$4:$H56))/(1+$H57*M57)</f>
        <v>0.410664012584744</v>
      </c>
    </row>
    <row r="58" spans="1:18" x14ac:dyDescent="0.2">
      <c r="A58">
        <v>27.5</v>
      </c>
      <c r="B58" s="1">
        <v>54708</v>
      </c>
      <c r="C58" s="12">
        <f t="shared" si="1"/>
        <v>3</v>
      </c>
      <c r="D58" s="12">
        <f t="shared" si="3"/>
        <v>0.5</v>
      </c>
      <c r="E58" s="2">
        <v>3.1985886169265058E-2</v>
      </c>
      <c r="F58">
        <f>(1-E58*SUMPRODUCT($F$4:F57,$D$4:D57))/(1+D58*E58)</f>
        <v>0.40412906892929573</v>
      </c>
      <c r="H58">
        <v>0.5</v>
      </c>
      <c r="I58" s="2">
        <v>3.1985886169265058E-2</v>
      </c>
      <c r="J58" s="16">
        <f>$I58+Shifts!B56/10000</f>
        <v>3.1985886169265058E-2</v>
      </c>
      <c r="K58" s="16">
        <f>$I58+Shifts!C56/10000</f>
        <v>3.1985886169265058E-2</v>
      </c>
      <c r="L58" s="16">
        <f>$I58+Shifts!D56/10000</f>
        <v>3.1998386169265057E-2</v>
      </c>
      <c r="M58" s="16">
        <f>$I58+Shifts!E56/10000</f>
        <v>3.2073386169265056E-2</v>
      </c>
      <c r="N58">
        <f>(1-I58*SUMPRODUCT(N$4:N57,$H$4:$H57))/(1+$H58*I58)</f>
        <v>0.40412906892929573</v>
      </c>
      <c r="O58">
        <f>(1-J58*SUMPRODUCT(O$4:O57,$H$4:$H57))/(1+$H58*J58)</f>
        <v>0.40413879047089368</v>
      </c>
      <c r="P58">
        <f>(1-K58*SUMPRODUCT(P$4:P57,$H$4:$H57))/(1+$H58*K58)</f>
        <v>0.40416452567924344</v>
      </c>
      <c r="Q58">
        <f>(1-L58*SUMPRODUCT(Q$4:Q57,$H$4:$H57))/(1+$H58*L58)</f>
        <v>0.40422921943579754</v>
      </c>
      <c r="R58">
        <f>(1-M58*SUMPRODUCT(R$4:R57,$H$4:$H57))/(1+$H58*M58)</f>
        <v>0.40283953090951519</v>
      </c>
    </row>
    <row r="59" spans="1:18" x14ac:dyDescent="0.2">
      <c r="A59">
        <v>28</v>
      </c>
      <c r="B59" s="1">
        <v>54890</v>
      </c>
      <c r="C59" s="12">
        <f t="shared" si="1"/>
        <v>3</v>
      </c>
      <c r="D59" s="12">
        <f t="shared" si="3"/>
        <v>0.5</v>
      </c>
      <c r="E59" s="2">
        <v>3.2055303336916169E-2</v>
      </c>
      <c r="F59">
        <f>(1-E59*SUMPRODUCT($F$4:F58,$D$4:D58))/(1+D59*E59)</f>
        <v>0.39648122089899879</v>
      </c>
      <c r="H59">
        <v>0.5</v>
      </c>
      <c r="I59" s="2">
        <v>3.2055303336916169E-2</v>
      </c>
      <c r="J59" s="16">
        <f>$I59+Shifts!B57/10000</f>
        <v>3.2055303336916169E-2</v>
      </c>
      <c r="K59" s="16">
        <f>$I59+Shifts!C57/10000</f>
        <v>3.2055303336916169E-2</v>
      </c>
      <c r="L59" s="16">
        <f>$I59+Shifts!D57/10000</f>
        <v>3.2065303336916172E-2</v>
      </c>
      <c r="M59" s="16">
        <f>$I59+Shifts!E57/10000</f>
        <v>3.2145303336916169E-2</v>
      </c>
      <c r="N59">
        <f>(1-I59*SUMPRODUCT(N$4:N58,$H$4:$H58))/(1+$H59*I59)</f>
        <v>0.39648122089899879</v>
      </c>
      <c r="O59">
        <f>(1-J59*SUMPRODUCT(O$4:O58,$H$4:$H58))/(1+$H59*J59)</f>
        <v>0.39649080985033908</v>
      </c>
      <c r="P59">
        <f>(1-K59*SUMPRODUCT(P$4:P58,$H$4:$H58))/(1+$H59*K59)</f>
        <v>0.3965161940610748</v>
      </c>
      <c r="Q59">
        <f>(1-L59*SUMPRODUCT(Q$4:Q58,$H$4:$H58))/(1+$H59*L59)</f>
        <v>0.39662436342682089</v>
      </c>
      <c r="R59">
        <f>(1-M59*SUMPRODUCT(R$4:R58,$H$4:$H58))/(1+$H59*M59)</f>
        <v>0.39514943709113565</v>
      </c>
    </row>
    <row r="60" spans="1:18" x14ac:dyDescent="0.2">
      <c r="A60">
        <v>28.5</v>
      </c>
      <c r="B60" s="1">
        <v>55073</v>
      </c>
      <c r="C60" s="12">
        <f t="shared" si="1"/>
        <v>4</v>
      </c>
      <c r="D60" s="12">
        <f t="shared" si="3"/>
        <v>0.5</v>
      </c>
      <c r="E60" s="2">
        <v>3.2122639324410035E-2</v>
      </c>
      <c r="F60">
        <f>(1-E60*SUMPRODUCT($F$4:F59,$D$4:D59))/(1+D60*E60)</f>
        <v>0.38896614808716434</v>
      </c>
      <c r="H60">
        <v>0.5</v>
      </c>
      <c r="I60" s="2">
        <v>3.2122639324410035E-2</v>
      </c>
      <c r="J60" s="16">
        <f>$I60+Shifts!B58/10000</f>
        <v>3.2122639324410035E-2</v>
      </c>
      <c r="K60" s="16">
        <f>$I60+Shifts!C58/10000</f>
        <v>3.2122639324410035E-2</v>
      </c>
      <c r="L60" s="16">
        <f>$I60+Shifts!D58/10000</f>
        <v>3.2130139324410036E-2</v>
      </c>
      <c r="M60" s="16">
        <f>$I60+Shifts!E58/10000</f>
        <v>3.2215139324410037E-2</v>
      </c>
      <c r="N60">
        <f>(1-I60*SUMPRODUCT(N$4:N59,$H$4:$H59))/(1+$H60*I60)</f>
        <v>0.38896614808716434</v>
      </c>
      <c r="O60">
        <f>(1-J60*SUMPRODUCT(O$4:O59,$H$4:$H59))/(1+$H60*J60)</f>
        <v>0.38897560528614444</v>
      </c>
      <c r="P60">
        <f>(1-K60*SUMPRODUCT(P$4:P59,$H$4:$H59))/(1+$H60*K60)</f>
        <v>0.38900064071737828</v>
      </c>
      <c r="Q60">
        <f>(1-L60*SUMPRODUCT(Q$4:Q59,$H$4:$H59))/(1+$H60*L60)</f>
        <v>0.38915257570277628</v>
      </c>
      <c r="R60">
        <f>(1-M60*SUMPRODUCT(R$4:R59,$H$4:$H59))/(1+$H60*M60)</f>
        <v>0.38759222454011172</v>
      </c>
    </row>
    <row r="61" spans="1:18" x14ac:dyDescent="0.2">
      <c r="A61">
        <v>29</v>
      </c>
      <c r="B61" s="1">
        <v>55255</v>
      </c>
      <c r="C61" s="12">
        <f t="shared" si="1"/>
        <v>4</v>
      </c>
      <c r="D61" s="12">
        <f t="shared" si="3"/>
        <v>0.5</v>
      </c>
      <c r="E61" s="2">
        <v>3.2187968483606444E-2</v>
      </c>
      <c r="F61">
        <f>(1-E61*SUMPRODUCT($F$4:F60,$D$4:D60))/(1+D61*E61)</f>
        <v>0.38158228364857133</v>
      </c>
      <c r="H61">
        <v>0.5</v>
      </c>
      <c r="I61" s="2">
        <v>3.2187968483606444E-2</v>
      </c>
      <c r="J61" s="16">
        <f>$I61+Shifts!B59/10000</f>
        <v>3.2187968483606444E-2</v>
      </c>
      <c r="K61" s="16">
        <f>$I61+Shifts!C59/10000</f>
        <v>3.2187968483606444E-2</v>
      </c>
      <c r="L61" s="16">
        <f>$I61+Shifts!D59/10000</f>
        <v>3.2192968483606442E-2</v>
      </c>
      <c r="M61" s="16">
        <f>$I61+Shifts!E59/10000</f>
        <v>3.2282968483606442E-2</v>
      </c>
      <c r="N61">
        <f>(1-I61*SUMPRODUCT(N$4:N60,$H$4:$H60))/(1+$H61*I61)</f>
        <v>0.38158228364857133</v>
      </c>
      <c r="O61">
        <f>(1-J61*SUMPRODUCT(O$4:O60,$H$4:$H60))/(1+$H61*J61)</f>
        <v>0.38159160998317171</v>
      </c>
      <c r="P61">
        <f>(1-K61*SUMPRODUCT(P$4:P60,$H$4:$H60))/(1+$H61*K61)</f>
        <v>0.3816162989855964</v>
      </c>
      <c r="Q61">
        <f>(1-L61*SUMPRODUCT(Q$4:Q60,$H$4:$H60))/(1+$H61*L61)</f>
        <v>0.38181225388880485</v>
      </c>
      <c r="R61">
        <f>(1-M61*SUMPRODUCT(R$4:R60,$H$4:$H60))/(1+$H61*M61)</f>
        <v>0.38016634737796523</v>
      </c>
    </row>
    <row r="62" spans="1:18" x14ac:dyDescent="0.2">
      <c r="A62">
        <v>29.5</v>
      </c>
      <c r="B62" s="1">
        <v>55438</v>
      </c>
      <c r="C62" s="12">
        <f t="shared" si="1"/>
        <v>5</v>
      </c>
      <c r="D62" s="12">
        <f t="shared" si="3"/>
        <v>0.5</v>
      </c>
      <c r="E62" s="2">
        <v>3.2251361989589812E-2</v>
      </c>
      <c r="F62">
        <f>(1-E62*SUMPRODUCT($F$4:F61,$D$4:D61))/(1+D62*E62)</f>
        <v>0.37432802898283796</v>
      </c>
      <c r="H62">
        <v>0.5</v>
      </c>
      <c r="I62" s="2">
        <v>3.2251361989589812E-2</v>
      </c>
      <c r="J62" s="16">
        <f>$I62+Shifts!B60/10000</f>
        <v>3.2251361989589812E-2</v>
      </c>
      <c r="K62" s="16">
        <f>$I62+Shifts!C60/10000</f>
        <v>3.2251361989589812E-2</v>
      </c>
      <c r="L62" s="16">
        <f>$I62+Shifts!D60/10000</f>
        <v>3.2253861989589815E-2</v>
      </c>
      <c r="M62" s="16">
        <f>$I62+Shifts!E60/10000</f>
        <v>3.2348861989589812E-2</v>
      </c>
      <c r="N62">
        <f>(1-I62*SUMPRODUCT(N$4:N61,$H$4:$H61))/(1+$H62*I62)</f>
        <v>0.37432802898283796</v>
      </c>
      <c r="O62">
        <f>(1-J62*SUMPRODUCT(O$4:O61,$H$4:$H61))/(1+$H62*J62)</f>
        <v>0.37433722538716951</v>
      </c>
      <c r="P62">
        <f>(1-K62*SUMPRODUCT(P$4:P61,$H$4:$H61))/(1+$H62*K62)</f>
        <v>0.37436157043359652</v>
      </c>
      <c r="Q62">
        <f>(1-L62*SUMPRODUCT(Q$4:Q61,$H$4:$H61))/(1+$H62*L62)</f>
        <v>0.37460176523028221</v>
      </c>
      <c r="R62">
        <f>(1-M62*SUMPRODUCT(R$4:R61,$H$4:$H61))/(1+$H62*M62)</f>
        <v>0.37287022696451194</v>
      </c>
    </row>
    <row r="63" spans="1:18" x14ac:dyDescent="0.2">
      <c r="A63">
        <v>30</v>
      </c>
      <c r="B63" s="1">
        <v>55621</v>
      </c>
      <c r="C63" s="12">
        <f t="shared" si="1"/>
        <v>6</v>
      </c>
      <c r="D63" s="12">
        <f t="shared" si="3"/>
        <v>0.5</v>
      </c>
      <c r="E63" s="2">
        <v>3.2312888041185497E-2</v>
      </c>
      <c r="F63">
        <f>(1-E63*SUMPRODUCT($F$4:F62,$D$4:D62))/(1+D63*E63)</f>
        <v>0.36720175743590383</v>
      </c>
      <c r="H63">
        <v>0.5</v>
      </c>
      <c r="I63" s="2">
        <v>3.2312888041185497E-2</v>
      </c>
      <c r="J63" s="16">
        <f>$I63+Shifts!B61/10000</f>
        <v>3.2312888041185497E-2</v>
      </c>
      <c r="K63" s="16">
        <f>$I63+Shifts!C61/10000</f>
        <v>3.2312888041185497E-2</v>
      </c>
      <c r="L63" s="16">
        <f>$I63+Shifts!D61/10000</f>
        <v>3.2312888041185497E-2</v>
      </c>
      <c r="M63" s="16">
        <f>$I63+Shifts!E61/10000</f>
        <v>3.24128880411855E-2</v>
      </c>
      <c r="N63">
        <f>(1-I63*SUMPRODUCT(N$4:N62,$H$4:$H62))/(1+$H63*I63)</f>
        <v>0.36720175743590383</v>
      </c>
      <c r="O63">
        <f>(1-J63*SUMPRODUCT(O$4:O62,$H$4:$H62))/(1+$H63*J63)</f>
        <v>0.36721082488649459</v>
      </c>
      <c r="P63">
        <f>(1-K63*SUMPRODUCT(P$4:P62,$H$4:$H62))/(1+$H63*K63)</f>
        <v>0.36723482856202361</v>
      </c>
      <c r="Q63">
        <f>(1-L63*SUMPRODUCT(Q$4:Q62,$H$4:$H62))/(1+$H63*L63)</f>
        <v>0.3675194502585038</v>
      </c>
      <c r="R63">
        <f>(1-M63*SUMPRODUCT(R$4:R62,$H$4:$H62))/(1+$H63*M63)</f>
        <v>0.36570225563111552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E4946-9BD9-485A-BB5E-BCA555F1FEE3}">
  <dimension ref="A1:G61"/>
  <sheetViews>
    <sheetView zoomScale="130" zoomScaleNormal="130" workbookViewId="0">
      <selection activeCell="K11" sqref="K11"/>
    </sheetView>
  </sheetViews>
  <sheetFormatPr baseColWidth="10" defaultColWidth="8.83203125" defaultRowHeight="15" x14ac:dyDescent="0.2"/>
  <cols>
    <col min="4" max="4" width="13.6640625" bestFit="1" customWidth="1"/>
    <col min="7" max="7" width="13.6640625" bestFit="1" customWidth="1"/>
  </cols>
  <sheetData>
    <row r="1" spans="1:7" x14ac:dyDescent="0.2">
      <c r="A1" t="s">
        <v>3</v>
      </c>
      <c r="B1" t="s">
        <v>4</v>
      </c>
      <c r="D1" t="s">
        <v>91</v>
      </c>
      <c r="E1" t="s">
        <v>103</v>
      </c>
      <c r="F1" t="s">
        <v>104</v>
      </c>
      <c r="G1" t="s">
        <v>105</v>
      </c>
    </row>
    <row r="2" spans="1:7" x14ac:dyDescent="0.2">
      <c r="A2">
        <v>0.5</v>
      </c>
      <c r="B2">
        <v>241970.72451914335</v>
      </c>
      <c r="D2" t="s">
        <v>92</v>
      </c>
      <c r="G2" t="s">
        <v>106</v>
      </c>
    </row>
    <row r="3" spans="1:7" x14ac:dyDescent="0.2">
      <c r="A3">
        <v>1</v>
      </c>
      <c r="B3">
        <v>254059.056469189</v>
      </c>
      <c r="D3" s="5">
        <f>SUMPRODUCT(B2:B61,Swaps!F4:F63)</f>
        <v>11615659.597604379</v>
      </c>
      <c r="G3" s="5">
        <f>SUMPRODUCT(B2:B61,Swaps!Q4:Q63)</f>
        <v>11608658.333190853</v>
      </c>
    </row>
    <row r="4" spans="1:7" x14ac:dyDescent="0.2">
      <c r="A4">
        <v>1.5</v>
      </c>
      <c r="B4">
        <v>266085.24989875482</v>
      </c>
      <c r="D4" s="5">
        <f>SUMPRODUCT(B2:B61,Swaps!F4:F63)</f>
        <v>11615659.597604379</v>
      </c>
    </row>
    <row r="5" spans="1:7" x14ac:dyDescent="0.2">
      <c r="A5">
        <v>2</v>
      </c>
      <c r="B5">
        <v>277984.88613099646</v>
      </c>
      <c r="G5" t="s">
        <v>107</v>
      </c>
    </row>
    <row r="6" spans="1:7" x14ac:dyDescent="0.2">
      <c r="A6">
        <v>2.5</v>
      </c>
      <c r="B6">
        <v>289691.55276148272</v>
      </c>
      <c r="G6" s="6">
        <f>D3-G3</f>
        <v>7001.2644135262817</v>
      </c>
    </row>
    <row r="7" spans="1:7" x14ac:dyDescent="0.2">
      <c r="A7">
        <v>3</v>
      </c>
      <c r="B7">
        <v>301137.43215480441</v>
      </c>
    </row>
    <row r="8" spans="1:7" x14ac:dyDescent="0.2">
      <c r="A8">
        <v>3.5</v>
      </c>
      <c r="B8">
        <v>312253.93336676131</v>
      </c>
    </row>
    <row r="9" spans="1:7" x14ac:dyDescent="0.2">
      <c r="A9">
        <v>4</v>
      </c>
      <c r="B9">
        <v>322972.35966791434</v>
      </c>
    </row>
    <row r="10" spans="1:7" x14ac:dyDescent="0.2">
      <c r="A10">
        <v>4.5</v>
      </c>
      <c r="B10">
        <v>333224.60289179964</v>
      </c>
    </row>
    <row r="11" spans="1:7" x14ac:dyDescent="0.2">
      <c r="A11">
        <v>5</v>
      </c>
      <c r="B11">
        <v>342943.85501938389</v>
      </c>
    </row>
    <row r="12" spans="1:7" x14ac:dyDescent="0.2">
      <c r="A12">
        <v>5.5</v>
      </c>
      <c r="B12">
        <v>352065.32676429953</v>
      </c>
    </row>
    <row r="13" spans="1:7" x14ac:dyDescent="0.2">
      <c r="A13">
        <v>6</v>
      </c>
      <c r="B13">
        <v>360526.96246164799</v>
      </c>
    </row>
    <row r="14" spans="1:7" x14ac:dyDescent="0.2">
      <c r="A14">
        <v>6.5</v>
      </c>
      <c r="B14">
        <v>368270.14030332334</v>
      </c>
    </row>
    <row r="15" spans="1:7" x14ac:dyDescent="0.2">
      <c r="A15">
        <v>7</v>
      </c>
      <c r="B15">
        <v>375240.34691693791</v>
      </c>
    </row>
    <row r="16" spans="1:7" x14ac:dyDescent="0.2">
      <c r="A16">
        <v>7.5</v>
      </c>
      <c r="B16">
        <v>381387.81546052406</v>
      </c>
    </row>
    <row r="17" spans="1:2" x14ac:dyDescent="0.2">
      <c r="A17">
        <v>8</v>
      </c>
      <c r="B17">
        <v>386668.11680284922</v>
      </c>
    </row>
    <row r="18" spans="1:2" x14ac:dyDescent="0.2">
      <c r="A18">
        <v>8.5</v>
      </c>
      <c r="B18">
        <v>391042.69397545588</v>
      </c>
    </row>
    <row r="19" spans="1:2" x14ac:dyDescent="0.2">
      <c r="A19">
        <v>9</v>
      </c>
      <c r="B19">
        <v>394479.33090788894</v>
      </c>
    </row>
    <row r="20" spans="1:2" x14ac:dyDescent="0.2">
      <c r="A20">
        <v>9.5</v>
      </c>
      <c r="B20">
        <v>396952.5474770118</v>
      </c>
    </row>
    <row r="21" spans="1:2" x14ac:dyDescent="0.2">
      <c r="A21">
        <v>10</v>
      </c>
      <c r="B21">
        <v>398443.91409476404</v>
      </c>
    </row>
    <row r="22" spans="1:2" x14ac:dyDescent="0.2">
      <c r="A22">
        <v>10.5</v>
      </c>
      <c r="B22">
        <v>398942.28040143277</v>
      </c>
    </row>
    <row r="23" spans="1:2" x14ac:dyDescent="0.2">
      <c r="A23">
        <v>11</v>
      </c>
      <c r="B23">
        <v>398443.91409476404</v>
      </c>
    </row>
    <row r="24" spans="1:2" x14ac:dyDescent="0.2">
      <c r="A24">
        <v>11.5</v>
      </c>
      <c r="B24">
        <v>396952.5474770118</v>
      </c>
    </row>
    <row r="25" spans="1:2" x14ac:dyDescent="0.2">
      <c r="A25">
        <v>12</v>
      </c>
      <c r="B25">
        <v>394479.33090788894</v>
      </c>
    </row>
    <row r="26" spans="1:2" x14ac:dyDescent="0.2">
      <c r="A26">
        <v>12.5</v>
      </c>
      <c r="B26">
        <v>391042.69397545588</v>
      </c>
    </row>
    <row r="27" spans="1:2" x14ac:dyDescent="0.2">
      <c r="A27">
        <v>13</v>
      </c>
      <c r="B27">
        <v>386668.11680284922</v>
      </c>
    </row>
    <row r="28" spans="1:2" x14ac:dyDescent="0.2">
      <c r="A28">
        <v>13.5</v>
      </c>
      <c r="B28">
        <v>381387.81546052406</v>
      </c>
    </row>
    <row r="29" spans="1:2" x14ac:dyDescent="0.2">
      <c r="A29">
        <v>14</v>
      </c>
      <c r="B29">
        <v>375240.34691693791</v>
      </c>
    </row>
    <row r="30" spans="1:2" x14ac:dyDescent="0.2">
      <c r="A30">
        <v>14.5</v>
      </c>
      <c r="B30">
        <v>368270.14030332334</v>
      </c>
    </row>
    <row r="31" spans="1:2" x14ac:dyDescent="0.2">
      <c r="A31">
        <v>15</v>
      </c>
      <c r="B31">
        <v>360526.96246164799</v>
      </c>
    </row>
    <row r="32" spans="1:2" x14ac:dyDescent="0.2">
      <c r="A32">
        <v>15.5</v>
      </c>
      <c r="B32">
        <v>352065.32676429953</v>
      </c>
    </row>
    <row r="33" spans="1:2" x14ac:dyDescent="0.2">
      <c r="A33">
        <v>16</v>
      </c>
      <c r="B33">
        <v>342943.85501938389</v>
      </c>
    </row>
    <row r="34" spans="1:2" x14ac:dyDescent="0.2">
      <c r="A34">
        <v>16.5</v>
      </c>
      <c r="B34">
        <v>333224.60289179964</v>
      </c>
    </row>
    <row r="35" spans="1:2" x14ac:dyDescent="0.2">
      <c r="A35">
        <v>17</v>
      </c>
      <c r="B35">
        <v>322972.35966791434</v>
      </c>
    </row>
    <row r="36" spans="1:2" x14ac:dyDescent="0.2">
      <c r="A36">
        <v>17.5</v>
      </c>
      <c r="B36">
        <v>312253.93336676131</v>
      </c>
    </row>
    <row r="37" spans="1:2" x14ac:dyDescent="0.2">
      <c r="A37">
        <v>18</v>
      </c>
      <c r="B37">
        <v>301137.43215480441</v>
      </c>
    </row>
    <row r="38" spans="1:2" x14ac:dyDescent="0.2">
      <c r="A38">
        <v>18.5</v>
      </c>
      <c r="B38">
        <v>289691.55276148272</v>
      </c>
    </row>
    <row r="39" spans="1:2" x14ac:dyDescent="0.2">
      <c r="A39">
        <v>19</v>
      </c>
      <c r="B39">
        <v>277984.88613099646</v>
      </c>
    </row>
    <row r="40" spans="1:2" x14ac:dyDescent="0.2">
      <c r="A40">
        <v>19.5</v>
      </c>
      <c r="B40">
        <v>266085.24989875482</v>
      </c>
    </row>
    <row r="41" spans="1:2" x14ac:dyDescent="0.2">
      <c r="A41">
        <v>20</v>
      </c>
      <c r="B41">
        <v>254059.056469189</v>
      </c>
    </row>
    <row r="42" spans="1:2" x14ac:dyDescent="0.2">
      <c r="A42">
        <v>20.5</v>
      </c>
      <c r="B42">
        <v>241970.72451914335</v>
      </c>
    </row>
    <row r="43" spans="1:2" x14ac:dyDescent="0.2">
      <c r="A43">
        <v>21</v>
      </c>
      <c r="B43">
        <v>229882.14068423302</v>
      </c>
    </row>
    <row r="44" spans="1:2" x14ac:dyDescent="0.2">
      <c r="A44">
        <v>21.5</v>
      </c>
      <c r="B44">
        <v>217852.17703255053</v>
      </c>
    </row>
    <row r="45" spans="1:2" x14ac:dyDescent="0.2">
      <c r="A45">
        <v>22</v>
      </c>
      <c r="B45">
        <v>205936.26871997479</v>
      </c>
    </row>
    <row r="46" spans="1:2" x14ac:dyDescent="0.2">
      <c r="A46">
        <v>22.5</v>
      </c>
      <c r="B46">
        <v>194186.05498321296</v>
      </c>
    </row>
    <row r="47" spans="1:2" x14ac:dyDescent="0.2">
      <c r="A47">
        <v>23</v>
      </c>
      <c r="B47">
        <v>182649.0853890219</v>
      </c>
    </row>
    <row r="48" spans="1:2" x14ac:dyDescent="0.2">
      <c r="A48">
        <v>23.5</v>
      </c>
      <c r="B48">
        <v>171368.59204780735</v>
      </c>
    </row>
    <row r="49" spans="1:2" x14ac:dyDescent="0.2">
      <c r="A49">
        <v>24</v>
      </c>
      <c r="B49">
        <v>160383.32734191959</v>
      </c>
    </row>
    <row r="50" spans="1:2" x14ac:dyDescent="0.2">
      <c r="A50">
        <v>24.5</v>
      </c>
      <c r="B50">
        <v>149727.46563574485</v>
      </c>
    </row>
    <row r="51" spans="1:2" x14ac:dyDescent="0.2">
      <c r="A51">
        <v>25</v>
      </c>
      <c r="B51">
        <v>139430.56644536028</v>
      </c>
    </row>
    <row r="52" spans="1:2" x14ac:dyDescent="0.2">
      <c r="A52">
        <v>25.5</v>
      </c>
      <c r="B52">
        <v>129517.59566589173</v>
      </c>
    </row>
    <row r="53" spans="1:2" x14ac:dyDescent="0.2">
      <c r="A53">
        <v>26</v>
      </c>
      <c r="B53">
        <v>120009.00069698557</v>
      </c>
    </row>
    <row r="54" spans="1:2" x14ac:dyDescent="0.2">
      <c r="A54">
        <v>26.5</v>
      </c>
      <c r="B54">
        <v>110920.83467945554</v>
      </c>
    </row>
    <row r="55" spans="1:2" x14ac:dyDescent="0.2">
      <c r="A55">
        <v>27</v>
      </c>
      <c r="B55">
        <v>102264.92456397803</v>
      </c>
    </row>
    <row r="56" spans="1:2" x14ac:dyDescent="0.2">
      <c r="A56">
        <v>27.5</v>
      </c>
      <c r="B56">
        <v>94049.07737688694</v>
      </c>
    </row>
    <row r="57" spans="1:2" x14ac:dyDescent="0.2">
      <c r="A57">
        <v>28</v>
      </c>
      <c r="B57">
        <v>86277.318826511517</v>
      </c>
    </row>
    <row r="58" spans="1:2" x14ac:dyDescent="0.2">
      <c r="A58">
        <v>28.5</v>
      </c>
      <c r="B58">
        <v>78950.158300894138</v>
      </c>
    </row>
    <row r="59" spans="1:2" x14ac:dyDescent="0.2">
      <c r="A59">
        <v>29</v>
      </c>
      <c r="B59">
        <v>72064.874336217996</v>
      </c>
    </row>
    <row r="60" spans="1:2" x14ac:dyDescent="0.2">
      <c r="A60">
        <v>29.5</v>
      </c>
      <c r="B60">
        <v>65615.814774676604</v>
      </c>
    </row>
    <row r="61" spans="1:2" x14ac:dyDescent="0.2">
      <c r="A61">
        <v>30</v>
      </c>
      <c r="B61">
        <v>59594.706068816071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A192-AE54-44B7-BE70-56330AC1EA9C}">
  <dimension ref="A1:E61"/>
  <sheetViews>
    <sheetView workbookViewId="0">
      <selection activeCell="G10" sqref="G10"/>
    </sheetView>
  </sheetViews>
  <sheetFormatPr baseColWidth="10" defaultColWidth="8.83203125" defaultRowHeight="15" x14ac:dyDescent="0.2"/>
  <sheetData>
    <row r="1" spans="1:5" x14ac:dyDescent="0.2">
      <c r="A1" t="s">
        <v>1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0.5</v>
      </c>
      <c r="B2">
        <v>1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>
        <v>1.5</v>
      </c>
      <c r="B4">
        <v>1</v>
      </c>
      <c r="C4">
        <v>0</v>
      </c>
      <c r="D4">
        <v>0</v>
      </c>
      <c r="E4">
        <v>0</v>
      </c>
    </row>
    <row r="5" spans="1:5" x14ac:dyDescent="0.2">
      <c r="A5">
        <v>2</v>
      </c>
      <c r="B5">
        <v>1</v>
      </c>
      <c r="C5">
        <v>0</v>
      </c>
      <c r="D5">
        <v>0</v>
      </c>
      <c r="E5">
        <v>0</v>
      </c>
    </row>
    <row r="6" spans="1:5" x14ac:dyDescent="0.2">
      <c r="A6">
        <v>2.5</v>
      </c>
      <c r="B6">
        <v>0.83333333333333337</v>
      </c>
      <c r="C6">
        <v>0.16666666666666663</v>
      </c>
      <c r="D6">
        <v>0</v>
      </c>
      <c r="E6">
        <v>0</v>
      </c>
    </row>
    <row r="7" spans="1:5" x14ac:dyDescent="0.2">
      <c r="A7">
        <v>3</v>
      </c>
      <c r="B7">
        <v>0.66666666666666674</v>
      </c>
      <c r="C7">
        <v>0.33333333333333326</v>
      </c>
      <c r="D7">
        <v>0</v>
      </c>
      <c r="E7">
        <v>0</v>
      </c>
    </row>
    <row r="8" spans="1:5" x14ac:dyDescent="0.2">
      <c r="A8">
        <v>3.5</v>
      </c>
      <c r="B8">
        <v>0.50000000000000011</v>
      </c>
      <c r="C8">
        <v>0.49999999999999989</v>
      </c>
      <c r="D8">
        <v>0</v>
      </c>
      <c r="E8">
        <v>0</v>
      </c>
    </row>
    <row r="9" spans="1:5" x14ac:dyDescent="0.2">
      <c r="A9">
        <v>4</v>
      </c>
      <c r="B9">
        <v>0.33333333333333348</v>
      </c>
      <c r="C9">
        <v>0.66666666666666652</v>
      </c>
      <c r="D9">
        <v>0</v>
      </c>
      <c r="E9">
        <v>0</v>
      </c>
    </row>
    <row r="10" spans="1:5" x14ac:dyDescent="0.2">
      <c r="A10">
        <v>4.5</v>
      </c>
      <c r="B10">
        <v>0.16666666666666682</v>
      </c>
      <c r="C10">
        <v>0.83333333333333315</v>
      </c>
      <c r="D10">
        <v>0</v>
      </c>
      <c r="E10">
        <v>0</v>
      </c>
    </row>
    <row r="11" spans="1:5" x14ac:dyDescent="0.2">
      <c r="A11">
        <v>5</v>
      </c>
      <c r="B11">
        <v>0</v>
      </c>
      <c r="C11">
        <v>1</v>
      </c>
      <c r="D11">
        <v>0</v>
      </c>
      <c r="E11">
        <v>0</v>
      </c>
    </row>
    <row r="12" spans="1:5" x14ac:dyDescent="0.2">
      <c r="A12">
        <v>5.5</v>
      </c>
      <c r="B12">
        <v>0</v>
      </c>
      <c r="C12">
        <v>0.9</v>
      </c>
      <c r="D12">
        <v>9.9999999999999978E-2</v>
      </c>
      <c r="E12">
        <v>0</v>
      </c>
    </row>
    <row r="13" spans="1:5" x14ac:dyDescent="0.2">
      <c r="A13">
        <v>6</v>
      </c>
      <c r="B13">
        <v>0</v>
      </c>
      <c r="C13">
        <v>0.8</v>
      </c>
      <c r="D13">
        <v>0.19999999999999996</v>
      </c>
      <c r="E13">
        <v>0</v>
      </c>
    </row>
    <row r="14" spans="1:5" x14ac:dyDescent="0.2">
      <c r="A14">
        <v>6.5</v>
      </c>
      <c r="B14">
        <v>0</v>
      </c>
      <c r="C14">
        <v>0.70000000000000007</v>
      </c>
      <c r="D14">
        <v>0.29999999999999993</v>
      </c>
      <c r="E14">
        <v>0</v>
      </c>
    </row>
    <row r="15" spans="1:5" x14ac:dyDescent="0.2">
      <c r="A15">
        <v>7</v>
      </c>
      <c r="B15">
        <v>0</v>
      </c>
      <c r="C15">
        <v>0.60000000000000009</v>
      </c>
      <c r="D15">
        <v>0.39999999999999991</v>
      </c>
      <c r="E15">
        <v>0</v>
      </c>
    </row>
    <row r="16" spans="1:5" x14ac:dyDescent="0.2">
      <c r="A16">
        <v>7.5</v>
      </c>
      <c r="B16">
        <v>0</v>
      </c>
      <c r="C16">
        <v>0.50000000000000011</v>
      </c>
      <c r="D16">
        <v>0.49999999999999989</v>
      </c>
      <c r="E16">
        <v>0</v>
      </c>
    </row>
    <row r="17" spans="1:5" x14ac:dyDescent="0.2">
      <c r="A17">
        <v>8</v>
      </c>
      <c r="B17">
        <v>0</v>
      </c>
      <c r="C17">
        <v>0.40000000000000013</v>
      </c>
      <c r="D17">
        <v>0.59999999999999987</v>
      </c>
      <c r="E17">
        <v>0</v>
      </c>
    </row>
    <row r="18" spans="1:5" x14ac:dyDescent="0.2">
      <c r="A18">
        <v>8.5</v>
      </c>
      <c r="B18">
        <v>0</v>
      </c>
      <c r="C18">
        <v>0.30000000000000016</v>
      </c>
      <c r="D18">
        <v>0.69999999999999984</v>
      </c>
      <c r="E18">
        <v>0</v>
      </c>
    </row>
    <row r="19" spans="1:5" x14ac:dyDescent="0.2">
      <c r="A19">
        <v>9</v>
      </c>
      <c r="B19">
        <v>0</v>
      </c>
      <c r="C19">
        <v>0.20000000000000015</v>
      </c>
      <c r="D19">
        <v>0.79999999999999982</v>
      </c>
      <c r="E19">
        <v>0</v>
      </c>
    </row>
    <row r="20" spans="1:5" x14ac:dyDescent="0.2">
      <c r="A20">
        <v>9.5</v>
      </c>
      <c r="B20">
        <v>0</v>
      </c>
      <c r="C20">
        <v>0.10000000000000014</v>
      </c>
      <c r="D20">
        <v>0.89999999999999991</v>
      </c>
      <c r="E20">
        <v>0</v>
      </c>
    </row>
    <row r="21" spans="1:5" x14ac:dyDescent="0.2">
      <c r="A21">
        <v>10</v>
      </c>
      <c r="B21">
        <v>0</v>
      </c>
      <c r="C21">
        <v>0</v>
      </c>
      <c r="D21">
        <v>1</v>
      </c>
      <c r="E21">
        <v>0</v>
      </c>
    </row>
    <row r="22" spans="1:5" x14ac:dyDescent="0.2">
      <c r="A22">
        <v>10.5</v>
      </c>
      <c r="B22">
        <v>0</v>
      </c>
      <c r="C22">
        <v>0</v>
      </c>
      <c r="D22">
        <v>0.97499999999999998</v>
      </c>
      <c r="E22">
        <v>2.5000000000000022E-2</v>
      </c>
    </row>
    <row r="23" spans="1:5" x14ac:dyDescent="0.2">
      <c r="A23">
        <v>11</v>
      </c>
      <c r="B23">
        <v>0</v>
      </c>
      <c r="C23">
        <v>0</v>
      </c>
      <c r="D23">
        <v>0.95</v>
      </c>
      <c r="E23">
        <v>5.0000000000000044E-2</v>
      </c>
    </row>
    <row r="24" spans="1:5" x14ac:dyDescent="0.2">
      <c r="A24">
        <v>11.5</v>
      </c>
      <c r="B24">
        <v>0</v>
      </c>
      <c r="C24">
        <v>0</v>
      </c>
      <c r="D24">
        <v>0.92499999999999993</v>
      </c>
      <c r="E24">
        <v>7.5000000000000067E-2</v>
      </c>
    </row>
    <row r="25" spans="1:5" x14ac:dyDescent="0.2">
      <c r="A25">
        <v>12</v>
      </c>
      <c r="B25">
        <v>0</v>
      </c>
      <c r="C25">
        <v>0</v>
      </c>
      <c r="D25">
        <v>0.89999999999999991</v>
      </c>
      <c r="E25">
        <v>0.10000000000000009</v>
      </c>
    </row>
    <row r="26" spans="1:5" x14ac:dyDescent="0.2">
      <c r="A26">
        <v>12.5</v>
      </c>
      <c r="B26">
        <v>0</v>
      </c>
      <c r="C26">
        <v>0</v>
      </c>
      <c r="D26">
        <v>0.87499999999999989</v>
      </c>
      <c r="E26">
        <v>0.12500000000000011</v>
      </c>
    </row>
    <row r="27" spans="1:5" x14ac:dyDescent="0.2">
      <c r="A27">
        <v>13</v>
      </c>
      <c r="B27">
        <v>0</v>
      </c>
      <c r="C27">
        <v>0</v>
      </c>
      <c r="D27">
        <v>0.84999999999999987</v>
      </c>
      <c r="E27">
        <v>0.15000000000000013</v>
      </c>
    </row>
    <row r="28" spans="1:5" x14ac:dyDescent="0.2">
      <c r="A28">
        <v>13.5</v>
      </c>
      <c r="B28">
        <v>0</v>
      </c>
      <c r="C28">
        <v>0</v>
      </c>
      <c r="D28">
        <v>0.82499999999999984</v>
      </c>
      <c r="E28">
        <v>0.17500000000000016</v>
      </c>
    </row>
    <row r="29" spans="1:5" x14ac:dyDescent="0.2">
      <c r="A29">
        <v>14</v>
      </c>
      <c r="B29">
        <v>0</v>
      </c>
      <c r="C29">
        <v>0</v>
      </c>
      <c r="D29">
        <v>0.79999999999999982</v>
      </c>
      <c r="E29">
        <v>0.20000000000000018</v>
      </c>
    </row>
    <row r="30" spans="1:5" x14ac:dyDescent="0.2">
      <c r="A30">
        <v>14.5</v>
      </c>
      <c r="B30">
        <v>0</v>
      </c>
      <c r="C30">
        <v>0</v>
      </c>
      <c r="D30">
        <v>0.7749999999999998</v>
      </c>
      <c r="E30">
        <v>0.2250000000000002</v>
      </c>
    </row>
    <row r="31" spans="1:5" x14ac:dyDescent="0.2">
      <c r="A31">
        <v>15</v>
      </c>
      <c r="B31">
        <v>0</v>
      </c>
      <c r="C31">
        <v>0</v>
      </c>
      <c r="D31">
        <v>0.74999999999999978</v>
      </c>
      <c r="E31">
        <v>0.25000000000000022</v>
      </c>
    </row>
    <row r="32" spans="1:5" x14ac:dyDescent="0.2">
      <c r="A32">
        <v>15.5</v>
      </c>
      <c r="B32">
        <v>0</v>
      </c>
      <c r="C32">
        <v>0</v>
      </c>
      <c r="D32">
        <v>0.72499999999999976</v>
      </c>
      <c r="E32">
        <v>0.27500000000000024</v>
      </c>
    </row>
    <row r="33" spans="1:5" x14ac:dyDescent="0.2">
      <c r="A33">
        <v>16</v>
      </c>
      <c r="B33">
        <v>0</v>
      </c>
      <c r="C33">
        <v>0</v>
      </c>
      <c r="D33">
        <v>0.69999999999999973</v>
      </c>
      <c r="E33">
        <v>0.30000000000000027</v>
      </c>
    </row>
    <row r="34" spans="1:5" x14ac:dyDescent="0.2">
      <c r="A34">
        <v>16.5</v>
      </c>
      <c r="B34">
        <v>0</v>
      </c>
      <c r="C34">
        <v>0</v>
      </c>
      <c r="D34">
        <v>0.67499999999999971</v>
      </c>
      <c r="E34">
        <v>0.32500000000000029</v>
      </c>
    </row>
    <row r="35" spans="1:5" x14ac:dyDescent="0.2">
      <c r="A35">
        <v>17</v>
      </c>
      <c r="B35">
        <v>0</v>
      </c>
      <c r="C35">
        <v>0</v>
      </c>
      <c r="D35">
        <v>0.64999999999999969</v>
      </c>
      <c r="E35">
        <v>0.35000000000000031</v>
      </c>
    </row>
    <row r="36" spans="1:5" x14ac:dyDescent="0.2">
      <c r="A36">
        <v>17.5</v>
      </c>
      <c r="B36">
        <v>0</v>
      </c>
      <c r="C36">
        <v>0</v>
      </c>
      <c r="D36">
        <v>0.62499999999999967</v>
      </c>
      <c r="E36">
        <v>0.37500000000000033</v>
      </c>
    </row>
    <row r="37" spans="1:5" x14ac:dyDescent="0.2">
      <c r="A37">
        <v>18</v>
      </c>
      <c r="B37">
        <v>0</v>
      </c>
      <c r="C37">
        <v>0</v>
      </c>
      <c r="D37">
        <v>0.59999999999999964</v>
      </c>
      <c r="E37">
        <v>0.40000000000000036</v>
      </c>
    </row>
    <row r="38" spans="1:5" x14ac:dyDescent="0.2">
      <c r="A38">
        <v>18.5</v>
      </c>
      <c r="B38">
        <v>0</v>
      </c>
      <c r="C38">
        <v>0</v>
      </c>
      <c r="D38">
        <v>0.57499999999999962</v>
      </c>
      <c r="E38">
        <v>0.42500000000000038</v>
      </c>
    </row>
    <row r="39" spans="1:5" x14ac:dyDescent="0.2">
      <c r="A39">
        <v>19</v>
      </c>
      <c r="B39">
        <v>0</v>
      </c>
      <c r="C39">
        <v>0</v>
      </c>
      <c r="D39">
        <v>0.5499999999999996</v>
      </c>
      <c r="E39">
        <v>0.4500000000000004</v>
      </c>
    </row>
    <row r="40" spans="1:5" x14ac:dyDescent="0.2">
      <c r="A40">
        <v>19.5</v>
      </c>
      <c r="B40">
        <v>0</v>
      </c>
      <c r="C40">
        <v>0</v>
      </c>
      <c r="D40">
        <v>0.52499999999999958</v>
      </c>
      <c r="E40">
        <v>0.47500000000000042</v>
      </c>
    </row>
    <row r="41" spans="1:5" x14ac:dyDescent="0.2">
      <c r="A41">
        <v>20</v>
      </c>
      <c r="B41">
        <v>0</v>
      </c>
      <c r="C41">
        <v>0</v>
      </c>
      <c r="D41">
        <v>0.49999999999999956</v>
      </c>
      <c r="E41">
        <v>0.50000000000000044</v>
      </c>
    </row>
    <row r="42" spans="1:5" x14ac:dyDescent="0.2">
      <c r="A42">
        <v>20.5</v>
      </c>
      <c r="B42">
        <v>0</v>
      </c>
      <c r="C42">
        <v>0</v>
      </c>
      <c r="D42">
        <v>0.47499999999999953</v>
      </c>
      <c r="E42">
        <v>0.52500000000000047</v>
      </c>
    </row>
    <row r="43" spans="1:5" x14ac:dyDescent="0.2">
      <c r="A43">
        <v>21</v>
      </c>
      <c r="B43">
        <v>0</v>
      </c>
      <c r="C43">
        <v>0</v>
      </c>
      <c r="D43">
        <v>0.44999999999999951</v>
      </c>
      <c r="E43">
        <v>0.55000000000000049</v>
      </c>
    </row>
    <row r="44" spans="1:5" x14ac:dyDescent="0.2">
      <c r="A44">
        <v>21.5</v>
      </c>
      <c r="B44">
        <v>0</v>
      </c>
      <c r="C44">
        <v>0</v>
      </c>
      <c r="D44">
        <v>0.42499999999999949</v>
      </c>
      <c r="E44">
        <v>0.57500000000000051</v>
      </c>
    </row>
    <row r="45" spans="1:5" x14ac:dyDescent="0.2">
      <c r="A45">
        <v>22</v>
      </c>
      <c r="B45">
        <v>0</v>
      </c>
      <c r="C45">
        <v>0</v>
      </c>
      <c r="D45">
        <v>0.39999999999999947</v>
      </c>
      <c r="E45">
        <v>0.60000000000000053</v>
      </c>
    </row>
    <row r="46" spans="1:5" x14ac:dyDescent="0.2">
      <c r="A46">
        <v>22.5</v>
      </c>
      <c r="B46">
        <v>0</v>
      </c>
      <c r="C46">
        <v>0</v>
      </c>
      <c r="D46">
        <v>0.37499999999999944</v>
      </c>
      <c r="E46">
        <v>0.62500000000000056</v>
      </c>
    </row>
    <row r="47" spans="1:5" x14ac:dyDescent="0.2">
      <c r="A47">
        <v>23</v>
      </c>
      <c r="B47">
        <v>0</v>
      </c>
      <c r="C47">
        <v>0</v>
      </c>
      <c r="D47">
        <v>0.34999999999999942</v>
      </c>
      <c r="E47">
        <v>0.65000000000000058</v>
      </c>
    </row>
    <row r="48" spans="1:5" x14ac:dyDescent="0.2">
      <c r="A48">
        <v>23.5</v>
      </c>
      <c r="B48">
        <v>0</v>
      </c>
      <c r="C48">
        <v>0</v>
      </c>
      <c r="D48">
        <v>0.3249999999999994</v>
      </c>
      <c r="E48">
        <v>0.6750000000000006</v>
      </c>
    </row>
    <row r="49" spans="1:5" x14ac:dyDescent="0.2">
      <c r="A49">
        <v>24</v>
      </c>
      <c r="B49">
        <v>0</v>
      </c>
      <c r="C49">
        <v>0</v>
      </c>
      <c r="D49">
        <v>0.29999999999999938</v>
      </c>
      <c r="E49">
        <v>0.70000000000000062</v>
      </c>
    </row>
    <row r="50" spans="1:5" x14ac:dyDescent="0.2">
      <c r="A50">
        <v>24.5</v>
      </c>
      <c r="B50">
        <v>0</v>
      </c>
      <c r="C50">
        <v>0</v>
      </c>
      <c r="D50">
        <v>0.27499999999999936</v>
      </c>
      <c r="E50">
        <v>0.72500000000000064</v>
      </c>
    </row>
    <row r="51" spans="1:5" x14ac:dyDescent="0.2">
      <c r="A51">
        <v>25</v>
      </c>
      <c r="B51">
        <v>0</v>
      </c>
      <c r="C51">
        <v>0</v>
      </c>
      <c r="D51">
        <v>0.24999999999999936</v>
      </c>
      <c r="E51">
        <v>0.75000000000000067</v>
      </c>
    </row>
    <row r="52" spans="1:5" x14ac:dyDescent="0.2">
      <c r="A52">
        <v>25.5</v>
      </c>
      <c r="B52">
        <v>0</v>
      </c>
      <c r="C52">
        <v>0</v>
      </c>
      <c r="D52">
        <v>0.22499999999999937</v>
      </c>
      <c r="E52">
        <v>0.77500000000000058</v>
      </c>
    </row>
    <row r="53" spans="1:5" x14ac:dyDescent="0.2">
      <c r="A53">
        <v>26</v>
      </c>
      <c r="B53">
        <v>0</v>
      </c>
      <c r="C53">
        <v>0</v>
      </c>
      <c r="D53">
        <v>0.19999999999999937</v>
      </c>
      <c r="E53">
        <v>0.8000000000000006</v>
      </c>
    </row>
    <row r="54" spans="1:5" x14ac:dyDescent="0.2">
      <c r="A54">
        <v>26.5</v>
      </c>
      <c r="B54">
        <v>0</v>
      </c>
      <c r="C54">
        <v>0</v>
      </c>
      <c r="D54">
        <v>0.17499999999999938</v>
      </c>
      <c r="E54">
        <v>0.82500000000000062</v>
      </c>
    </row>
    <row r="55" spans="1:5" x14ac:dyDescent="0.2">
      <c r="A55">
        <v>27</v>
      </c>
      <c r="B55">
        <v>0</v>
      </c>
      <c r="C55">
        <v>0</v>
      </c>
      <c r="D55">
        <v>0.14999999999999938</v>
      </c>
      <c r="E55">
        <v>0.85000000000000064</v>
      </c>
    </row>
    <row r="56" spans="1:5" x14ac:dyDescent="0.2">
      <c r="A56">
        <v>27.5</v>
      </c>
      <c r="B56">
        <v>0</v>
      </c>
      <c r="C56">
        <v>0</v>
      </c>
      <c r="D56">
        <v>0.12499999999999939</v>
      </c>
      <c r="E56">
        <v>0.87500000000000067</v>
      </c>
    </row>
    <row r="57" spans="1:5" x14ac:dyDescent="0.2">
      <c r="A57">
        <v>28</v>
      </c>
      <c r="B57">
        <v>0</v>
      </c>
      <c r="C57">
        <v>0</v>
      </c>
      <c r="D57">
        <v>9.9999999999999395E-2</v>
      </c>
      <c r="E57">
        <v>0.90000000000000058</v>
      </c>
    </row>
    <row r="58" spans="1:5" x14ac:dyDescent="0.2">
      <c r="A58">
        <v>28.5</v>
      </c>
      <c r="B58">
        <v>0</v>
      </c>
      <c r="C58">
        <v>0</v>
      </c>
      <c r="D58">
        <v>7.49999999999994E-2</v>
      </c>
      <c r="E58">
        <v>0.9250000000000006</v>
      </c>
    </row>
    <row r="59" spans="1:5" x14ac:dyDescent="0.2">
      <c r="A59">
        <v>29</v>
      </c>
      <c r="B59">
        <v>0</v>
      </c>
      <c r="C59">
        <v>0</v>
      </c>
      <c r="D59">
        <v>4.9999999999999399E-2</v>
      </c>
      <c r="E59">
        <v>0.95000000000000062</v>
      </c>
    </row>
    <row r="60" spans="1:5" x14ac:dyDescent="0.2">
      <c r="A60">
        <v>29.5</v>
      </c>
      <c r="B60">
        <v>0</v>
      </c>
      <c r="C60">
        <v>0</v>
      </c>
      <c r="D60">
        <v>2.4999999999999398E-2</v>
      </c>
      <c r="E60">
        <v>0.97500000000000064</v>
      </c>
    </row>
    <row r="61" spans="1:5" x14ac:dyDescent="0.2">
      <c r="A61">
        <v>30</v>
      </c>
      <c r="B61">
        <v>0</v>
      </c>
      <c r="C61">
        <v>0</v>
      </c>
      <c r="D61">
        <v>0</v>
      </c>
      <c r="E6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8E3F-B7E4-42D0-B54B-9AF96328E1C4}">
  <dimension ref="A1:Q22"/>
  <sheetViews>
    <sheetView zoomScale="140" zoomScaleNormal="140" workbookViewId="0">
      <selection activeCell="C3" sqref="C3"/>
    </sheetView>
  </sheetViews>
  <sheetFormatPr baseColWidth="10" defaultColWidth="8.83203125" defaultRowHeight="15" x14ac:dyDescent="0.2"/>
  <cols>
    <col min="1" max="1" width="10.5" bestFit="1" customWidth="1"/>
    <col min="9" max="9" width="10" bestFit="1" customWidth="1"/>
  </cols>
  <sheetData>
    <row r="1" spans="1:17" ht="64" x14ac:dyDescent="0.2">
      <c r="A1" t="s">
        <v>9</v>
      </c>
      <c r="B1" t="s">
        <v>10</v>
      </c>
      <c r="C1" t="s">
        <v>11</v>
      </c>
      <c r="D1" t="s">
        <v>69</v>
      </c>
      <c r="E1" t="s">
        <v>70</v>
      </c>
      <c r="F1" s="4" t="s">
        <v>12</v>
      </c>
      <c r="G1" s="4" t="s">
        <v>13</v>
      </c>
      <c r="H1" s="4" t="s">
        <v>67</v>
      </c>
      <c r="I1" s="4" t="s">
        <v>68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/>
      <c r="P1" s="4"/>
      <c r="Q1" s="4"/>
    </row>
    <row r="2" spans="1:17" x14ac:dyDescent="0.2">
      <c r="A2" s="1">
        <v>44666</v>
      </c>
      <c r="B2">
        <v>1</v>
      </c>
      <c r="D2">
        <v>1</v>
      </c>
    </row>
    <row r="3" spans="1:17" x14ac:dyDescent="0.2">
      <c r="A3" s="1">
        <v>44732</v>
      </c>
      <c r="B3">
        <v>0.99544513973851079</v>
      </c>
      <c r="C3">
        <f>YEARFRAC(A2,A3,0)</f>
        <v>0.18055555555555555</v>
      </c>
      <c r="D3">
        <f>D2*EXP(-$I$6*C3)</f>
        <v>0.99466783855401752</v>
      </c>
      <c r="E3">
        <f>D2-D3</f>
        <v>5.3321614459824751E-3</v>
      </c>
    </row>
    <row r="4" spans="1:17" x14ac:dyDescent="0.2">
      <c r="A4" s="1">
        <v>44824</v>
      </c>
      <c r="B4">
        <v>0.98655300862080864</v>
      </c>
      <c r="C4">
        <f t="shared" ref="C4:C22" si="0">YEARFRAC(A3,A4,0)</f>
        <v>0.25</v>
      </c>
      <c r="D4">
        <f t="shared" ref="D4:D6" si="1">D3*EXP(-$I$6*C4)</f>
        <v>0.98733175161485631</v>
      </c>
      <c r="E4">
        <f t="shared" ref="E4:E22" si="2">D3-D4</f>
        <v>7.3360869391612127E-3</v>
      </c>
    </row>
    <row r="5" spans="1:17" x14ac:dyDescent="0.2">
      <c r="A5" s="1">
        <v>44915</v>
      </c>
      <c r="B5">
        <v>0.97525655773168263</v>
      </c>
      <c r="C5">
        <f t="shared" si="0"/>
        <v>0.25</v>
      </c>
      <c r="D5">
        <f t="shared" si="1"/>
        <v>0.98004977135281168</v>
      </c>
      <c r="E5">
        <f t="shared" si="2"/>
        <v>7.2819802620446294E-3</v>
      </c>
    </row>
    <row r="6" spans="1:17" x14ac:dyDescent="0.2">
      <c r="A6" s="1">
        <v>45005</v>
      </c>
      <c r="B6">
        <v>0.96136983747651161</v>
      </c>
      <c r="C6">
        <f t="shared" si="0"/>
        <v>0.25</v>
      </c>
      <c r="D6">
        <f t="shared" si="1"/>
        <v>0.97282149870874868</v>
      </c>
      <c r="E6">
        <f t="shared" si="2"/>
        <v>7.2282726440630052E-3</v>
      </c>
      <c r="F6">
        <v>100</v>
      </c>
      <c r="G6">
        <v>65</v>
      </c>
      <c r="H6">
        <v>165</v>
      </c>
      <c r="I6" s="10">
        <v>2.9610986712148714E-2</v>
      </c>
      <c r="J6">
        <f>0.25*H6*SUMPRODUCT($D$3:D6,$B$3:B6)</f>
        <v>159.02838551027372</v>
      </c>
      <c r="K6">
        <f>0.5*0.25*H6*SUMPRODUCT($E$3:E6,$B$3:B6)</f>
        <v>0.54854569971976719</v>
      </c>
      <c r="L6">
        <f>10000*0.6*SUMPRODUCT($E$3:E6,$B$3:B6)</f>
        <v>159.57693082756865</v>
      </c>
      <c r="M6">
        <f>J6+K6-L6</f>
        <v>3.8242484379225061E-7</v>
      </c>
    </row>
    <row r="7" spans="1:17" x14ac:dyDescent="0.2">
      <c r="A7" s="1">
        <v>45097</v>
      </c>
      <c r="B7">
        <v>0.94511929873419287</v>
      </c>
      <c r="C7">
        <f t="shared" si="0"/>
        <v>0.25</v>
      </c>
      <c r="D7">
        <f>D6*EXP(-$I$10*C7)</f>
        <v>0.96742449951809439</v>
      </c>
      <c r="E7">
        <f t="shared" si="2"/>
        <v>5.3969991906542836E-3</v>
      </c>
    </row>
    <row r="8" spans="1:17" x14ac:dyDescent="0.2">
      <c r="A8" s="1">
        <v>45189</v>
      </c>
      <c r="B8">
        <v>0.92593470329419003</v>
      </c>
      <c r="C8">
        <f t="shared" si="0"/>
        <v>0.25</v>
      </c>
      <c r="D8">
        <f t="shared" ref="D8:D10" si="3">D7*EXP(-$I$10*C8)</f>
        <v>0.96205744168903895</v>
      </c>
      <c r="E8">
        <f t="shared" si="2"/>
        <v>5.3670578290554438E-3</v>
      </c>
    </row>
    <row r="9" spans="1:17" x14ac:dyDescent="0.2">
      <c r="A9" s="1">
        <v>45280</v>
      </c>
      <c r="B9">
        <v>0.90523327555078192</v>
      </c>
      <c r="C9">
        <f t="shared" si="0"/>
        <v>0.25</v>
      </c>
      <c r="D9">
        <f t="shared" si="3"/>
        <v>0.95672015911350949</v>
      </c>
      <c r="E9">
        <f t="shared" si="2"/>
        <v>5.3372825755294562E-3</v>
      </c>
    </row>
    <row r="10" spans="1:17" x14ac:dyDescent="0.2">
      <c r="A10" s="1">
        <v>45371</v>
      </c>
      <c r="B10">
        <v>0.88238119576864427</v>
      </c>
      <c r="C10">
        <f t="shared" si="0"/>
        <v>0.25</v>
      </c>
      <c r="D10">
        <f t="shared" si="3"/>
        <v>0.95141248660496425</v>
      </c>
      <c r="E10">
        <f t="shared" si="2"/>
        <v>5.307672508545247E-3</v>
      </c>
      <c r="F10">
        <v>100</v>
      </c>
      <c r="G10">
        <v>50</v>
      </c>
      <c r="H10">
        <v>150</v>
      </c>
      <c r="I10" s="11">
        <v>2.225290242620968E-2</v>
      </c>
      <c r="J10">
        <f>0.25*H10*SUMPRODUCT($D$3:D10,$B$3:B10)</f>
        <v>276.2224100824676</v>
      </c>
      <c r="K10">
        <f>0.5*0.25*H10*SUMPRODUCT($E$3:E10,$B$3:B10)</f>
        <v>0.8659009599375499</v>
      </c>
      <c r="L10">
        <f>10000*0.6*SUMPRODUCT($E$3:E10,$B$3:B10)</f>
        <v>277.08830718001593</v>
      </c>
      <c r="M10">
        <f>J10+K10-L10</f>
        <v>3.8623892351097311E-6</v>
      </c>
    </row>
    <row r="11" spans="1:17" x14ac:dyDescent="0.2">
      <c r="A11" s="1">
        <v>45463</v>
      </c>
      <c r="B11">
        <v>0.8574510448213104</v>
      </c>
      <c r="C11">
        <f t="shared" si="0"/>
        <v>0.25</v>
      </c>
      <c r="D11">
        <f>D10*EXP(-$I$14*C11)</f>
        <v>0.94816682403649966</v>
      </c>
      <c r="E11">
        <f t="shared" si="2"/>
        <v>3.2456625684645912E-3</v>
      </c>
    </row>
    <row r="12" spans="1:17" x14ac:dyDescent="0.2">
      <c r="A12" s="1">
        <v>45555</v>
      </c>
      <c r="B12">
        <v>0.82998633586404902</v>
      </c>
      <c r="C12">
        <f t="shared" si="0"/>
        <v>0.25</v>
      </c>
      <c r="D12">
        <f t="shared" ref="D12:D14" si="4">D11*EXP(-$I$14*C12)</f>
        <v>0.94493223376912072</v>
      </c>
      <c r="E12">
        <f t="shared" si="2"/>
        <v>3.234590267378934E-3</v>
      </c>
    </row>
    <row r="13" spans="1:17" x14ac:dyDescent="0.2">
      <c r="A13" s="1">
        <v>45646</v>
      </c>
      <c r="B13">
        <v>0.8010147450558579</v>
      </c>
      <c r="C13">
        <f t="shared" si="0"/>
        <v>0.25</v>
      </c>
      <c r="D13">
        <f t="shared" si="4"/>
        <v>0.94170867803061642</v>
      </c>
      <c r="E13">
        <f t="shared" si="2"/>
        <v>3.2235557385043023E-3</v>
      </c>
    </row>
    <row r="14" spans="1:17" x14ac:dyDescent="0.2">
      <c r="A14" s="1">
        <v>45736</v>
      </c>
      <c r="B14">
        <v>0.77014169005574817</v>
      </c>
      <c r="C14">
        <f t="shared" si="0"/>
        <v>0.25</v>
      </c>
      <c r="D14">
        <f t="shared" si="4"/>
        <v>0.93849611917763243</v>
      </c>
      <c r="E14">
        <f t="shared" si="2"/>
        <v>3.2125588529839932E-3</v>
      </c>
      <c r="F14">
        <v>100</v>
      </c>
      <c r="G14">
        <v>30</v>
      </c>
      <c r="H14">
        <v>130</v>
      </c>
      <c r="I14" s="10">
        <v>1.3668987480492016E-2</v>
      </c>
      <c r="J14">
        <f>0.25*H14*SUMPRODUCT($D$3:D14,$B$3:B14)</f>
        <v>339.31026791340702</v>
      </c>
      <c r="K14">
        <f>0.5*0.25*H14*SUMPRODUCT($E$3:E14,$B$3:B14)</f>
        <v>0.92146093320133804</v>
      </c>
      <c r="L14">
        <f>10000*0.6*SUMPRODUCT($E$3:E14,$B$3:B14)</f>
        <v>340.2317291820325</v>
      </c>
      <c r="M14">
        <f>J14+K14-L14</f>
        <v>-3.3542414712428581E-7</v>
      </c>
    </row>
    <row r="15" spans="1:17" x14ac:dyDescent="0.2">
      <c r="A15" s="1">
        <v>45828</v>
      </c>
      <c r="B15">
        <v>0.73760844512723744</v>
      </c>
      <c r="C15">
        <f t="shared" si="0"/>
        <v>0.25</v>
      </c>
      <c r="D15">
        <f>D14*EXP(-$I$18*C15)</f>
        <v>0.93738352905598499</v>
      </c>
      <c r="E15">
        <f t="shared" si="2"/>
        <v>1.1125901216474388E-3</v>
      </c>
    </row>
    <row r="16" spans="1:17" x14ac:dyDescent="0.2">
      <c r="A16" s="1">
        <v>45920</v>
      </c>
      <c r="B16">
        <v>0.70355715812064601</v>
      </c>
      <c r="C16">
        <f t="shared" si="0"/>
        <v>0.25</v>
      </c>
      <c r="D16">
        <f t="shared" ref="D16:D18" si="5">D15*EXP(-$I$18*C16)</f>
        <v>0.93627225791345059</v>
      </c>
      <c r="E16">
        <f t="shared" si="2"/>
        <v>1.111271142534398E-3</v>
      </c>
    </row>
    <row r="17" spans="1:13" x14ac:dyDescent="0.2">
      <c r="A17" s="1">
        <v>46011</v>
      </c>
      <c r="B17">
        <v>0.6686164686910322</v>
      </c>
      <c r="C17">
        <f t="shared" si="0"/>
        <v>0.25</v>
      </c>
      <c r="D17">
        <f t="shared" si="5"/>
        <v>0.93516230418637525</v>
      </c>
      <c r="E17">
        <f t="shared" si="2"/>
        <v>1.1099537270753412E-3</v>
      </c>
    </row>
    <row r="18" spans="1:13" x14ac:dyDescent="0.2">
      <c r="A18" s="1">
        <v>46101</v>
      </c>
      <c r="B18">
        <v>0.63282120112490259</v>
      </c>
      <c r="C18">
        <f t="shared" si="0"/>
        <v>0.25</v>
      </c>
      <c r="D18">
        <f t="shared" si="5"/>
        <v>0.93405366631295872</v>
      </c>
      <c r="E18">
        <f t="shared" si="2"/>
        <v>1.1086378734165292E-3</v>
      </c>
      <c r="F18">
        <v>100</v>
      </c>
      <c r="G18">
        <v>10</v>
      </c>
      <c r="H18">
        <v>110</v>
      </c>
      <c r="I18" s="11">
        <v>4.7448257276169886E-3</v>
      </c>
      <c r="J18">
        <f>0.25*H18*SUMPRODUCT($D$3:D18,$B$3:B18)</f>
        <v>357.68735399831894</v>
      </c>
      <c r="K18">
        <f>0.5*0.25*H18*SUMPRODUCT($E$3:E18,$B$3:B18)</f>
        <v>0.82158298372859861</v>
      </c>
      <c r="L18">
        <f>10000*0.6*SUMPRODUCT($E$3:E18,$B$3:B18)</f>
        <v>358.50893835429758</v>
      </c>
      <c r="M18">
        <f>J18+K18-L18</f>
        <v>-1.3722500398216653E-6</v>
      </c>
    </row>
    <row r="19" spans="1:13" x14ac:dyDescent="0.2">
      <c r="A19" s="1">
        <v>46193</v>
      </c>
      <c r="B19">
        <v>0.59645477368664257</v>
      </c>
      <c r="C19">
        <f t="shared" si="0"/>
        <v>0.25</v>
      </c>
      <c r="D19">
        <f>D18*EXP(-$I$22*C19)</f>
        <v>0.92978237547217724</v>
      </c>
      <c r="E19">
        <f t="shared" si="2"/>
        <v>4.2712908407814831E-3</v>
      </c>
    </row>
    <row r="20" spans="1:13" x14ac:dyDescent="0.2">
      <c r="A20" s="1">
        <v>46285</v>
      </c>
      <c r="B20">
        <v>0.55968312591164271</v>
      </c>
      <c r="C20">
        <f t="shared" si="0"/>
        <v>0.25</v>
      </c>
      <c r="D20">
        <f t="shared" ref="D20:D22" si="6">D19*EXP(-$I$22*C20)</f>
        <v>0.9255306166198719</v>
      </c>
      <c r="E20">
        <f t="shared" si="2"/>
        <v>4.2517588523053318E-3</v>
      </c>
    </row>
    <row r="21" spans="1:13" x14ac:dyDescent="0.2">
      <c r="A21" s="1">
        <v>46376</v>
      </c>
      <c r="B21">
        <v>0.52291209279935147</v>
      </c>
      <c r="C21">
        <f t="shared" si="0"/>
        <v>0.25</v>
      </c>
      <c r="D21">
        <f t="shared" si="6"/>
        <v>0.92129830043911531</v>
      </c>
      <c r="E21">
        <f t="shared" si="2"/>
        <v>4.2323161807565901E-3</v>
      </c>
    </row>
    <row r="22" spans="1:13" x14ac:dyDescent="0.2">
      <c r="A22" s="1">
        <v>46466</v>
      </c>
      <c r="B22">
        <v>0.48629998528239682</v>
      </c>
      <c r="C22">
        <f t="shared" si="0"/>
        <v>0.25</v>
      </c>
      <c r="D22">
        <f t="shared" si="6"/>
        <v>0.91708533802141345</v>
      </c>
      <c r="E22">
        <f t="shared" si="2"/>
        <v>4.2129624177018599E-3</v>
      </c>
      <c r="F22">
        <v>100</v>
      </c>
      <c r="G22">
        <v>10</v>
      </c>
      <c r="H22">
        <v>110</v>
      </c>
      <c r="I22" s="15">
        <v>1.8333365048331451E-2</v>
      </c>
      <c r="J22">
        <f>0.25*H22*SUMPRODUCT($D$3:D22,$B$3:B22)</f>
        <v>412.69597837601623</v>
      </c>
      <c r="K22">
        <f>0.5*0.25*H22*SUMPRODUCT($E$3:E22,$B$3:B22)</f>
        <v>0.94793396631693172</v>
      </c>
      <c r="L22">
        <f>10000*0.6*SUMPRODUCT($E$3:E22,$B$3:B22)</f>
        <v>413.6439125746611</v>
      </c>
      <c r="M22">
        <f>J22+K22-L22</f>
        <v>-2.3232792045746464E-7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3542-930C-EC44-9F29-396640BC91CC}">
  <dimension ref="A1:O101"/>
  <sheetViews>
    <sheetView topLeftCell="A28" zoomScale="140" zoomScaleNormal="140" workbookViewId="0">
      <selection activeCell="H50" sqref="H50"/>
    </sheetView>
  </sheetViews>
  <sheetFormatPr baseColWidth="10" defaultRowHeight="15" x14ac:dyDescent="0.2"/>
  <cols>
    <col min="3" max="3" width="12.33203125" bestFit="1" customWidth="1"/>
    <col min="11" max="11" width="11.6640625" bestFit="1" customWidth="1"/>
  </cols>
  <sheetData>
    <row r="1" spans="1:15" ht="32" x14ac:dyDescent="0.2">
      <c r="A1" t="s">
        <v>76</v>
      </c>
      <c r="B1" t="s">
        <v>77</v>
      </c>
      <c r="C1" t="s">
        <v>55</v>
      </c>
      <c r="D1" t="s">
        <v>78</v>
      </c>
      <c r="E1" t="s">
        <v>79</v>
      </c>
      <c r="F1" t="s">
        <v>80</v>
      </c>
      <c r="G1" t="s">
        <v>11</v>
      </c>
      <c r="H1" t="s">
        <v>81</v>
      </c>
      <c r="I1" t="s">
        <v>82</v>
      </c>
      <c r="J1" t="s">
        <v>88</v>
      </c>
      <c r="K1" t="s">
        <v>83</v>
      </c>
      <c r="L1" t="s">
        <v>84</v>
      </c>
      <c r="M1" t="s">
        <v>85</v>
      </c>
      <c r="N1" s="4" t="s">
        <v>86</v>
      </c>
      <c r="O1" t="s">
        <v>87</v>
      </c>
    </row>
    <row r="2" spans="1:15" x14ac:dyDescent="0.2">
      <c r="A2">
        <f>B2*$G$2</f>
        <v>8.3333333333333329E-2</v>
      </c>
      <c r="B2">
        <v>1</v>
      </c>
      <c r="C2">
        <v>0</v>
      </c>
      <c r="D2">
        <f>$G$2</f>
        <v>8.3333333333333329E-2</v>
      </c>
      <c r="E2">
        <f>EXP(C2-D2*$O$2)</f>
        <v>0.99833472145093871</v>
      </c>
      <c r="G2">
        <f>1/12</f>
        <v>8.3333333333333329E-2</v>
      </c>
      <c r="H2">
        <v>2.3000000000000001E-4</v>
      </c>
      <c r="I2">
        <v>0.99417999999999995</v>
      </c>
      <c r="J2">
        <f>0.00289</f>
        <v>2.8900000000000002E-3</v>
      </c>
      <c r="K2" s="14">
        <f>J2^2</f>
        <v>8.3521000000000009E-6</v>
      </c>
      <c r="O2" s="10">
        <v>0.02</v>
      </c>
    </row>
    <row r="3" spans="1:15" x14ac:dyDescent="0.2">
      <c r="A3">
        <f t="shared" ref="A3:A66" si="0">B3*$G$2</f>
        <v>0.16666666666666666</v>
      </c>
      <c r="B3">
        <v>2</v>
      </c>
      <c r="C3" s="13">
        <f>C2-D2*$H$2+0.5*$K$2*D2^2</f>
        <v>-1.9137666319444444E-5</v>
      </c>
      <c r="D3">
        <f>D2*$I$2+$G$2</f>
        <v>0.16618166666666667</v>
      </c>
      <c r="E3">
        <f t="shared" ref="E3:E66" si="1">EXP(C3-D3*$O$2)</f>
        <v>0.99666280983910482</v>
      </c>
    </row>
    <row r="4" spans="1:15" x14ac:dyDescent="0.2">
      <c r="A4">
        <f t="shared" si="0"/>
        <v>0.25</v>
      </c>
      <c r="B4">
        <v>3</v>
      </c>
      <c r="C4" s="13">
        <f t="shared" ref="C4:C67" si="2">C3-D3*$H$2+0.5*$K$2*D3^2</f>
        <v>-5.7244122409660868E-5</v>
      </c>
      <c r="D4">
        <f t="shared" ref="D4:D67" si="3">D3*$I$2+$G$2</f>
        <v>0.24854782269999998</v>
      </c>
      <c r="E4">
        <f t="shared" si="1"/>
        <v>0.99498441966288365</v>
      </c>
    </row>
    <row r="5" spans="1:15" x14ac:dyDescent="0.2">
      <c r="A5">
        <f t="shared" si="0"/>
        <v>0.33333333333333331</v>
      </c>
      <c r="B5">
        <v>4</v>
      </c>
      <c r="C5" s="13">
        <f t="shared" si="2"/>
        <v>-1.1415214188163448E-4</v>
      </c>
      <c r="D5">
        <f t="shared" si="3"/>
        <v>0.33043460770521932</v>
      </c>
      <c r="E5">
        <f t="shared" si="1"/>
        <v>0.99329970346507057</v>
      </c>
    </row>
    <row r="6" spans="1:15" x14ac:dyDescent="0.2">
      <c r="A6">
        <f t="shared" si="0"/>
        <v>0.41666666666666663</v>
      </c>
      <c r="B6">
        <v>5</v>
      </c>
      <c r="C6" s="13">
        <f t="shared" si="2"/>
        <v>-1.8969613115733165E-4</v>
      </c>
      <c r="D6">
        <f t="shared" si="3"/>
        <v>0.41184481162170822</v>
      </c>
      <c r="E6">
        <f t="shared" si="1"/>
        <v>0.99160881185042005</v>
      </c>
    </row>
    <row r="7" spans="1:15" x14ac:dyDescent="0.2">
      <c r="A7">
        <f t="shared" si="0"/>
        <v>0.5</v>
      </c>
      <c r="B7">
        <v>6</v>
      </c>
      <c r="C7" s="13">
        <f t="shared" si="2"/>
        <v>-2.8371211231187891E-4</v>
      </c>
      <c r="D7">
        <f>D6*$I$2+$G$2</f>
        <v>0.49278120815140319</v>
      </c>
      <c r="E7">
        <f t="shared" si="1"/>
        <v>0.98991189350319575</v>
      </c>
    </row>
    <row r="8" spans="1:15" x14ac:dyDescent="0.2">
      <c r="A8">
        <f t="shared" si="0"/>
        <v>0.58333333333333326</v>
      </c>
      <c r="B8">
        <v>7</v>
      </c>
      <c r="C8" s="13">
        <f t="shared" si="2"/>
        <v>-3.9603770610444419E-4</v>
      </c>
      <c r="D8">
        <f t="shared" si="3"/>
        <v>0.57324655485329534</v>
      </c>
      <c r="E8">
        <f t="shared" si="1"/>
        <v>0.98820909520471778</v>
      </c>
    </row>
    <row r="9" spans="1:15" x14ac:dyDescent="0.2">
      <c r="A9">
        <f t="shared" si="0"/>
        <v>0.66666666666666663</v>
      </c>
      <c r="B9">
        <v>8</v>
      </c>
      <c r="C9" s="13">
        <f t="shared" si="2"/>
        <v>-5.2651211519569026E-4</v>
      </c>
      <c r="D9">
        <f t="shared" si="3"/>
        <v>0.65324359323738246</v>
      </c>
      <c r="E9">
        <f t="shared" si="1"/>
        <v>0.98650056185090007</v>
      </c>
    </row>
    <row r="10" spans="1:15" x14ac:dyDescent="0.2">
      <c r="A10">
        <f t="shared" si="0"/>
        <v>0.75</v>
      </c>
      <c r="B10">
        <v>9</v>
      </c>
      <c r="C10" s="13">
        <f t="shared" si="2"/>
        <v>-6.7497610754969526E-4</v>
      </c>
      <c r="D10">
        <f t="shared" si="3"/>
        <v>0.73277504885807421</v>
      </c>
      <c r="E10">
        <f t="shared" si="1"/>
        <v>0.98478643646977426</v>
      </c>
    </row>
    <row r="11" spans="1:15" x14ac:dyDescent="0.2">
      <c r="A11">
        <f t="shared" si="0"/>
        <v>0.83333333333333326</v>
      </c>
      <c r="B11">
        <v>10</v>
      </c>
      <c r="C11" s="13">
        <f t="shared" si="2"/>
        <v>-8.4127200001826068E-4</v>
      </c>
      <c r="D11">
        <f t="shared" si="3"/>
        <v>0.81184363140705351</v>
      </c>
      <c r="E11">
        <f t="shared" si="1"/>
        <v>0.9830668602389927</v>
      </c>
    </row>
    <row r="12" spans="1:15" x14ac:dyDescent="0.2">
      <c r="A12">
        <f t="shared" si="0"/>
        <v>0.91666666666666663</v>
      </c>
      <c r="B12">
        <v>11</v>
      </c>
      <c r="C12" s="13">
        <f t="shared" si="2"/>
        <v>-1.0252436421055475E-3</v>
      </c>
      <c r="D12">
        <f t="shared" si="3"/>
        <v>0.89045203480559776</v>
      </c>
      <c r="E12">
        <f t="shared" si="1"/>
        <v>0.98134197250330879</v>
      </c>
    </row>
    <row r="13" spans="1:15" x14ac:dyDescent="0.2">
      <c r="A13">
        <f t="shared" si="0"/>
        <v>1</v>
      </c>
      <c r="B13">
        <v>12</v>
      </c>
      <c r="C13" s="13">
        <f t="shared" si="2"/>
        <v>-1.2267363999110088E-3</v>
      </c>
      <c r="D13">
        <f t="shared" si="3"/>
        <v>0.96860293729636249</v>
      </c>
      <c r="E13">
        <f t="shared" si="1"/>
        <v>0.97961191079202714</v>
      </c>
    </row>
    <row r="14" spans="1:15" x14ac:dyDescent="0.2">
      <c r="A14">
        <f t="shared" si="0"/>
        <v>1.0833333333333333</v>
      </c>
      <c r="B14">
        <v>13</v>
      </c>
      <c r="C14" s="13">
        <f t="shared" si="2"/>
        <v>-1.4455971402486086E-3</v>
      </c>
      <c r="D14">
        <f t="shared" si="3"/>
        <v>1.046299001534631</v>
      </c>
      <c r="E14">
        <f t="shared" si="1"/>
        <v>0.97787681083642108</v>
      </c>
    </row>
    <row r="15" spans="1:15" x14ac:dyDescent="0.2">
      <c r="A15">
        <f t="shared" si="0"/>
        <v>1.1666666666666665</v>
      </c>
      <c r="B15">
        <v>14</v>
      </c>
      <c r="C15" s="13">
        <f t="shared" si="2"/>
        <v>-1.6816742149403366E-3</v>
      </c>
      <c r="D15">
        <f t="shared" si="3"/>
        <v>1.1235428746790326</v>
      </c>
      <c r="E15">
        <f t="shared" si="1"/>
        <v>0.97613680658711155</v>
      </c>
    </row>
    <row r="16" spans="1:15" x14ac:dyDescent="0.2">
      <c r="A16">
        <f t="shared" si="0"/>
        <v>1.25</v>
      </c>
      <c r="B16">
        <v>15</v>
      </c>
      <c r="C16" s="13">
        <f t="shared" si="2"/>
        <v>-1.9348174452820577E-3</v>
      </c>
      <c r="D16">
        <f t="shared" si="3"/>
        <v>1.2003371884817338</v>
      </c>
      <c r="E16">
        <f t="shared" si="1"/>
        <v>0.9743920302314043</v>
      </c>
    </row>
    <row r="17" spans="1:5" x14ac:dyDescent="0.2">
      <c r="A17">
        <f t="shared" si="0"/>
        <v>1.3333333333333333</v>
      </c>
      <c r="B17">
        <v>16</v>
      </c>
      <c r="C17" s="13">
        <f t="shared" si="2"/>
        <v>-2.2048781066797544E-3</v>
      </c>
      <c r="D17">
        <f t="shared" si="3"/>
        <v>1.2766845593781033</v>
      </c>
      <c r="E17">
        <f t="shared" si="1"/>
        <v>0.97264261221058113</v>
      </c>
    </row>
    <row r="18" spans="1:5" x14ac:dyDescent="0.2">
      <c r="A18">
        <f t="shared" si="0"/>
        <v>1.4166666666666665</v>
      </c>
      <c r="B18">
        <v>17</v>
      </c>
      <c r="C18" s="13">
        <f t="shared" si="2"/>
        <v>-2.4917089134542359E-3</v>
      </c>
      <c r="D18">
        <f t="shared" si="3"/>
        <v>1.352587588575856</v>
      </c>
      <c r="E18">
        <f t="shared" si="1"/>
        <v>0.97088868123714112</v>
      </c>
    </row>
    <row r="19" spans="1:5" x14ac:dyDescent="0.2">
      <c r="A19">
        <f t="shared" si="0"/>
        <v>1.5</v>
      </c>
      <c r="B19">
        <v>18</v>
      </c>
      <c r="C19" s="13">
        <f t="shared" si="2"/>
        <v>-2.7951640038124267E-3</v>
      </c>
      <c r="D19">
        <f t="shared" si="3"/>
        <v>1.4280488621436778</v>
      </c>
      <c r="E19">
        <f t="shared" si="1"/>
        <v>0.96913036431198762</v>
      </c>
    </row>
    <row r="20" spans="1:5" x14ac:dyDescent="0.2">
      <c r="A20">
        <f t="shared" si="0"/>
        <v>1.5833333333333333</v>
      </c>
      <c r="B20">
        <v>19</v>
      </c>
      <c r="C20" s="13">
        <f t="shared" si="2"/>
        <v>-3.1150989249833457E-3</v>
      </c>
      <c r="D20">
        <f t="shared" si="3"/>
        <v>1.5030709510993348</v>
      </c>
      <c r="E20">
        <f t="shared" si="1"/>
        <v>0.96736778674155866</v>
      </c>
    </row>
    <row r="21" spans="1:5" x14ac:dyDescent="0.2">
      <c r="A21">
        <f t="shared" si="0"/>
        <v>1.6666666666666665</v>
      </c>
      <c r="B21">
        <v>20</v>
      </c>
      <c r="C21" s="13">
        <f t="shared" si="2"/>
        <v>-3.451370618516933E-3</v>
      </c>
      <c r="D21">
        <f t="shared" si="3"/>
        <v>1.5776564114972698</v>
      </c>
      <c r="E21">
        <f t="shared" si="1"/>
        <v>0.9656010721548961</v>
      </c>
    </row>
    <row r="22" spans="1:5" x14ac:dyDescent="0.2">
      <c r="A22">
        <f t="shared" si="0"/>
        <v>1.75</v>
      </c>
      <c r="B22">
        <v>21</v>
      </c>
      <c r="C22" s="13">
        <f t="shared" si="2"/>
        <v>-3.8038374057438817E-3</v>
      </c>
      <c r="D22">
        <f t="shared" si="3"/>
        <v>1.6518077845156889</v>
      </c>
      <c r="E22">
        <f t="shared" si="1"/>
        <v>0.96383034252065081</v>
      </c>
    </row>
    <row r="23" spans="1:5" x14ac:dyDescent="0.2">
      <c r="A23">
        <f t="shared" si="0"/>
        <v>1.8333333333333333</v>
      </c>
      <c r="B23">
        <v>22</v>
      </c>
      <c r="C23" s="13">
        <f t="shared" si="2"/>
        <v>-4.1723589733946662E-3</v>
      </c>
      <c r="D23">
        <f t="shared" si="3"/>
        <v>1.7255275965431407</v>
      </c>
      <c r="E23">
        <f t="shared" si="1"/>
        <v>0.96205571816402091</v>
      </c>
    </row>
    <row r="24" spans="1:5" x14ac:dyDescent="0.2">
      <c r="A24">
        <f t="shared" si="0"/>
        <v>1.9166666666666665</v>
      </c>
      <c r="B24">
        <v>23</v>
      </c>
      <c r="C24" s="13">
        <f t="shared" si="2"/>
        <v>-4.5567963593759753E-3</v>
      </c>
      <c r="D24">
        <f t="shared" si="3"/>
        <v>1.7988183592645928</v>
      </c>
      <c r="E24">
        <f t="shared" si="1"/>
        <v>0.96027731778361891</v>
      </c>
    </row>
    <row r="25" spans="1:5" x14ac:dyDescent="0.2">
      <c r="A25">
        <f t="shared" si="0"/>
        <v>2</v>
      </c>
      <c r="B25">
        <v>24</v>
      </c>
      <c r="C25" s="13">
        <f t="shared" si="2"/>
        <v>-4.9570119387027725E-3</v>
      </c>
      <c r="D25">
        <f t="shared" si="3"/>
        <v>1.8716825697470061</v>
      </c>
      <c r="E25">
        <f t="shared" si="1"/>
        <v>0.95849525846826678</v>
      </c>
    </row>
    <row r="26" spans="1:5" x14ac:dyDescent="0.2">
      <c r="A26">
        <f t="shared" si="0"/>
        <v>2.083333333333333</v>
      </c>
      <c r="B26">
        <v>25</v>
      </c>
      <c r="C26" s="13">
        <f t="shared" si="2"/>
        <v>-5.3728694095842499E-3</v>
      </c>
      <c r="D26">
        <f t="shared" si="3"/>
        <v>1.9441227105244117</v>
      </c>
      <c r="E26">
        <f t="shared" si="1"/>
        <v>0.95670965571371391</v>
      </c>
    </row>
    <row r="27" spans="1:5" x14ac:dyDescent="0.2">
      <c r="A27">
        <f t="shared" si="0"/>
        <v>2.1666666666666665</v>
      </c>
      <c r="B27">
        <v>26</v>
      </c>
      <c r="C27" s="13">
        <f t="shared" si="2"/>
        <v>-5.8042337796619129E-3</v>
      </c>
      <c r="D27">
        <f t="shared" si="3"/>
        <v>2.0161412496824926</v>
      </c>
      <c r="E27">
        <f t="shared" si="1"/>
        <v>0.95492062343927708</v>
      </c>
    </row>
    <row r="28" spans="1:5" x14ac:dyDescent="0.2">
      <c r="A28">
        <f t="shared" si="0"/>
        <v>2.25</v>
      </c>
      <c r="B28">
        <v>27</v>
      </c>
      <c r="C28" s="13">
        <f t="shared" si="2"/>
        <v>-6.2509713523981186E-3</v>
      </c>
      <c r="D28">
        <f t="shared" si="3"/>
        <v>2.0877406409426738</v>
      </c>
      <c r="E28">
        <f t="shared" si="1"/>
        <v>0.95312827400439892</v>
      </c>
    </row>
    <row r="29" spans="1:5" x14ac:dyDescent="0.2">
      <c r="A29">
        <f t="shared" si="0"/>
        <v>2.333333333333333</v>
      </c>
      <c r="B29">
        <v>28</v>
      </c>
      <c r="C29" s="13">
        <f t="shared" si="2"/>
        <v>-6.7129497136133535E-3</v>
      </c>
      <c r="D29">
        <f t="shared" si="3"/>
        <v>2.1589233237457206</v>
      </c>
      <c r="E29">
        <f t="shared" si="1"/>
        <v>0.95133271822512244</v>
      </c>
    </row>
    <row r="30" spans="1:5" x14ac:dyDescent="0.2">
      <c r="A30">
        <f t="shared" si="0"/>
        <v>2.4166666666666665</v>
      </c>
      <c r="B30">
        <v>29</v>
      </c>
      <c r="C30" s="13">
        <f t="shared" si="2"/>
        <v>-7.1900377181705853E-3</v>
      </c>
      <c r="D30">
        <f t="shared" si="3"/>
        <v>2.2296917233348541</v>
      </c>
      <c r="E30">
        <f t="shared" si="1"/>
        <v>0.94953406539048046</v>
      </c>
    </row>
    <row r="31" spans="1:5" x14ac:dyDescent="0.2">
      <c r="A31">
        <f t="shared" si="0"/>
        <v>2.5</v>
      </c>
      <c r="B31">
        <v>30</v>
      </c>
      <c r="C31" s="13">
        <f t="shared" si="2"/>
        <v>-7.6821054768050354E-3</v>
      </c>
      <c r="D31">
        <f t="shared" si="3"/>
        <v>2.3000482508383788</v>
      </c>
      <c r="E31">
        <f t="shared" si="1"/>
        <v>0.94773242327879559</v>
      </c>
    </row>
    <row r="32" spans="1:5" x14ac:dyDescent="0.2">
      <c r="A32">
        <f t="shared" si="0"/>
        <v>2.583333333333333</v>
      </c>
      <c r="B32">
        <v>31</v>
      </c>
      <c r="C32" s="13">
        <f t="shared" si="2"/>
        <v>-8.1890243430977391E-3</v>
      </c>
      <c r="D32">
        <f t="shared" si="3"/>
        <v>2.3699953033518328</v>
      </c>
      <c r="E32">
        <f t="shared" si="1"/>
        <v>0.94592789817389045</v>
      </c>
    </row>
    <row r="33" spans="1:5" x14ac:dyDescent="0.2">
      <c r="A33">
        <f t="shared" si="0"/>
        <v>2.6666666666666665</v>
      </c>
      <c r="B33">
        <v>32</v>
      </c>
      <c r="C33" s="13">
        <f t="shared" si="2"/>
        <v>-8.7106669005912636E-3</v>
      </c>
      <c r="D33">
        <f t="shared" si="3"/>
        <v>2.4395352640196584</v>
      </c>
      <c r="E33">
        <f t="shared" si="1"/>
        <v>0.94412059488120603</v>
      </c>
    </row>
    <row r="34" spans="1:5" x14ac:dyDescent="0.2">
      <c r="A34">
        <f t="shared" si="0"/>
        <v>2.75</v>
      </c>
      <c r="B34">
        <v>33</v>
      </c>
      <c r="C34" s="13">
        <f t="shared" si="2"/>
        <v>-9.246906950046015E-3</v>
      </c>
      <c r="D34">
        <f t="shared" si="3"/>
        <v>2.5086705021163973</v>
      </c>
      <c r="E34">
        <f t="shared" si="1"/>
        <v>0.94231061674382477</v>
      </c>
    </row>
    <row r="35" spans="1:5" x14ac:dyDescent="0.2">
      <c r="A35">
        <f t="shared" si="0"/>
        <v>2.833333333333333</v>
      </c>
      <c r="B35">
        <v>34</v>
      </c>
      <c r="C35" s="13">
        <f t="shared" si="2"/>
        <v>-9.7976194968355246E-3</v>
      </c>
      <c r="D35">
        <f t="shared" si="3"/>
        <v>2.5774033731274133</v>
      </c>
      <c r="E35">
        <f t="shared" si="1"/>
        <v>0.94049806565839811</v>
      </c>
    </row>
    <row r="36" spans="1:5" x14ac:dyDescent="0.2">
      <c r="A36">
        <f t="shared" si="0"/>
        <v>2.9166666666666665</v>
      </c>
      <c r="B36">
        <v>35</v>
      </c>
      <c r="C36" s="13">
        <f t="shared" si="2"/>
        <v>-1.0362680738479173E-2</v>
      </c>
      <c r="D36">
        <f t="shared" si="3"/>
        <v>2.6457362188291449</v>
      </c>
      <c r="E36">
        <f t="shared" si="1"/>
        <v>0.93868304209097653</v>
      </c>
    </row>
    <row r="37" spans="1:5" x14ac:dyDescent="0.2">
      <c r="A37">
        <f t="shared" si="0"/>
        <v>3</v>
      </c>
      <c r="B37">
        <v>36</v>
      </c>
      <c r="C37" s="13">
        <f t="shared" si="2"/>
        <v>-1.0941968052310798E-2</v>
      </c>
      <c r="D37">
        <f t="shared" si="3"/>
        <v>2.7136713673688928</v>
      </c>
      <c r="E37">
        <f t="shared" si="1"/>
        <v>0.9368656450927394</v>
      </c>
    </row>
    <row r="38" spans="1:5" x14ac:dyDescent="0.2">
      <c r="A38">
        <f t="shared" si="0"/>
        <v>3.083333333333333</v>
      </c>
      <c r="B38">
        <v>37</v>
      </c>
      <c r="C38" s="13">
        <f t="shared" si="2"/>
        <v>-1.1535359983281663E-2</v>
      </c>
      <c r="D38">
        <f t="shared" si="3"/>
        <v>2.7812111333441392</v>
      </c>
      <c r="E38">
        <f t="shared" si="1"/>
        <v>0.93504597231562425</v>
      </c>
    </row>
    <row r="39" spans="1:5" x14ac:dyDescent="0.2">
      <c r="A39">
        <f t="shared" si="0"/>
        <v>3.1666666666666665</v>
      </c>
      <c r="B39">
        <v>38</v>
      </c>
      <c r="C39" s="13">
        <f t="shared" si="2"/>
        <v>-1.2142736231896286E-2</v>
      </c>
      <c r="D39">
        <f t="shared" si="3"/>
        <v>2.8483578178814097</v>
      </c>
      <c r="E39">
        <f t="shared" si="1"/>
        <v>0.93322412002785382</v>
      </c>
    </row>
    <row r="40" spans="1:5" x14ac:dyDescent="0.2">
      <c r="A40">
        <f t="shared" si="0"/>
        <v>3.25</v>
      </c>
      <c r="B40">
        <v>39</v>
      </c>
      <c r="C40" s="13">
        <f t="shared" si="2"/>
        <v>-1.2763977642279625E-2</v>
      </c>
      <c r="D40">
        <f t="shared" si="3"/>
        <v>2.9151137087146735</v>
      </c>
      <c r="E40">
        <f t="shared" si="1"/>
        <v>0.93140018312935924</v>
      </c>
    </row>
    <row r="41" spans="1:5" x14ac:dyDescent="0.2">
      <c r="A41">
        <f t="shared" si="0"/>
        <v>3.333333333333333</v>
      </c>
      <c r="B41">
        <v>40</v>
      </c>
      <c r="C41" s="13">
        <f t="shared" si="2"/>
        <v>-1.3398966190374144E-2</v>
      </c>
      <c r="D41">
        <f t="shared" si="3"/>
        <v>2.9814810802632876</v>
      </c>
      <c r="E41">
        <f t="shared" si="1"/>
        <v>0.92957425516709735</v>
      </c>
    </row>
    <row r="42" spans="1:5" x14ac:dyDescent="0.2">
      <c r="A42">
        <f t="shared" si="0"/>
        <v>3.4166666666666665</v>
      </c>
      <c r="B42">
        <v>41</v>
      </c>
      <c r="C42" s="13">
        <f t="shared" si="2"/>
        <v>-1.4047584972265331E-2</v>
      </c>
      <c r="D42">
        <f t="shared" si="3"/>
        <v>3.0474621937094888</v>
      </c>
      <c r="E42">
        <f t="shared" si="1"/>
        <v>0.92774642835026311</v>
      </c>
    </row>
    <row r="43" spans="1:5" x14ac:dyDescent="0.2">
      <c r="A43">
        <f t="shared" si="0"/>
        <v>3.5</v>
      </c>
      <c r="B43">
        <v>42</v>
      </c>
      <c r="C43" s="13">
        <f t="shared" si="2"/>
        <v>-1.470971819263418E-2</v>
      </c>
      <c r="D43">
        <f t="shared" si="3"/>
        <v>3.1130592970754329</v>
      </c>
      <c r="E43">
        <f t="shared" si="1"/>
        <v>0.92591679356539325</v>
      </c>
    </row>
    <row r="44" spans="1:5" x14ac:dyDescent="0.2">
      <c r="A44">
        <f t="shared" si="0"/>
        <v>3.583333333333333</v>
      </c>
      <c r="B44">
        <v>43</v>
      </c>
      <c r="C44" s="13">
        <f t="shared" si="2"/>
        <v>-1.5385251153335257E-2</v>
      </c>
      <c r="D44">
        <f t="shared" si="3"/>
        <v>3.1782746252997871</v>
      </c>
      <c r="E44">
        <f t="shared" si="1"/>
        <v>0.92408544039136231</v>
      </c>
    </row>
    <row r="45" spans="1:5" x14ac:dyDescent="0.2">
      <c r="A45">
        <f t="shared" si="0"/>
        <v>3.6666666666666665</v>
      </c>
      <c r="B45">
        <v>44</v>
      </c>
      <c r="C45" s="13">
        <f t="shared" si="2"/>
        <v>-1.6074070242098917E-2</v>
      </c>
      <c r="D45">
        <f t="shared" si="3"/>
        <v>3.2431104003138755</v>
      </c>
      <c r="E45">
        <f t="shared" si="1"/>
        <v>0.92225245711426895</v>
      </c>
    </row>
    <row r="46" spans="1:5" x14ac:dyDescent="0.2">
      <c r="A46">
        <f t="shared" si="0"/>
        <v>3.75</v>
      </c>
      <c r="B46">
        <v>45</v>
      </c>
      <c r="C46" s="13">
        <f t="shared" si="2"/>
        <v>-1.6776062921356281E-2</v>
      </c>
      <c r="D46">
        <f t="shared" si="3"/>
        <v>3.3075688311173823</v>
      </c>
      <c r="E46">
        <f t="shared" si="1"/>
        <v>0.92041793074221179</v>
      </c>
    </row>
    <row r="47" spans="1:5" x14ac:dyDescent="0.2">
      <c r="A47">
        <f t="shared" si="0"/>
        <v>3.833333333333333</v>
      </c>
      <c r="B47">
        <v>46</v>
      </c>
      <c r="C47" s="13">
        <f t="shared" si="2"/>
        <v>-1.7491117717185607E-2</v>
      </c>
      <c r="D47">
        <f t="shared" si="3"/>
        <v>3.3716521138536124</v>
      </c>
      <c r="E47">
        <f t="shared" si="1"/>
        <v>0.91858194701995388</v>
      </c>
    </row>
    <row r="48" spans="1:5" x14ac:dyDescent="0.2">
      <c r="A48">
        <f t="shared" si="0"/>
        <v>3.9166666666666665</v>
      </c>
      <c r="B48">
        <v>47</v>
      </c>
      <c r="C48" s="13">
        <f t="shared" si="2"/>
        <v>-1.8219124208378696E-2</v>
      </c>
      <c r="D48">
        <f t="shared" si="3"/>
        <v>3.4353624318843177</v>
      </c>
      <c r="E48">
        <f t="shared" si="1"/>
        <v>0.916744590443476</v>
      </c>
    </row>
    <row r="49" spans="1:5" x14ac:dyDescent="0.2">
      <c r="A49">
        <f t="shared" si="0"/>
        <v>4</v>
      </c>
      <c r="B49">
        <v>48</v>
      </c>
      <c r="C49" s="13">
        <f t="shared" si="2"/>
        <v>-1.8959973015625967E-2</v>
      </c>
      <c r="D49">
        <f t="shared" si="3"/>
        <v>3.4987019558640844</v>
      </c>
      <c r="E49">
        <f t="shared" si="1"/>
        <v>0.91490594427441596</v>
      </c>
    </row>
    <row r="50" spans="1:5" x14ac:dyDescent="0.2">
      <c r="A50">
        <f t="shared" si="0"/>
        <v>4.083333333333333</v>
      </c>
      <c r="B50">
        <v>49</v>
      </c>
      <c r="C50" s="13">
        <f t="shared" si="2"/>
        <v>-1.9713555790818901E-2</v>
      </c>
      <c r="D50">
        <f t="shared" si="3"/>
        <v>3.5616728438142888</v>
      </c>
      <c r="E50">
        <f t="shared" si="1"/>
        <v>0.91306609055439569</v>
      </c>
    </row>
    <row r="51" spans="1:5" x14ac:dyDescent="0.2">
      <c r="A51">
        <f t="shared" si="0"/>
        <v>4.1666666666666661</v>
      </c>
      <c r="B51">
        <v>50</v>
      </c>
      <c r="C51" s="13">
        <f t="shared" si="2"/>
        <v>-2.0479765206468499E-2</v>
      </c>
      <c r="D51">
        <f t="shared" si="3"/>
        <v>3.6242772411966229</v>
      </c>
      <c r="E51">
        <f t="shared" si="1"/>
        <v>0.91122511011923346</v>
      </c>
    </row>
    <row r="52" spans="1:5" x14ac:dyDescent="0.2">
      <c r="A52">
        <f t="shared" si="0"/>
        <v>4.25</v>
      </c>
      <c r="B52">
        <v>51</v>
      </c>
      <c r="C52" s="13">
        <f t="shared" si="2"/>
        <v>-2.1258494945238519E-2</v>
      </c>
      <c r="D52">
        <f t="shared" si="3"/>
        <v>3.6865172809861919</v>
      </c>
      <c r="E52">
        <f t="shared" si="1"/>
        <v>0.90938308261304224</v>
      </c>
    </row>
    <row r="53" spans="1:5" x14ac:dyDescent="0.2">
      <c r="A53">
        <f t="shared" si="0"/>
        <v>4.333333333333333</v>
      </c>
      <c r="B53">
        <v>52</v>
      </c>
      <c r="C53" s="13">
        <f t="shared" si="2"/>
        <v>-2.2049639689592129E-2</v>
      </c>
      <c r="D53">
        <f t="shared" si="3"/>
        <v>3.7483950837441857</v>
      </c>
      <c r="E53">
        <f t="shared" si="1"/>
        <v>0.90754008650221329</v>
      </c>
    </row>
    <row r="54" spans="1:5" x14ac:dyDescent="0.2">
      <c r="A54">
        <f t="shared" si="0"/>
        <v>4.4166666666666661</v>
      </c>
      <c r="B54">
        <v>53</v>
      </c>
      <c r="C54" s="13">
        <f t="shared" si="2"/>
        <v>-2.2853095111550779E-2</v>
      </c>
      <c r="D54">
        <f t="shared" si="3"/>
        <v>3.8099127576901277</v>
      </c>
      <c r="E54">
        <f t="shared" si="1"/>
        <v>0.90569619908928289</v>
      </c>
    </row>
    <row r="55" spans="1:5" x14ac:dyDescent="0.2">
      <c r="A55">
        <f t="shared" si="0"/>
        <v>4.5</v>
      </c>
      <c r="B55">
        <v>54</v>
      </c>
      <c r="C55" s="13">
        <f t="shared" si="2"/>
        <v>-2.3668757862563974E-2</v>
      </c>
      <c r="D55">
        <f t="shared" si="3"/>
        <v>3.8710723987737046</v>
      </c>
      <c r="E55">
        <f t="shared" si="1"/>
        <v>0.90385149652668539</v>
      </c>
    </row>
    <row r="56" spans="1:5" x14ac:dyDescent="0.2">
      <c r="A56">
        <f t="shared" si="0"/>
        <v>4.583333333333333</v>
      </c>
      <c r="B56">
        <v>55</v>
      </c>
      <c r="C56" s="13">
        <f t="shared" si="2"/>
        <v>-2.4496525563488747E-2</v>
      </c>
      <c r="D56">
        <f t="shared" si="3"/>
        <v>3.9318760907461749</v>
      </c>
      <c r="E56">
        <f t="shared" si="1"/>
        <v>0.90200605383038845</v>
      </c>
    </row>
    <row r="57" spans="1:5" x14ac:dyDescent="0.2">
      <c r="A57">
        <f t="shared" si="0"/>
        <v>4.6666666666666661</v>
      </c>
      <c r="B57">
        <v>56</v>
      </c>
      <c r="C57" s="13">
        <f t="shared" si="2"/>
        <v>-2.5336296794677596E-2</v>
      </c>
      <c r="D57">
        <f t="shared" si="3"/>
        <v>3.9923259052313655</v>
      </c>
      <c r="E57">
        <f t="shared" si="1"/>
        <v>0.90015994489341278</v>
      </c>
    </row>
    <row r="58" spans="1:5" x14ac:dyDescent="0.2">
      <c r="A58">
        <f t="shared" si="0"/>
        <v>4.75</v>
      </c>
      <c r="B58">
        <v>57</v>
      </c>
      <c r="C58" s="13">
        <f t="shared" si="2"/>
        <v>-2.618797108617367E-2</v>
      </c>
      <c r="D58">
        <f t="shared" si="3"/>
        <v>4.052423901796252</v>
      </c>
      <c r="E58">
        <f t="shared" si="1"/>
        <v>0.89831324249923505</v>
      </c>
    </row>
    <row r="59" spans="1:5" x14ac:dyDescent="0.2">
      <c r="A59">
        <f t="shared" si="0"/>
        <v>4.833333333333333</v>
      </c>
      <c r="B59">
        <v>58</v>
      </c>
      <c r="C59" s="13">
        <f t="shared" si="2"/>
        <v>-2.7051448908011984E-2</v>
      </c>
      <c r="D59">
        <f t="shared" si="3"/>
        <v>4.1121721280211307</v>
      </c>
      <c r="E59">
        <f t="shared" si="1"/>
        <v>0.89646601833507422</v>
      </c>
    </row>
    <row r="60" spans="1:5" x14ac:dyDescent="0.2">
      <c r="A60">
        <f t="shared" si="0"/>
        <v>4.9166666666666661</v>
      </c>
      <c r="B60">
        <v>59</v>
      </c>
      <c r="C60" s="13">
        <f t="shared" si="2"/>
        <v>-2.7926631660625527E-2</v>
      </c>
      <c r="D60">
        <f t="shared" si="3"/>
        <v>4.171572619569381</v>
      </c>
      <c r="E60">
        <f t="shared" si="1"/>
        <v>0.89461834300506038</v>
      </c>
    </row>
    <row r="61" spans="1:5" x14ac:dyDescent="0.2">
      <c r="A61">
        <f t="shared" si="0"/>
        <v>5</v>
      </c>
      <c r="B61">
        <v>60</v>
      </c>
      <c r="C61" s="13">
        <f t="shared" si="2"/>
        <v>-2.8813421665355037E-2</v>
      </c>
      <c r="D61">
        <f t="shared" si="3"/>
        <v>4.2306274002568198</v>
      </c>
      <c r="E61" s="17">
        <f>EXP(C61-D61*$O$2)</f>
        <v>0.89277028604328745</v>
      </c>
    </row>
    <row r="62" spans="1:5" x14ac:dyDescent="0.2">
      <c r="A62">
        <f t="shared" si="0"/>
        <v>5.083333333333333</v>
      </c>
      <c r="B62">
        <v>61</v>
      </c>
      <c r="C62" s="13">
        <f t="shared" si="2"/>
        <v>-2.9711722155061314E-2</v>
      </c>
      <c r="D62">
        <f t="shared" si="3"/>
        <v>4.2893384821206579</v>
      </c>
      <c r="E62">
        <f t="shared" si="1"/>
        <v>0.89092191592674852</v>
      </c>
    </row>
    <row r="63" spans="1:5" x14ac:dyDescent="0.2">
      <c r="A63">
        <f t="shared" si="0"/>
        <v>5.1666666666666661</v>
      </c>
      <c r="B63">
        <v>62</v>
      </c>
      <c r="C63" s="13">
        <f t="shared" si="2"/>
        <v>-3.062143726483893E-2</v>
      </c>
      <c r="D63">
        <f t="shared" si="3"/>
        <v>4.3477078654880481</v>
      </c>
      <c r="E63">
        <f t="shared" si="1"/>
        <v>0.88907330008815344</v>
      </c>
    </row>
    <row r="64" spans="1:5" x14ac:dyDescent="0.2">
      <c r="A64">
        <f t="shared" si="0"/>
        <v>5.25</v>
      </c>
      <c r="B64">
        <v>63</v>
      </c>
      <c r="C64" s="13">
        <f t="shared" si="2"/>
        <v>-3.154247202283017E-2</v>
      </c>
      <c r="D64">
        <f t="shared" si="3"/>
        <v>4.4057375390442406</v>
      </c>
      <c r="E64">
        <f t="shared" si="1"/>
        <v>0.88722450492863059</v>
      </c>
    </row>
    <row r="65" spans="1:5" x14ac:dyDescent="0.2">
      <c r="A65">
        <f t="shared" si="0"/>
        <v>5.333333333333333</v>
      </c>
      <c r="B65">
        <v>64</v>
      </c>
      <c r="C65" s="13">
        <f t="shared" si="2"/>
        <v>-3.2474732341138124E-2</v>
      </c>
      <c r="D65">
        <f t="shared" si="3"/>
        <v>4.463429479900336</v>
      </c>
      <c r="E65">
        <f t="shared" si="1"/>
        <v>0.88537559583031078</v>
      </c>
    </row>
    <row r="66" spans="1:5" x14ac:dyDescent="0.2">
      <c r="A66">
        <f t="shared" si="0"/>
        <v>5.4166666666666661</v>
      </c>
      <c r="B66">
        <v>65</v>
      </c>
      <c r="C66" s="13">
        <f t="shared" si="2"/>
        <v>-3.3418125006837815E-2</v>
      </c>
      <c r="D66">
        <f t="shared" si="3"/>
        <v>4.5207856536606492</v>
      </c>
      <c r="E66">
        <f t="shared" si="1"/>
        <v>0.88352663716879498</v>
      </c>
    </row>
    <row r="67" spans="1:5" x14ac:dyDescent="0.2">
      <c r="A67">
        <f t="shared" ref="A67:A101" si="4">B67*$G$2</f>
        <v>5.5</v>
      </c>
      <c r="B67">
        <v>66</v>
      </c>
      <c r="C67" s="13">
        <f t="shared" si="2"/>
        <v>-3.4372557673084204E-2</v>
      </c>
      <c r="D67">
        <f t="shared" si="3"/>
        <v>4.5778080144896771</v>
      </c>
      <c r="E67">
        <f t="shared" ref="E67:E101" si="5">EXP(C67-D67*$O$2)</f>
        <v>0.88167769232550453</v>
      </c>
    </row>
    <row r="68" spans="1:5" x14ac:dyDescent="0.2">
      <c r="A68">
        <f t="shared" si="4"/>
        <v>5.583333333333333</v>
      </c>
      <c r="B68">
        <v>67</v>
      </c>
      <c r="C68" s="13">
        <f t="shared" ref="C68:C101" si="6">C67-D67*$H$2+0.5*$K$2*D67^2</f>
        <v>-3.5337938850316129E-2</v>
      </c>
      <c r="D68">
        <f t="shared" ref="D68:D101" si="7">D67*$I$2+$G$2</f>
        <v>4.63449850517868</v>
      </c>
      <c r="E68">
        <f t="shared" si="5"/>
        <v>0.87982882369991555</v>
      </c>
    </row>
    <row r="69" spans="1:5" x14ac:dyDescent="0.2">
      <c r="A69">
        <f t="shared" si="4"/>
        <v>5.6666666666666661</v>
      </c>
      <c r="B69">
        <v>68</v>
      </c>
      <c r="C69" s="13">
        <f t="shared" si="6"/>
        <v>-3.6314177897554964E-2</v>
      </c>
      <c r="D69">
        <f t="shared" si="7"/>
        <v>4.6908590572118731</v>
      </c>
      <c r="E69">
        <f t="shared" si="5"/>
        <v>0.87798009272167676</v>
      </c>
    </row>
    <row r="70" spans="1:5" x14ac:dyDescent="0.2">
      <c r="A70">
        <f t="shared" si="4"/>
        <v>5.75</v>
      </c>
      <c r="B70">
        <v>69</v>
      </c>
      <c r="C70" s="13">
        <f t="shared" si="6"/>
        <v>-3.7301185013796999E-2</v>
      </c>
      <c r="D70">
        <f t="shared" si="7"/>
        <v>4.7468915908322327</v>
      </c>
      <c r="E70">
        <f t="shared" si="5"/>
        <v>0.87613155986261126</v>
      </c>
    </row>
    <row r="71" spans="1:5" x14ac:dyDescent="0.2">
      <c r="A71">
        <f t="shared" si="4"/>
        <v>5.833333333333333</v>
      </c>
      <c r="B71">
        <v>70</v>
      </c>
      <c r="C71" s="13">
        <f t="shared" si="6"/>
        <v>-3.829887122949855E-2</v>
      </c>
      <c r="D71">
        <f t="shared" si="7"/>
        <v>4.8025980151069216</v>
      </c>
      <c r="E71">
        <f t="shared" si="5"/>
        <v>0.87428328464860205</v>
      </c>
    </row>
    <row r="72" spans="1:5" x14ac:dyDescent="0.2">
      <c r="A72">
        <f t="shared" si="4"/>
        <v>5.9166666666666661</v>
      </c>
      <c r="B72">
        <v>71</v>
      </c>
      <c r="C72" s="13">
        <f t="shared" si="6"/>
        <v>-3.930714839815265E-2</v>
      </c>
      <c r="D72">
        <f t="shared" si="7"/>
        <v>4.8579802279923321</v>
      </c>
      <c r="E72">
        <f t="shared" si="5"/>
        <v>0.87243532567136284</v>
      </c>
    </row>
    <row r="73" spans="1:5" x14ac:dyDescent="0.2">
      <c r="A73">
        <f t="shared" si="4"/>
        <v>6</v>
      </c>
      <c r="B73">
        <v>72</v>
      </c>
      <c r="C73" s="13">
        <f t="shared" si="6"/>
        <v>-4.0325929187956418E-2</v>
      </c>
      <c r="D73">
        <f t="shared" si="7"/>
        <v>4.9130401163987498</v>
      </c>
      <c r="E73">
        <f t="shared" si="5"/>
        <v>0.8705877406000927</v>
      </c>
    </row>
    <row r="74" spans="1:5" x14ac:dyDescent="0.2">
      <c r="A74">
        <f t="shared" si="4"/>
        <v>6.083333333333333</v>
      </c>
      <c r="B74">
        <v>73</v>
      </c>
      <c r="C74" s="13">
        <f t="shared" si="6"/>
        <v>-4.1355127073567977E-2</v>
      </c>
      <c r="D74">
        <f t="shared" si="7"/>
        <v>4.9677795562546416</v>
      </c>
      <c r="E74">
        <f t="shared" si="5"/>
        <v>0.86874058619301664</v>
      </c>
    </row>
    <row r="75" spans="1:5" x14ac:dyDescent="0.2">
      <c r="A75">
        <f t="shared" si="4"/>
        <v>6.1666666666666661</v>
      </c>
      <c r="B75">
        <v>74</v>
      </c>
      <c r="C75" s="13">
        <f t="shared" si="6"/>
        <v>-4.2394656327952057E-2</v>
      </c>
      <c r="D75">
        <f t="shared" si="7"/>
        <v>5.0222004125705721</v>
      </c>
      <c r="E75">
        <f t="shared" si="5"/>
        <v>0.86689391830881124</v>
      </c>
    </row>
    <row r="76" spans="1:5" x14ac:dyDescent="0.2">
      <c r="A76">
        <f t="shared" si="4"/>
        <v>6.25</v>
      </c>
      <c r="B76">
        <v>75</v>
      </c>
      <c r="C76" s="13">
        <f t="shared" si="6"/>
        <v>-4.3444432014313153E-2</v>
      </c>
      <c r="D76">
        <f t="shared" si="7"/>
        <v>5.0763045395027442</v>
      </c>
      <c r="E76">
        <f t="shared" si="5"/>
        <v>0.86504779191791614</v>
      </c>
    </row>
    <row r="77" spans="1:5" x14ac:dyDescent="0.2">
      <c r="A77">
        <f t="shared" si="4"/>
        <v>6.333333333333333</v>
      </c>
      <c r="B77">
        <v>76</v>
      </c>
      <c r="C77" s="13">
        <f t="shared" si="6"/>
        <v>-4.4504369978115403E-2</v>
      </c>
      <c r="D77">
        <f t="shared" si="7"/>
        <v>5.1300937804161713</v>
      </c>
      <c r="E77">
        <f t="shared" si="5"/>
        <v>0.86320226111373211</v>
      </c>
    </row>
    <row r="78" spans="1:5" x14ac:dyDescent="0.2">
      <c r="A78">
        <f t="shared" si="4"/>
        <v>6.4166666666666661</v>
      </c>
      <c r="B78">
        <v>77</v>
      </c>
      <c r="C78" s="13">
        <f t="shared" si="6"/>
        <v>-4.5574386839188082E-2</v>
      </c>
      <c r="D78">
        <f t="shared" si="7"/>
        <v>5.1835699679474816</v>
      </c>
      <c r="E78">
        <f t="shared" si="5"/>
        <v>0.86135737912370591</v>
      </c>
    </row>
    <row r="79" spans="1:5" x14ac:dyDescent="0.2">
      <c r="A79">
        <f t="shared" si="4"/>
        <v>6.5</v>
      </c>
      <c r="B79">
        <v>78</v>
      </c>
      <c r="C79" s="13">
        <f t="shared" si="6"/>
        <v>-4.6654399983915872E-2</v>
      </c>
      <c r="D79">
        <f t="shared" si="7"/>
        <v>5.2367349240673597</v>
      </c>
      <c r="E79">
        <f t="shared" si="5"/>
        <v>0.85951319832030171</v>
      </c>
    </row>
    <row r="80" spans="1:5" x14ac:dyDescent="0.2">
      <c r="A80">
        <f t="shared" si="4"/>
        <v>6.583333333333333</v>
      </c>
      <c r="B80">
        <v>79</v>
      </c>
      <c r="C80" s="13">
        <f t="shared" si="6"/>
        <v>-4.7744327557512914E-2</v>
      </c>
      <c r="D80">
        <f t="shared" si="7"/>
        <v>5.2895904601426205</v>
      </c>
      <c r="E80">
        <f t="shared" si="5"/>
        <v>0.85766977023186097</v>
      </c>
    </row>
    <row r="81" spans="1:5" x14ac:dyDescent="0.2">
      <c r="A81">
        <f t="shared" si="4"/>
        <v>6.6666666666666661</v>
      </c>
      <c r="B81">
        <v>80</v>
      </c>
      <c r="C81" s="13">
        <f t="shared" si="6"/>
        <v>-4.8844088456379692E-2</v>
      </c>
      <c r="D81">
        <f t="shared" si="7"/>
        <v>5.3421383769979229</v>
      </c>
      <c r="E81">
        <f t="shared" si="5"/>
        <v>0.8558271455533506</v>
      </c>
    </row>
    <row r="82" spans="1:5" x14ac:dyDescent="0.2">
      <c r="A82">
        <f t="shared" si="4"/>
        <v>6.75</v>
      </c>
      <c r="B82">
        <v>81</v>
      </c>
      <c r="C82" s="13">
        <f t="shared" si="6"/>
        <v>-4.9953602320541857E-2</v>
      </c>
      <c r="D82">
        <f t="shared" si="7"/>
        <v>5.3943804649771279</v>
      </c>
      <c r="E82">
        <f t="shared" si="5"/>
        <v>0.85398537415699882</v>
      </c>
    </row>
    <row r="83" spans="1:5" x14ac:dyDescent="0.2">
      <c r="A83">
        <f t="shared" si="4"/>
        <v>6.833333333333333</v>
      </c>
      <c r="B83">
        <v>82</v>
      </c>
      <c r="C83" s="13">
        <f t="shared" si="6"/>
        <v>-5.1072789526170094E-2</v>
      </c>
      <c r="D83">
        <f t="shared" si="7"/>
        <v>5.4463185040042941</v>
      </c>
      <c r="E83">
        <f t="shared" si="5"/>
        <v>0.85214450510282147</v>
      </c>
    </row>
    <row r="84" spans="1:5" x14ac:dyDescent="0.2">
      <c r="A84">
        <f t="shared" si="4"/>
        <v>6.9166666666666661</v>
      </c>
      <c r="B84">
        <v>83</v>
      </c>
      <c r="C84" s="13">
        <f t="shared" si="6"/>
        <v>-5.2201571178180098E-2</v>
      </c>
      <c r="D84">
        <f t="shared" si="7"/>
        <v>5.4979542636443215</v>
      </c>
      <c r="E84">
        <f t="shared" si="5"/>
        <v>0.85030458664903741</v>
      </c>
    </row>
    <row r="85" spans="1:5" x14ac:dyDescent="0.2">
      <c r="A85">
        <f t="shared" si="4"/>
        <v>7</v>
      </c>
      <c r="B85">
        <v>84</v>
      </c>
      <c r="C85" s="13">
        <f t="shared" si="6"/>
        <v>-5.3339869102911761E-2</v>
      </c>
      <c r="D85">
        <f t="shared" si="7"/>
        <v>5.5492895031632443</v>
      </c>
      <c r="E85">
        <f t="shared" si="5"/>
        <v>0.84846566626237463</v>
      </c>
    </row>
    <row r="86" spans="1:5" x14ac:dyDescent="0.2">
      <c r="A86">
        <f t="shared" si="4"/>
        <v>7.083333333333333</v>
      </c>
      <c r="B86">
        <v>85</v>
      </c>
      <c r="C86" s="13">
        <f t="shared" si="6"/>
        <v>-5.4487605840886709E-2</v>
      </c>
      <c r="D86">
        <f t="shared" si="7"/>
        <v>5.600325971588167</v>
      </c>
      <c r="E86">
        <f t="shared" si="5"/>
        <v>0.84662779062826687</v>
      </c>
    </row>
    <row r="87" spans="1:5" x14ac:dyDescent="0.2">
      <c r="A87">
        <f t="shared" si="4"/>
        <v>7.1666666666666661</v>
      </c>
      <c r="B87">
        <v>86</v>
      </c>
      <c r="C87" s="13">
        <f t="shared" si="6"/>
        <v>-5.5644704639643362E-2</v>
      </c>
      <c r="D87">
        <f t="shared" si="7"/>
        <v>5.6510654077668567</v>
      </c>
      <c r="E87">
        <f t="shared" si="5"/>
        <v>0.84479100566094312</v>
      </c>
    </row>
    <row r="88" spans="1:5" x14ac:dyDescent="0.2">
      <c r="A88">
        <f t="shared" si="4"/>
        <v>7.25</v>
      </c>
      <c r="B88">
        <v>87</v>
      </c>
      <c r="C88" s="13">
        <f t="shared" si="6"/>
        <v>-5.6811089446648547E-2</v>
      </c>
      <c r="D88">
        <f t="shared" si="7"/>
        <v>5.7015095404269864</v>
      </c>
      <c r="E88">
        <f t="shared" si="5"/>
        <v>0.84295535651340747</v>
      </c>
    </row>
    <row r="89" spans="1:5" x14ac:dyDescent="0.2">
      <c r="A89">
        <f t="shared" si="4"/>
        <v>7.333333333333333</v>
      </c>
      <c r="B89">
        <v>88</v>
      </c>
      <c r="C89" s="13">
        <f t="shared" si="6"/>
        <v>-5.7986684902284917E-2</v>
      </c>
      <c r="D89">
        <f t="shared" si="7"/>
        <v>5.7516600882350337</v>
      </c>
      <c r="E89">
        <f t="shared" si="5"/>
        <v>0.84112088758731296</v>
      </c>
    </row>
    <row r="90" spans="1:5" x14ac:dyDescent="0.2">
      <c r="A90">
        <f t="shared" si="4"/>
        <v>7.4166666666666661</v>
      </c>
      <c r="B90">
        <v>89</v>
      </c>
      <c r="C90" s="13">
        <f t="shared" si="6"/>
        <v>-5.9171416332913278E-2</v>
      </c>
      <c r="D90">
        <f t="shared" si="7"/>
        <v>5.8015187598548383</v>
      </c>
      <c r="E90">
        <f t="shared" si="5"/>
        <v>0.83928764254272914</v>
      </c>
    </row>
    <row r="91" spans="1:5" x14ac:dyDescent="0.2">
      <c r="A91">
        <f t="shared" si="4"/>
        <v>7.5</v>
      </c>
      <c r="B91">
        <v>90</v>
      </c>
      <c r="C91" s="13">
        <f t="shared" si="6"/>
        <v>-6.0365209744009017E-2</v>
      </c>
      <c r="D91">
        <f t="shared" si="7"/>
        <v>5.8510872540058161</v>
      </c>
      <c r="E91">
        <f t="shared" si="5"/>
        <v>0.83745566430780272</v>
      </c>
    </row>
    <row r="92" spans="1:5" x14ac:dyDescent="0.2">
      <c r="A92">
        <f t="shared" si="4"/>
        <v>7.583333333333333</v>
      </c>
      <c r="B92">
        <v>91</v>
      </c>
      <c r="C92" s="13">
        <f t="shared" si="6"/>
        <v>-6.1567991813371796E-2</v>
      </c>
      <c r="D92">
        <f t="shared" si="7"/>
        <v>5.9003672595208352</v>
      </c>
      <c r="E92">
        <f t="shared" si="5"/>
        <v>0.835624995088314</v>
      </c>
    </row>
    <row r="93" spans="1:5" x14ac:dyDescent="0.2">
      <c r="A93">
        <f t="shared" si="4"/>
        <v>7.6666666666666661</v>
      </c>
      <c r="B93">
        <v>92</v>
      </c>
      <c r="C93" s="13">
        <f t="shared" si="6"/>
        <v>-6.2779689884407686E-2</v>
      </c>
      <c r="D93">
        <f t="shared" si="7"/>
        <v>5.9493604554037569</v>
      </c>
      <c r="E93">
        <f t="shared" si="5"/>
        <v>0.83379567637712815</v>
      </c>
    </row>
    <row r="94" spans="1:5" x14ac:dyDescent="0.2">
      <c r="A94">
        <f t="shared" si="4"/>
        <v>7.75</v>
      </c>
      <c r="B94">
        <v>93</v>
      </c>
      <c r="C94" s="13">
        <f t="shared" si="6"/>
        <v>-6.4000231959482984E-2</v>
      </c>
      <c r="D94">
        <f t="shared" si="7"/>
        <v>5.9980685108866396</v>
      </c>
      <c r="E94">
        <f t="shared" si="5"/>
        <v>0.83196774896354286</v>
      </c>
    </row>
    <row r="95" spans="1:5" x14ac:dyDescent="0.2">
      <c r="A95">
        <f t="shared" si="4"/>
        <v>7.833333333333333</v>
      </c>
      <c r="B95">
        <v>94</v>
      </c>
      <c r="C95" s="13">
        <f t="shared" si="6"/>
        <v>-6.5229546693348864E-2</v>
      </c>
      <c r="D95">
        <f t="shared" si="7"/>
        <v>6.0464930854866124</v>
      </c>
      <c r="E95">
        <f t="shared" si="5"/>
        <v>0.83014125294253305</v>
      </c>
    </row>
    <row r="96" spans="1:5" x14ac:dyDescent="0.2">
      <c r="A96">
        <f t="shared" si="4"/>
        <v>7.9166666666666661</v>
      </c>
      <c r="B96">
        <v>95</v>
      </c>
      <c r="C96" s="13">
        <f t="shared" si="6"/>
        <v>-6.6467563386636133E-2</v>
      </c>
      <c r="D96">
        <f t="shared" si="7"/>
        <v>6.0946358290624127</v>
      </c>
      <c r="E96">
        <f t="shared" si="5"/>
        <v>0.8283162277238928</v>
      </c>
    </row>
    <row r="97" spans="1:5" x14ac:dyDescent="0.2">
      <c r="A97">
        <f t="shared" si="4"/>
        <v>8</v>
      </c>
      <c r="B97">
        <v>96</v>
      </c>
      <c r="C97" s="13">
        <f t="shared" si="6"/>
        <v>-6.7714211979419195E-2</v>
      </c>
      <c r="D97">
        <f t="shared" si="7"/>
        <v>6.1424983818706025</v>
      </c>
      <c r="E97">
        <f t="shared" si="5"/>
        <v>0.82649271204127583</v>
      </c>
    </row>
    <row r="98" spans="1:5" x14ac:dyDescent="0.2">
      <c r="A98">
        <f t="shared" si="4"/>
        <v>8.0833333333333321</v>
      </c>
      <c r="B98">
        <v>97</v>
      </c>
      <c r="C98" s="13">
        <f t="shared" si="6"/>
        <v>-6.8969423044848641E-2</v>
      </c>
      <c r="D98">
        <f t="shared" si="7"/>
        <v>6.1900823746214479</v>
      </c>
      <c r="E98">
        <f t="shared" si="5"/>
        <v>0.82467074396113471</v>
      </c>
    </row>
    <row r="99" spans="1:5" x14ac:dyDescent="0.2">
      <c r="A99">
        <f t="shared" si="4"/>
        <v>8.1666666666666661</v>
      </c>
      <c r="B99">
        <v>98</v>
      </c>
      <c r="C99" s="13">
        <f t="shared" si="6"/>
        <v>-7.0233127782851582E-2</v>
      </c>
      <c r="D99">
        <f t="shared" si="7"/>
        <v>6.2373894285344837</v>
      </c>
      <c r="E99">
        <f t="shared" si="5"/>
        <v>0.82285036089155994</v>
      </c>
    </row>
    <row r="100" spans="1:5" x14ac:dyDescent="0.2">
      <c r="A100">
        <f t="shared" si="4"/>
        <v>8.25</v>
      </c>
      <c r="B100">
        <v>99</v>
      </c>
      <c r="C100" s="13">
        <f t="shared" si="6"/>
        <v>-7.1505258013898954E-2</v>
      </c>
      <c r="D100">
        <f t="shared" si="7"/>
        <v>6.2844211553937459</v>
      </c>
      <c r="E100">
        <f t="shared" si="5"/>
        <v>0.82103159959101968</v>
      </c>
    </row>
    <row r="101" spans="1:5" x14ac:dyDescent="0.2">
      <c r="A101">
        <f t="shared" si="4"/>
        <v>8.3333333333333321</v>
      </c>
      <c r="B101">
        <v>100</v>
      </c>
      <c r="C101" s="13">
        <f t="shared" si="6"/>
        <v>-7.2785746172839144E-2</v>
      </c>
      <c r="D101">
        <f t="shared" si="7"/>
        <v>6.331179157602687</v>
      </c>
      <c r="E101">
        <f t="shared" si="5"/>
        <v>0.81921449617700037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Bootstrapping</vt:lpstr>
      <vt:lpstr>Pass-Throughs</vt:lpstr>
      <vt:lpstr>Sequential Pay</vt:lpstr>
      <vt:lpstr>Treasury Futures</vt:lpstr>
      <vt:lpstr>Swaps</vt:lpstr>
      <vt:lpstr>Portfolio Cash Flows</vt:lpstr>
      <vt:lpstr>Shifts</vt:lpstr>
      <vt:lpstr>CDS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Farnsworth, Heber K.</dc:creator>
  <cp:lastModifiedBy>Alex Miranda</cp:lastModifiedBy>
  <dcterms:created xsi:type="dcterms:W3CDTF">2020-05-07T18:37:44Z</dcterms:created>
  <dcterms:modified xsi:type="dcterms:W3CDTF">2022-05-13T15:15:34Z</dcterms:modified>
</cp:coreProperties>
</file>