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le_of_Contents" sheetId="1" state="visible" r:id="rId2"/>
    <sheet name="ICC_Oni_UD" sheetId="2" state="visible" r:id="rId3"/>
    <sheet name="ICC_Oni_FB" sheetId="3" state="visible" r:id="rId4"/>
    <sheet name="ICC_Oni_PN" sheetId="4" state="visible" r:id="rId5"/>
    <sheet name="Raw_Data" sheetId="5" state="visible" r:id="rId6"/>
    <sheet name="Exampl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<sst xmlns="http://schemas.openxmlformats.org/spreadsheetml/2006/main" count="201" uniqueCount="69">
  <si>
    <t xml:space="preserve">Tab</t>
  </si>
  <si>
    <t xml:space="preserve">Description</t>
  </si>
  <si>
    <t xml:space="preserve">ICC_Oni_UD</t>
  </si>
  <si>
    <t xml:space="preserve">This is the ICC(3,3) calculation for all judges for the U/D dimension for Oni</t>
  </si>
  <si>
    <t xml:space="preserve">ICC_Oni_FB</t>
  </si>
  <si>
    <t xml:space="preserve">Same thing but for the F/B dimension...</t>
  </si>
  <si>
    <t xml:space="preserve">ICC_Oni_PN</t>
  </si>
  <si>
    <t xml:space="preserve">Same thing but for the P/N dimension...</t>
  </si>
  <si>
    <t xml:space="preserve">Raw_Data</t>
  </si>
  <si>
    <t xml:space="preserve">These are the aggregated personality profiles for each developer for each judge (used in the ICC calculations)</t>
  </si>
  <si>
    <t xml:space="preserve">Example</t>
  </si>
  <si>
    <r>
      <rPr>
        <sz val="10"/>
        <rFont val="Arial"/>
        <family val="2"/>
      </rPr>
      <t xml:space="preserve">This is the example from Shrout’s </t>
    </r>
    <r>
      <rPr>
        <i val="true"/>
        <sz val="10"/>
        <rFont val="Arial"/>
        <family val="2"/>
      </rPr>
      <t xml:space="preserve">Intraclass Correlations: Uses in Assessing Rater Reliability</t>
    </r>
  </si>
  <si>
    <t xml:space="preserve">Constants</t>
  </si>
  <si>
    <t xml:space="preserve">Number of Judges</t>
  </si>
  <si>
    <t xml:space="preserve">Number of Targets</t>
  </si>
  <si>
    <t xml:space="preserve">SS</t>
  </si>
  <si>
    <t xml:space="preserve">Col Means</t>
  </si>
  <si>
    <t xml:space="preserve">all SS</t>
  </si>
  <si>
    <t xml:space="preserve">Targets\Judges</t>
  </si>
  <si>
    <t xml:space="preserve">Alex</t>
  </si>
  <si>
    <t xml:space="preserve">Andrew</t>
  </si>
  <si>
    <t xml:space="preserve">IBM</t>
  </si>
  <si>
    <t xml:space="preserve">Row Means</t>
  </si>
  <si>
    <t xml:space="preserve">Grand Average</t>
  </si>
  <si>
    <t xml:space="preserve">Akin909</t>
  </si>
  <si>
    <t xml:space="preserve">SSB</t>
  </si>
  <si>
    <t xml:space="preserve">bryphe</t>
  </si>
  <si>
    <t xml:space="preserve">SSC</t>
  </si>
  <si>
    <t xml:space="preserve">badosu</t>
  </si>
  <si>
    <t xml:space="preserve">SST</t>
  </si>
  <si>
    <t xml:space="preserve">CrossR</t>
  </si>
  <si>
    <t xml:space="preserve">SSE</t>
  </si>
  <si>
    <t xml:space="preserve">TalAmuyal</t>
  </si>
  <si>
    <t xml:space="preserve">zapashcanon</t>
  </si>
  <si>
    <t xml:space="preserve">N-1</t>
  </si>
  <si>
    <t xml:space="preserve">someguynamedmatt</t>
  </si>
  <si>
    <t xml:space="preserve">C-1</t>
  </si>
  <si>
    <t xml:space="preserve">keforbes</t>
  </si>
  <si>
    <t xml:space="preserve">B-1</t>
  </si>
  <si>
    <t xml:space="preserve">samvv</t>
  </si>
  <si>
    <t xml:space="preserve">df_err</t>
  </si>
  <si>
    <t xml:space="preserve">Bretley</t>
  </si>
  <si>
    <t xml:space="preserve">cyansprite</t>
  </si>
  <si>
    <t xml:space="preserve">MSC/JMS</t>
  </si>
  <si>
    <t xml:space="preserve">SSC/(C-1)</t>
  </si>
  <si>
    <t xml:space="preserve">MSE/EMS</t>
  </si>
  <si>
    <t xml:space="preserve">SSE/(df_err)</t>
  </si>
  <si>
    <t xml:space="preserve">MSB/BMS</t>
  </si>
  <si>
    <t xml:space="preserve">SSB/(B-1)</t>
  </si>
  <si>
    <t xml:space="preserve">MST</t>
  </si>
  <si>
    <t xml:space="preserve">SST/(N-1)</t>
  </si>
  <si>
    <t xml:space="preserve">ICC(3,3)</t>
  </si>
  <si>
    <t xml:space="preserve">(BMS-EMS)/BMS</t>
  </si>
  <si>
    <t xml:space="preserve">Filler</t>
  </si>
  <si>
    <t xml:space="preserve">Person</t>
  </si>
  <si>
    <t xml:space="preserve">IBM_P_N</t>
  </si>
  <si>
    <t xml:space="preserve">IBM_F_B</t>
  </si>
  <si>
    <t xml:space="preserve">IBM_U_D</t>
  </si>
  <si>
    <t xml:space="preserve">Alex_P_N</t>
  </si>
  <si>
    <t xml:space="preserve">Alex_F_B</t>
  </si>
  <si>
    <t xml:space="preserve">Alex_U_D</t>
  </si>
  <si>
    <t xml:space="preserve">Andrew_P_N</t>
  </si>
  <si>
    <t xml:space="preserve">Andrew_F_B</t>
  </si>
  <si>
    <t xml:space="preserve">Andrew_U_D</t>
  </si>
  <si>
    <t xml:space="preserve">Judge1</t>
  </si>
  <si>
    <t xml:space="preserve">Judge2</t>
  </si>
  <si>
    <t xml:space="preserve">Judge3</t>
  </si>
  <si>
    <t xml:space="preserve">Judge4</t>
  </si>
  <si>
    <t xml:space="preserve">ICC(3,4)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</si>
</sst>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i val="true"/>
      <sz val="10"/>
      <name val="Arial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2:B27"/>
  <sheetViews>
    <sheetView showFormulas="false" showGridLines="true" showRowColHeaders="tru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A27" activeCellId="0" sqref="A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2" customFormat="false" ht="12.8" hidden="false" customHeight="false" outlineLevel="0" collapsed="false">
      <c r="A22" s="0" t="s">
        <v>0</v>
      </c>
      <c r="B22" s="0" t="s">
        <v>1</v>
      </c>
    </row>
    <row r="23" customFormat="false" ht="12.8" hidden="false" customHeight="false" outlineLevel="0" collapsed="false">
      <c r="A23" s="0" t="s">
        <v>2</v>
      </c>
      <c r="B23" s="0" t="s">
        <v>3</v>
      </c>
    </row>
    <row r="24" customFormat="false" ht="12.8" hidden="false" customHeight="false" outlineLevel="0" collapsed="false">
      <c r="A24" s="0" t="s">
        <v>4</v>
      </c>
      <c r="B24" s="0" t="s">
        <v>5</v>
      </c>
    </row>
    <row r="25" customFormat="false" ht="12.8" hidden="false" customHeight="false" outlineLevel="0" collapsed="false">
      <c r="A25" s="0" t="s">
        <v>6</v>
      </c>
      <c r="B25" s="0" t="s">
        <v>7</v>
      </c>
    </row>
    <row r="26" customFormat="false" ht="12.8" hidden="false" customHeight="false" outlineLevel="0" collapsed="false">
      <c r="A26" s="0" t="s">
        <v>8</v>
      </c>
      <c r="B26" s="0" t="s">
        <v>9</v>
      </c>
    </row>
    <row r="27" customFormat="false" ht="12.8" hidden="false" customHeight="false" outlineLevel="0" collapsed="false">
      <c r="A27" s="0" t="s">
        <v>10</v>
      </c>
      <c r="B27" s="0" t="s">
        <v>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16.6"/>
    <col collapsed="false" customWidth="false" hidden="false" outlineLevel="0" max="7" min="2" style="0" width="11.52"/>
    <col collapsed="false" customWidth="true" hidden="false" outlineLevel="0" max="14" min="8" style="0" width="13.87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</row>
    <row r="3" customFormat="false" ht="12.8" hidden="false" customHeight="false" outlineLevel="0" collapsed="false">
      <c r="A3" s="0" t="n">
        <v>3</v>
      </c>
      <c r="B3" s="0" t="n">
        <v>11</v>
      </c>
    </row>
    <row r="9" customFormat="false" ht="12.8" hidden="false" customHeight="false" outlineLevel="0" collapsed="false">
      <c r="B9" s="0" t="n">
        <f aca="false">(B10-$O$11)^2</f>
        <v>0.439923993977316</v>
      </c>
      <c r="C9" s="0" t="n">
        <f aca="false">(C10-$O$11)^2</f>
        <v>0.238302080617855</v>
      </c>
      <c r="D9" s="0" t="n">
        <f aca="false">(D10-$O$11)^2</f>
        <v>0.030662014201109</v>
      </c>
      <c r="G9" s="1" t="s">
        <v>15</v>
      </c>
    </row>
    <row r="10" customFormat="false" ht="12.8" hidden="false" customHeight="false" outlineLevel="0" collapsed="false">
      <c r="A10" s="1" t="s">
        <v>16</v>
      </c>
      <c r="B10" s="0" t="n">
        <f aca="false">SUM(B12:B22)/$B$3</f>
        <v>0.163584117032393</v>
      </c>
      <c r="C10" s="0" t="n">
        <f aca="false">SUM(C12:C22)/$B$3</f>
        <v>-0.987845487845488</v>
      </c>
      <c r="D10" s="0" t="n">
        <f aca="false">SUM(D12:D22)/$B$3</f>
        <v>-0.674789269794142</v>
      </c>
      <c r="E10" s="0" t="n">
        <f aca="false">SUM(E12:E17)/$B$3</f>
        <v>0</v>
      </c>
      <c r="I10" s="1" t="s">
        <v>17</v>
      </c>
    </row>
    <row r="11" customFormat="false" ht="12.8" hidden="false" customHeight="false" outlineLevel="0" collapsed="false">
      <c r="A11" s="0" t="s">
        <v>18</v>
      </c>
      <c r="B11" s="0" t="s">
        <v>19</v>
      </c>
      <c r="C11" s="0" t="s">
        <v>20</v>
      </c>
      <c r="D11" s="0" t="s">
        <v>21</v>
      </c>
      <c r="F11" s="1" t="s">
        <v>22</v>
      </c>
      <c r="I11" s="0" t="s">
        <v>19</v>
      </c>
      <c r="J11" s="0" t="s">
        <v>20</v>
      </c>
      <c r="K11" s="0" t="s">
        <v>21</v>
      </c>
      <c r="N11" s="0" t="s">
        <v>23</v>
      </c>
      <c r="O11" s="0" t="n">
        <f aca="false">SUM(B10:E10)*$B$3/($A$3*$B$3)</f>
        <v>-0.499683546869079</v>
      </c>
    </row>
    <row r="12" customFormat="false" ht="12.8" hidden="false" customHeight="false" outlineLevel="0" collapsed="false">
      <c r="A12" s="0" t="s">
        <v>24</v>
      </c>
      <c r="B12" s="0" t="n">
        <f aca="false">Raw_Data!G2</f>
        <v>0.482758620689654</v>
      </c>
      <c r="C12" s="0" t="n">
        <f aca="false">Raw_Data!J2</f>
        <v>-1.07142857142857</v>
      </c>
      <c r="D12" s="0" t="n">
        <f aca="false">Raw_Data!D2</f>
        <v>-1.58193338364877</v>
      </c>
      <c r="F12" s="0" t="n">
        <f aca="false">SUM(B12:E12)/$A$3</f>
        <v>-0.723534444795895</v>
      </c>
      <c r="G12" s="0" t="n">
        <f aca="false">(F12-$O$11)^2</f>
        <v>0.050109224502642</v>
      </c>
      <c r="I12" s="0" t="n">
        <f aca="false">(B12-$O$11)^2</f>
        <v>0.965192612597501</v>
      </c>
      <c r="J12" s="0" t="n">
        <f aca="false">(C12-$O$11)^2</f>
        <v>0.326892373108533</v>
      </c>
      <c r="K12" s="0" t="n">
        <f aca="false">(D12-$O$11)^2</f>
        <v>1.17126470920967</v>
      </c>
      <c r="N12" s="0" t="s">
        <v>25</v>
      </c>
      <c r="O12" s="0" t="n">
        <f aca="false">SUM(G12:G22)*$A$3</f>
        <v>95.6934150200054</v>
      </c>
    </row>
    <row r="13" customFormat="false" ht="12.8" hidden="false" customHeight="false" outlineLevel="0" collapsed="false">
      <c r="A13" s="0" t="s">
        <v>26</v>
      </c>
      <c r="B13" s="0" t="n">
        <f aca="false">Raw_Data!G3</f>
        <v>3.65</v>
      </c>
      <c r="C13" s="0" t="n">
        <f aca="false">Raw_Data!J3</f>
        <v>2.87179487179487</v>
      </c>
      <c r="D13" s="0" t="n">
        <f aca="false">Raw_Data!D3</f>
        <v>-0.521785252670576</v>
      </c>
      <c r="F13" s="0" t="n">
        <f aca="false">SUM(B13:E13)/$A$3</f>
        <v>2.00000320637476</v>
      </c>
      <c r="G13" s="0" t="n">
        <f aca="false">(F13-$O$11)^2</f>
        <v>6.24843386434275</v>
      </c>
      <c r="I13" s="0" t="n">
        <f aca="false">(B13-$O$11)^2</f>
        <v>17.2198735391559</v>
      </c>
      <c r="J13" s="0" t="n">
        <f aca="false">(C13-$O$11)^2</f>
        <v>11.3668667275168</v>
      </c>
      <c r="K13" s="0" t="n">
        <f aca="false">(D13-$O$11)^2</f>
        <v>0.000488485399335934</v>
      </c>
      <c r="N13" s="0" t="s">
        <v>27</v>
      </c>
      <c r="O13" s="0" t="n">
        <f aca="false">SUM(B9:E9)*B3</f>
        <v>7.79776897675909</v>
      </c>
    </row>
    <row r="14" customFormat="false" ht="12.8" hidden="false" customHeight="false" outlineLevel="0" collapsed="false">
      <c r="A14" s="0" t="s">
        <v>28</v>
      </c>
      <c r="B14" s="0" t="n">
        <f aca="false">Raw_Data!G4</f>
        <v>4</v>
      </c>
      <c r="C14" s="0" t="n">
        <f aca="false">Raw_Data!J4</f>
        <v>3</v>
      </c>
      <c r="D14" s="0" t="n">
        <f aca="false">Raw_Data!D4</f>
        <v>-0.402578179203495</v>
      </c>
      <c r="F14" s="0" t="n">
        <f aca="false">SUM(B14:E14)/$A$3</f>
        <v>2.19914060693217</v>
      </c>
      <c r="G14" s="0" t="n">
        <f aca="false">(F14-$O$11)^2</f>
        <v>7.28365181314102</v>
      </c>
      <c r="I14" s="0" t="n">
        <f aca="false">(B14-$O$11)^2</f>
        <v>20.2471520219643</v>
      </c>
      <c r="J14" s="0" t="n">
        <f aca="false">(C14-$O$11)^2</f>
        <v>12.2477849282261</v>
      </c>
      <c r="K14" s="0" t="n">
        <f aca="false">(D14-$O$11)^2</f>
        <v>0.00942945242946822</v>
      </c>
      <c r="N14" s="1" t="s">
        <v>29</v>
      </c>
      <c r="O14" s="0" t="n">
        <f aca="false">SUM(I12:L22)</f>
        <v>193.715401882621</v>
      </c>
    </row>
    <row r="15" customFormat="false" ht="12.8" hidden="false" customHeight="false" outlineLevel="0" collapsed="false">
      <c r="A15" s="0" t="s">
        <v>30</v>
      </c>
      <c r="B15" s="0" t="n">
        <f aca="false">Raw_Data!G5</f>
        <v>2.66666666666667</v>
      </c>
      <c r="C15" s="0" t="n">
        <f aca="false">Raw_Data!J5</f>
        <v>-0.666666666666667</v>
      </c>
      <c r="D15" s="0" t="n">
        <f aca="false">Raw_Data!D5</f>
        <v>0.79066978284332</v>
      </c>
      <c r="F15" s="0" t="n">
        <f aca="false">SUM(B15:E15)/$A$3</f>
        <v>0.930223260947774</v>
      </c>
      <c r="G15" s="0" t="n">
        <f aca="false">(F15-$O$11)^2</f>
        <v>2.04463347904098</v>
      </c>
      <c r="I15" s="0" t="n">
        <f aca="false">(B15-$O$11)^2</f>
        <v>10.0257736747579</v>
      </c>
      <c r="J15" s="0" t="n">
        <f aca="false">(C15-$O$11)^2</f>
        <v>0.0278833622973357</v>
      </c>
      <c r="K15" s="0" t="n">
        <f aca="false">(D15-$O$11)^2</f>
        <v>1.66501171549987</v>
      </c>
      <c r="N15" s="0" t="s">
        <v>31</v>
      </c>
      <c r="O15" s="0" t="n">
        <f aca="false">$O$14-$O$13-$O$12</f>
        <v>90.2242178858569</v>
      </c>
    </row>
    <row r="16" customFormat="false" ht="12.8" hidden="false" customHeight="false" outlineLevel="0" collapsed="false">
      <c r="A16" s="0" t="s">
        <v>32</v>
      </c>
      <c r="B16" s="0" t="n">
        <f aca="false">Raw_Data!G6</f>
        <v>-2.66666666666667</v>
      </c>
      <c r="C16" s="0" t="n">
        <f aca="false">Raw_Data!J6</f>
        <v>1.33333333333333</v>
      </c>
      <c r="D16" s="0" t="n">
        <f aca="false">Raw_Data!D6</f>
        <v>0.502975086938942</v>
      </c>
      <c r="F16" s="0" t="n">
        <f aca="false">SUM(B16:E16)/$A$3</f>
        <v>-0.276786082131466</v>
      </c>
      <c r="G16" s="0" t="n">
        <f aca="false">(F16-$O$11)^2</f>
        <v>0.0496832797864554</v>
      </c>
      <c r="I16" s="0" t="n">
        <f aca="false">(B16-$O$11)^2</f>
        <v>4.6958158414877</v>
      </c>
      <c r="J16" s="0" t="n">
        <f aca="false">(C16-$O$11)^2</f>
        <v>3.35995088310697</v>
      </c>
      <c r="K16" s="0" t="n">
        <f aca="false">(D16-$O$11)^2</f>
        <v>1.00532433594977</v>
      </c>
    </row>
    <row r="17" customFormat="false" ht="12.8" hidden="false" customHeight="false" outlineLevel="0" collapsed="false">
      <c r="A17" s="0" t="s">
        <v>33</v>
      </c>
      <c r="B17" s="0" t="n">
        <f aca="false">Raw_Data!G7</f>
        <v>-2</v>
      </c>
      <c r="C17" s="0" t="n">
        <f aca="false">Raw_Data!J7</f>
        <v>-6</v>
      </c>
      <c r="D17" s="0" t="n">
        <f aca="false">Raw_Data!D7</f>
        <v>-1.2718347848957</v>
      </c>
      <c r="F17" s="0" t="n">
        <f aca="false">SUM(B17:E17)/$A$3</f>
        <v>-3.09061159496523</v>
      </c>
      <c r="G17" s="0" t="n">
        <f aca="false">(F17-$O$11)^2</f>
        <v>6.71290815041135</v>
      </c>
      <c r="I17" s="0" t="n">
        <f aca="false">(B17-$O$11)^2</f>
        <v>2.25094945953535</v>
      </c>
      <c r="J17" s="0" t="n">
        <f aca="false">(C17-$O$11)^2</f>
        <v>30.2534810845827</v>
      </c>
      <c r="K17" s="0" t="n">
        <f aca="false">(D17-$O$11)^2</f>
        <v>0.596217534386044</v>
      </c>
      <c r="N17" s="0" t="s">
        <v>34</v>
      </c>
      <c r="O17" s="0" t="n">
        <f aca="false">$A$3*$B$3-1</f>
        <v>32</v>
      </c>
    </row>
    <row r="18" customFormat="false" ht="12.8" hidden="false" customHeight="false" outlineLevel="0" collapsed="false">
      <c r="A18" s="0" t="s">
        <v>35</v>
      </c>
      <c r="B18" s="0" t="n">
        <f aca="false">Raw_Data!G8</f>
        <v>-1.33333333333333</v>
      </c>
      <c r="C18" s="0" t="n">
        <f aca="false">Raw_Data!J8</f>
        <v>-2</v>
      </c>
      <c r="D18" s="0" t="n">
        <f aca="false">Raw_Data!D8</f>
        <v>-1.02170960724764</v>
      </c>
      <c r="F18" s="0" t="n">
        <f aca="false">SUM(B18:E18)/$A$3</f>
        <v>-1.45168098019366</v>
      </c>
      <c r="G18" s="0" t="n">
        <f aca="false">(F18-$O$11)^2</f>
        <v>0.906299113056584</v>
      </c>
      <c r="I18" s="0" t="n">
        <f aca="false">(B18-$O$11)^2</f>
        <v>0.694971966471891</v>
      </c>
      <c r="J18" s="0" t="n">
        <f aca="false">(C18-$O$11)^2</f>
        <v>2.25094945953535</v>
      </c>
      <c r="K18" s="0" t="n">
        <f aca="false">(D18-$O$11)^2</f>
        <v>0.272511207714361</v>
      </c>
      <c r="N18" s="0" t="s">
        <v>36</v>
      </c>
      <c r="O18" s="0" t="n">
        <f aca="false">$A$3-1</f>
        <v>2</v>
      </c>
    </row>
    <row r="19" customFormat="false" ht="12.8" hidden="false" customHeight="false" outlineLevel="0" collapsed="false">
      <c r="A19" s="0" t="s">
        <v>37</v>
      </c>
      <c r="B19" s="0" t="n">
        <f aca="false">Raw_Data!G9</f>
        <v>-0.666666666666667</v>
      </c>
      <c r="C19" s="0" t="n">
        <f aca="false">Raw_Data!J9</f>
        <v>3</v>
      </c>
      <c r="D19" s="0" t="n">
        <f aca="false">Raw_Data!D9</f>
        <v>-0.495189009934158</v>
      </c>
      <c r="F19" s="0" t="n">
        <f aca="false">SUM(B19:E19)/$A$3</f>
        <v>0.612714774466392</v>
      </c>
      <c r="G19" s="0" t="n">
        <f aca="false">(F19-$O$11)^2</f>
        <v>1.23743002530997</v>
      </c>
      <c r="I19" s="0" t="n">
        <f aca="false">(B19-$O$11)^2</f>
        <v>0.0278833622973357</v>
      </c>
      <c r="J19" s="0" t="n">
        <f aca="false">(C19-$O$11)^2</f>
        <v>12.2477849282261</v>
      </c>
      <c r="K19" s="0" t="n">
        <f aca="false">(D19-$O$11)^2</f>
        <v>2.02008622593678E-005</v>
      </c>
      <c r="N19" s="0" t="s">
        <v>38</v>
      </c>
      <c r="O19" s="0" t="n">
        <f aca="false">$B$3-1</f>
        <v>10</v>
      </c>
    </row>
    <row r="20" customFormat="false" ht="12.8" hidden="false" customHeight="false" outlineLevel="0" collapsed="false">
      <c r="A20" s="0" t="s">
        <v>39</v>
      </c>
      <c r="B20" s="0" t="n">
        <f aca="false">Raw_Data!G10</f>
        <v>1</v>
      </c>
      <c r="C20" s="0" t="n">
        <f aca="false">Raw_Data!J10</f>
        <v>-6</v>
      </c>
      <c r="D20" s="0" t="n">
        <f aca="false">Raw_Data!D10</f>
        <v>-0.651755460032828</v>
      </c>
      <c r="F20" s="0" t="n">
        <f aca="false">SUM(B20:E20)/$A$3</f>
        <v>-1.88391848667761</v>
      </c>
      <c r="G20" s="0" t="n">
        <f aca="false">(F20-$O$11)^2</f>
        <v>1.91610636858673</v>
      </c>
      <c r="I20" s="0" t="n">
        <f aca="false">(B20-$O$11)^2</f>
        <v>2.24905074074982</v>
      </c>
      <c r="J20" s="0" t="n">
        <f aca="false">(C20-$O$11)^2</f>
        <v>30.2534810845827</v>
      </c>
      <c r="K20" s="0" t="n">
        <f aca="false">(D20-$O$11)^2</f>
        <v>0.0231258667732829</v>
      </c>
      <c r="N20" s="0" t="s">
        <v>40</v>
      </c>
      <c r="O20" s="0" t="n">
        <f aca="false">$O$19*$O$18</f>
        <v>20</v>
      </c>
    </row>
    <row r="21" customFormat="false" ht="12.8" hidden="false" customHeight="false" outlineLevel="0" collapsed="false">
      <c r="A21" s="0" t="s">
        <v>41</v>
      </c>
      <c r="B21" s="0" t="n">
        <f aca="false">Raw_Data!G11</f>
        <v>-1.33333333333333</v>
      </c>
      <c r="C21" s="0" t="n">
        <f aca="false">Raw_Data!J11</f>
        <v>-5.33333333333333</v>
      </c>
      <c r="D21" s="0" t="n">
        <f aca="false">Raw_Data!D11</f>
        <v>-1.64335990760621</v>
      </c>
      <c r="F21" s="0" t="n">
        <f aca="false">SUM(B21:E21)/$A$3</f>
        <v>-2.77000885809096</v>
      </c>
      <c r="G21" s="0" t="n">
        <f aca="false">(F21-$O$11)^2</f>
        <v>5.15437701877472</v>
      </c>
      <c r="I21" s="0" t="n">
        <f aca="false">(B21-$O$11)^2</f>
        <v>0.694971966471891</v>
      </c>
      <c r="J21" s="0" t="n">
        <f aca="false">(C21-$O$11)^2</f>
        <v>23.3641702581859</v>
      </c>
      <c r="K21" s="0" t="n">
        <f aca="false">(D21-$O$11)^2</f>
        <v>1.30799561810893</v>
      </c>
    </row>
    <row r="22" s="2" customFormat="true" ht="12.8" hidden="false" customHeight="false" outlineLevel="0" collapsed="false">
      <c r="A22" s="2" t="s">
        <v>42</v>
      </c>
      <c r="B22" s="0" t="n">
        <f aca="false">Raw_Data!G12</f>
        <v>-2</v>
      </c>
      <c r="C22" s="0" t="n">
        <f aca="false">Raw_Data!J12</f>
        <v>0</v>
      </c>
      <c r="D22" s="0" t="n">
        <f aca="false">Raw_Data!D12</f>
        <v>-1.12618125227845</v>
      </c>
      <c r="F22" s="2" t="n">
        <f aca="false">SUM(B22:E22)/$A$3</f>
        <v>-1.04206041742615</v>
      </c>
      <c r="G22" s="2" t="n">
        <f aca="false">(F22-$O$11)^2</f>
        <v>0.294172669715282</v>
      </c>
      <c r="I22" s="2" t="n">
        <f aca="false">(B22-$O$11)^2</f>
        <v>2.25094945953535</v>
      </c>
      <c r="J22" s="2" t="n">
        <f aca="false">(C22-$O$11)^2</f>
        <v>0.249683647011663</v>
      </c>
      <c r="K22" s="2" t="n">
        <f aca="false">(D22-$O$11)^2</f>
        <v>0.392499374883207</v>
      </c>
      <c r="N22" s="2" t="s">
        <v>43</v>
      </c>
      <c r="O22" s="2" t="n">
        <f aca="false">$O$13/($O$18)</f>
        <v>3.89888448837954</v>
      </c>
      <c r="P22" s="2" t="s">
        <v>44</v>
      </c>
    </row>
    <row r="23" customFormat="false" ht="12.8" hidden="false" customHeight="false" outlineLevel="0" collapsed="false">
      <c r="N23" s="0" t="s">
        <v>45</v>
      </c>
      <c r="O23" s="0" t="n">
        <f aca="false">$O$15/$O$20</f>
        <v>4.51121089429284</v>
      </c>
      <c r="P23" s="0" t="s">
        <v>46</v>
      </c>
    </row>
    <row r="24" customFormat="false" ht="12.8" hidden="false" customHeight="false" outlineLevel="0" collapsed="false">
      <c r="N24" s="0" t="s">
        <v>47</v>
      </c>
      <c r="O24" s="0" t="n">
        <f aca="false">$O$12/$O$19</f>
        <v>9.56934150200054</v>
      </c>
      <c r="P24" s="0" t="s">
        <v>48</v>
      </c>
    </row>
    <row r="25" customFormat="false" ht="12.8" hidden="false" customHeight="false" outlineLevel="0" collapsed="false">
      <c r="N25" s="0" t="s">
        <v>49</v>
      </c>
      <c r="O25" s="0" t="n">
        <f aca="false">$O$14/$O$17</f>
        <v>6.05360630883192</v>
      </c>
      <c r="P25" s="0" t="s">
        <v>50</v>
      </c>
    </row>
    <row r="27" customFormat="false" ht="12.8" hidden="false" customHeight="false" outlineLevel="0" collapsed="false">
      <c r="N27" s="0" t="s">
        <v>51</v>
      </c>
      <c r="O27" s="0" t="n">
        <f aca="false">($O$24-$O$23)/$O$24</f>
        <v>0.528576663989916</v>
      </c>
      <c r="P27" s="0" t="s">
        <v>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RowHeight="12.8" zeroHeight="false" outlineLevelRow="0" outlineLevelCol="0"/>
  <cols>
    <col collapsed="false" customWidth="true" hidden="false" outlineLevel="0" max="1" min="1" style="0" width="16.6"/>
    <col collapsed="false" customWidth="false" hidden="false" outlineLevel="0" max="7" min="2" style="0" width="11.52"/>
    <col collapsed="false" customWidth="true" hidden="false" outlineLevel="0" max="14" min="8" style="0" width="13.87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</row>
    <row r="3" customFormat="false" ht="12.8" hidden="false" customHeight="false" outlineLevel="0" collapsed="false">
      <c r="A3" s="0" t="n">
        <v>3</v>
      </c>
      <c r="B3" s="0" t="n">
        <v>11</v>
      </c>
    </row>
    <row r="9" customFormat="false" ht="12.8" hidden="false" customHeight="false" outlineLevel="0" collapsed="false">
      <c r="B9" s="0" t="n">
        <f aca="false">(B10-$O$11)^2</f>
        <v>10.5896545359805</v>
      </c>
      <c r="C9" s="0" t="n">
        <f aca="false">(C10-$O$11)^2</f>
        <v>0.369219006754717</v>
      </c>
      <c r="D9" s="0" t="n">
        <f aca="false">(D10-$O$11)^2</f>
        <v>7.00417925384244</v>
      </c>
      <c r="G9" s="1" t="s">
        <v>15</v>
      </c>
    </row>
    <row r="10" customFormat="false" ht="12.8" hidden="false" customHeight="false" outlineLevel="0" collapsed="false">
      <c r="A10" s="1" t="s">
        <v>16</v>
      </c>
      <c r="B10" s="0" t="n">
        <f aca="false">SUM(B12:B22)/$B$3</f>
        <v>5.71562173458725</v>
      </c>
      <c r="C10" s="0" t="n">
        <f aca="false">SUM(C12:C22)/$B$3</f>
        <v>1.85381285381285</v>
      </c>
      <c r="D10" s="0" t="n">
        <f aca="false">SUM(D12:D22)/$B$3</f>
        <v>-0.18509420272842</v>
      </c>
      <c r="I10" s="1" t="s">
        <v>17</v>
      </c>
    </row>
    <row r="11" customFormat="false" ht="12.8" hidden="false" customHeight="false" outlineLevel="0" collapsed="false">
      <c r="A11" s="0" t="s">
        <v>18</v>
      </c>
      <c r="B11" s="0" t="s">
        <v>19</v>
      </c>
      <c r="C11" s="0" t="s">
        <v>20</v>
      </c>
      <c r="D11" s="0" t="s">
        <v>21</v>
      </c>
      <c r="F11" s="1" t="s">
        <v>22</v>
      </c>
      <c r="I11" s="0" t="s">
        <v>19</v>
      </c>
      <c r="J11" s="0" t="s">
        <v>20</v>
      </c>
      <c r="K11" s="0" t="s">
        <v>21</v>
      </c>
      <c r="N11" s="0" t="s">
        <v>23</v>
      </c>
      <c r="O11" s="0" t="n">
        <f aca="false">SUM(B10:E10)*$B$3/($A$3*$B$3)</f>
        <v>2.4614467952239</v>
      </c>
    </row>
    <row r="12" customFormat="false" ht="12.8" hidden="false" customHeight="false" outlineLevel="0" collapsed="false">
      <c r="A12" s="0" t="s">
        <v>24</v>
      </c>
      <c r="B12" s="0" t="n">
        <f aca="false">Raw_Data!F2</f>
        <v>5.65517241379311</v>
      </c>
      <c r="C12" s="0" t="n">
        <f aca="false">Raw_Data!I2</f>
        <v>1.57142857142857</v>
      </c>
      <c r="D12" s="0" t="n">
        <f aca="false">Raw_Data!C2</f>
        <v>-1.15269179885576</v>
      </c>
      <c r="F12" s="0" t="n">
        <f aca="false">SUM(B12:E12)/$A$3</f>
        <v>2.02463639545531</v>
      </c>
      <c r="G12" s="0" t="n">
        <f aca="false">(F12-$O$11)^2</f>
        <v>0.190803325345994</v>
      </c>
      <c r="I12" s="0" t="n">
        <f aca="false">(B12-$O$11)^2</f>
        <v>10.1998833267053</v>
      </c>
      <c r="J12" s="0" t="n">
        <f aca="false">(C12-$O$11)^2</f>
        <v>0.792132438687786</v>
      </c>
      <c r="K12" s="0" t="n">
        <f aca="false">(D12-$O$11)^2</f>
        <v>13.0619977772161</v>
      </c>
      <c r="N12" s="0" t="s">
        <v>25</v>
      </c>
      <c r="O12" s="0" t="n">
        <f aca="false">SUM(G12:G22)*$A$3</f>
        <v>53.2464881529946</v>
      </c>
    </row>
    <row r="13" customFormat="false" ht="12.8" hidden="false" customHeight="false" outlineLevel="0" collapsed="false">
      <c r="A13" s="0" t="s">
        <v>26</v>
      </c>
      <c r="B13" s="0" t="n">
        <f aca="false">Raw_Data!F3</f>
        <v>2.55</v>
      </c>
      <c r="C13" s="0" t="n">
        <f aca="false">Raw_Data!I3</f>
        <v>-0.512820512820514</v>
      </c>
      <c r="D13" s="0" t="n">
        <f aca="false">Raw_Data!C3</f>
        <v>-0.393730884333156</v>
      </c>
      <c r="F13" s="0" t="n">
        <f aca="false">SUM(B13:E13)/$A$3</f>
        <v>0.547816200948777</v>
      </c>
      <c r="G13" s="0" t="n">
        <f aca="false">(F13-$O$11)^2</f>
        <v>3.66198205134574</v>
      </c>
      <c r="I13" s="0" t="n">
        <f aca="false">(B13-$O$11)^2</f>
        <v>0.00784167007611872</v>
      </c>
      <c r="J13" s="0" t="n">
        <f aca="false">(C13-$O$11)^2</f>
        <v>8.84626601970174</v>
      </c>
      <c r="K13" s="0" t="n">
        <f aca="false">(D13-$O$11)^2</f>
        <v>8.15203958184079</v>
      </c>
      <c r="N13" s="0" t="s">
        <v>27</v>
      </c>
      <c r="O13" s="0" t="n">
        <f aca="false">SUM(B9:E9)*B3</f>
        <v>197.593580762354</v>
      </c>
    </row>
    <row r="14" customFormat="false" ht="12.8" hidden="false" customHeight="false" outlineLevel="0" collapsed="false">
      <c r="A14" s="0" t="s">
        <v>28</v>
      </c>
      <c r="B14" s="0" t="n">
        <f aca="false">Raw_Data!F4</f>
        <v>9</v>
      </c>
      <c r="C14" s="0" t="n">
        <f aca="false">Raw_Data!I4</f>
        <v>-2</v>
      </c>
      <c r="D14" s="0" t="n">
        <f aca="false">Raw_Data!C4</f>
        <v>-0.480575998593633</v>
      </c>
      <c r="F14" s="0" t="n">
        <f aca="false">SUM(B14:E14)/$A$3</f>
        <v>2.17314133380212</v>
      </c>
      <c r="G14" s="0" t="n">
        <f aca="false">(F14-$O$11)^2</f>
        <v>0.0831200390856212</v>
      </c>
      <c r="I14" s="0" t="n">
        <f aca="false">(B14-$O$11)^2</f>
        <v>42.7526780116879</v>
      </c>
      <c r="J14" s="0" t="n">
        <f aca="false">(C14-$O$11)^2</f>
        <v>19.9045075066136</v>
      </c>
      <c r="K14" s="0" t="n">
        <f aca="false">(D14-$O$11)^2</f>
        <v>8.65549811934189</v>
      </c>
      <c r="N14" s="1" t="s">
        <v>29</v>
      </c>
      <c r="O14" s="0" t="n">
        <f aca="false">SUM(I12:L22)</f>
        <v>413.333747045394</v>
      </c>
    </row>
    <row r="15" customFormat="false" ht="12.8" hidden="false" customHeight="false" outlineLevel="0" collapsed="false">
      <c r="A15" s="0" t="s">
        <v>30</v>
      </c>
      <c r="B15" s="0" t="n">
        <f aca="false">Raw_Data!F5</f>
        <v>9.33333333333333</v>
      </c>
      <c r="C15" s="0" t="n">
        <f aca="false">Raw_Data!I5</f>
        <v>-0.666666666666667</v>
      </c>
      <c r="D15" s="0" t="n">
        <f aca="false">Raw_Data!C5</f>
        <v>-0.39840414694463</v>
      </c>
      <c r="F15" s="0" t="n">
        <f aca="false">SUM(B15:E15)/$A$3</f>
        <v>2.75608750657401</v>
      </c>
      <c r="G15" s="0" t="n">
        <f aca="false">(F15-$O$11)^2</f>
        <v>0.0868131487849021</v>
      </c>
      <c r="I15" s="0" t="n">
        <f aca="false">(B15-$O$11)^2</f>
        <v>47.2228245926497</v>
      </c>
      <c r="J15" s="0" t="n">
        <f aca="false">(C15-$O$11)^2</f>
        <v>9.78509383046096</v>
      </c>
      <c r="K15" s="0" t="n">
        <f aca="false">(D15-$O$11)^2</f>
        <v>8.1787474114222</v>
      </c>
      <c r="N15" s="0" t="s">
        <v>31</v>
      </c>
      <c r="O15" s="0" t="n">
        <f aca="false">$O$14-$O$13-$O$12</f>
        <v>162.493678130045</v>
      </c>
    </row>
    <row r="16" customFormat="false" ht="12.8" hidden="false" customHeight="false" outlineLevel="0" collapsed="false">
      <c r="A16" s="0" t="s">
        <v>32</v>
      </c>
      <c r="B16" s="0" t="n">
        <f aca="false">Raw_Data!F6</f>
        <v>6</v>
      </c>
      <c r="C16" s="0" t="n">
        <f aca="false">Raw_Data!I6</f>
        <v>-5.33333333333333</v>
      </c>
      <c r="D16" s="0" t="n">
        <f aca="false">Raw_Data!C6</f>
        <v>0.896628852738834</v>
      </c>
      <c r="F16" s="0" t="n">
        <f aca="false">SUM(B16:E16)/$A$3</f>
        <v>0.521098506468501</v>
      </c>
      <c r="G16" s="0" t="n">
        <f aca="false">(F16-$O$11)^2</f>
        <v>3.76495148167599</v>
      </c>
      <c r="I16" s="0" t="n">
        <f aca="false">(B16-$O$11)^2</f>
        <v>12.5213587830312</v>
      </c>
      <c r="J16" s="0" t="n">
        <f aca="false">(C16-$O$11)^2</f>
        <v>60.7585972525506</v>
      </c>
      <c r="K16" s="0" t="n">
        <f aca="false">(D16-$O$11)^2</f>
        <v>2.44865519312318</v>
      </c>
    </row>
    <row r="17" customFormat="false" ht="12.8" hidden="false" customHeight="false" outlineLevel="0" collapsed="false">
      <c r="A17" s="0" t="s">
        <v>33</v>
      </c>
      <c r="B17" s="0" t="n">
        <f aca="false">Raw_Data!F7</f>
        <v>8</v>
      </c>
      <c r="C17" s="0" t="n">
        <f aca="false">Raw_Data!I7</f>
        <v>8</v>
      </c>
      <c r="D17" s="0" t="n">
        <f aca="false">Raw_Data!C7</f>
        <v>-0.461607459795788</v>
      </c>
      <c r="F17" s="0" t="n">
        <f aca="false">SUM(B17:E17)/$A$3</f>
        <v>5.17946418006807</v>
      </c>
      <c r="G17" s="0" t="n">
        <f aca="false">(F17-$O$11)^2</f>
        <v>7.38761850431517</v>
      </c>
      <c r="I17" s="0" t="n">
        <f aca="false">(B17-$O$11)^2</f>
        <v>30.6755716021357</v>
      </c>
      <c r="J17" s="0" t="n">
        <f aca="false">(C17-$O$11)^2</f>
        <v>30.6755716021357</v>
      </c>
      <c r="K17" s="0" t="n">
        <f aca="false">(D17-$O$11)^2</f>
        <v>8.54424617778868</v>
      </c>
      <c r="N17" s="0" t="s">
        <v>34</v>
      </c>
      <c r="O17" s="0" t="n">
        <f aca="false">$A$3*$B$3-1</f>
        <v>32</v>
      </c>
    </row>
    <row r="18" customFormat="false" ht="12.8" hidden="false" customHeight="false" outlineLevel="0" collapsed="false">
      <c r="A18" s="0" t="s">
        <v>35</v>
      </c>
      <c r="B18" s="0" t="n">
        <f aca="false">Raw_Data!F8</f>
        <v>6</v>
      </c>
      <c r="C18" s="0" t="n">
        <f aca="false">Raw_Data!I8</f>
        <v>1.33333333333333</v>
      </c>
      <c r="D18" s="0" t="n">
        <f aca="false">Raw_Data!C8</f>
        <v>0.736289328414241</v>
      </c>
      <c r="F18" s="0" t="n">
        <f aca="false">SUM(B18:E18)/$A$3</f>
        <v>2.68987422058252</v>
      </c>
      <c r="G18" s="0" t="n">
        <f aca="false">(F18-$O$11)^2</f>
        <v>0.0521790886559719</v>
      </c>
      <c r="I18" s="0" t="n">
        <f aca="false">(B18-$O$11)^2</f>
        <v>12.5213587830312</v>
      </c>
      <c r="J18" s="0" t="n">
        <f aca="false">(C18-$O$11)^2</f>
        <v>1.27263998289872</v>
      </c>
      <c r="K18" s="0" t="n">
        <f aca="false">(D18-$O$11)^2</f>
        <v>2.9761682852891</v>
      </c>
      <c r="N18" s="0" t="s">
        <v>36</v>
      </c>
      <c r="O18" s="0" t="n">
        <f aca="false">$A$3-1</f>
        <v>2</v>
      </c>
    </row>
    <row r="19" customFormat="false" ht="12.8" hidden="false" customHeight="false" outlineLevel="0" collapsed="false">
      <c r="A19" s="2" t="s">
        <v>37</v>
      </c>
      <c r="B19" s="0" t="n">
        <f aca="false">Raw_Data!F9</f>
        <v>5.33333333333333</v>
      </c>
      <c r="C19" s="0" t="n">
        <f aca="false">Raw_Data!I9</f>
        <v>6</v>
      </c>
      <c r="D19" s="0" t="n">
        <f aca="false">Raw_Data!C9</f>
        <v>-0.570839031173199</v>
      </c>
      <c r="F19" s="0" t="n">
        <f aca="false">SUM(B19:E19)/$A$3</f>
        <v>3.58749810072004</v>
      </c>
      <c r="G19" s="0" t="n">
        <f aca="false">(F19-$O$11)^2</f>
        <v>1.26799154260958</v>
      </c>
      <c r="I19" s="0" t="n">
        <f aca="false">(B19-$O$11)^2</f>
        <v>8.2477322877742</v>
      </c>
      <c r="J19" s="0" t="n">
        <f aca="false">(C19-$O$11)^2</f>
        <v>12.5213587830312</v>
      </c>
      <c r="K19" s="0" t="n">
        <f aca="false">(D19-$O$11)^2</f>
        <v>9.19475733296871</v>
      </c>
      <c r="N19" s="0" t="s">
        <v>38</v>
      </c>
      <c r="O19" s="0" t="n">
        <f aca="false">$B$3-1</f>
        <v>10</v>
      </c>
    </row>
    <row r="20" customFormat="false" ht="12.8" hidden="false" customHeight="false" outlineLevel="0" collapsed="false">
      <c r="A20" s="0" t="s">
        <v>39</v>
      </c>
      <c r="B20" s="0" t="n">
        <f aca="false">Raw_Data!F10</f>
        <v>1</v>
      </c>
      <c r="C20" s="0" t="n">
        <f aca="false">Raw_Data!I10</f>
        <v>4</v>
      </c>
      <c r="D20" s="0" t="n">
        <f aca="false">Raw_Data!C10</f>
        <v>0.129856194480237</v>
      </c>
      <c r="F20" s="0" t="n">
        <f aca="false">SUM(B20:E20)/$A$3</f>
        <v>1.70995206482675</v>
      </c>
      <c r="G20" s="0" t="n">
        <f aca="false">(F20-$O$11)^2</f>
        <v>0.564744329814685</v>
      </c>
      <c r="I20" s="0" t="n">
        <f aca="false">(B20-$O$11)^2</f>
        <v>2.13582673527019</v>
      </c>
      <c r="J20" s="0" t="n">
        <f aca="false">(C20-$O$11)^2</f>
        <v>2.36714596392682</v>
      </c>
      <c r="K20" s="0" t="n">
        <f aca="false">(D20-$O$11)^2</f>
        <v>5.43631472947617</v>
      </c>
      <c r="N20" s="0" t="s">
        <v>40</v>
      </c>
      <c r="O20" s="0" t="n">
        <f aca="false">$O$19*$O$18</f>
        <v>20</v>
      </c>
    </row>
    <row r="21" customFormat="false" ht="12.8" hidden="false" customHeight="false" outlineLevel="0" collapsed="false">
      <c r="A21" s="0" t="s">
        <v>41</v>
      </c>
      <c r="B21" s="0" t="n">
        <f aca="false">Raw_Data!F11</f>
        <v>4</v>
      </c>
      <c r="C21" s="0" t="n">
        <f aca="false">Raw_Data!I11</f>
        <v>4</v>
      </c>
      <c r="D21" s="0" t="n">
        <f aca="false">Raw_Data!C11</f>
        <v>-0.175604599459016</v>
      </c>
      <c r="F21" s="0" t="n">
        <f aca="false">SUM(B21:E21)/$A$3</f>
        <v>2.60813180018033</v>
      </c>
      <c r="G21" s="0" t="n">
        <f aca="false">(F21-$O$11)^2</f>
        <v>0.0215164906790687</v>
      </c>
      <c r="I21" s="0" t="n">
        <f aca="false">(B21-$O$11)^2</f>
        <v>2.36714596392682</v>
      </c>
      <c r="J21" s="0" t="n">
        <f aca="false">(C21-$O$11)^2</f>
        <v>2.36714596392682</v>
      </c>
      <c r="K21" s="0" t="n">
        <f aca="false">(D21-$O$11)^2</f>
        <v>6.95404005819909</v>
      </c>
    </row>
    <row r="22" s="2" customFormat="true" ht="12.8" hidden="false" customHeight="false" outlineLevel="0" collapsed="false">
      <c r="A22" s="2" t="s">
        <v>42</v>
      </c>
      <c r="B22" s="0" t="n">
        <f aca="false">Raw_Data!F12</f>
        <v>6</v>
      </c>
      <c r="C22" s="0" t="n">
        <f aca="false">Raw_Data!I12</f>
        <v>4</v>
      </c>
      <c r="D22" s="0" t="n">
        <f aca="false">Raw_Data!C12</f>
        <v>-0.165356686490746</v>
      </c>
      <c r="F22" s="2" t="n">
        <f aca="false">SUM(B22:E22)/$A$3</f>
        <v>3.27821443783642</v>
      </c>
      <c r="G22" s="2" t="n">
        <f aca="false">(F22-$O$11)^2</f>
        <v>0.667109382018818</v>
      </c>
      <c r="I22" s="2" t="n">
        <f aca="false">(B22-$O$11)^2</f>
        <v>12.5213587830312</v>
      </c>
      <c r="J22" s="2" t="n">
        <f aca="false">(C22-$O$11)^2</f>
        <v>2.36714596392682</v>
      </c>
      <c r="K22" s="2" t="n">
        <f aca="false">(D22-$O$11)^2</f>
        <v>6.90009653154816</v>
      </c>
      <c r="N22" s="2" t="s">
        <v>43</v>
      </c>
      <c r="O22" s="2" t="n">
        <f aca="false">$O$13/($O$18)</f>
        <v>98.7967903811771</v>
      </c>
      <c r="P22" s="2" t="s">
        <v>44</v>
      </c>
    </row>
    <row r="23" customFormat="false" ht="12.8" hidden="false" customHeight="false" outlineLevel="0" collapsed="false">
      <c r="N23" s="0" t="s">
        <v>45</v>
      </c>
      <c r="O23" s="0" t="n">
        <f aca="false">$O$15/$O$20</f>
        <v>8.12468390650227</v>
      </c>
      <c r="P23" s="0" t="s">
        <v>46</v>
      </c>
    </row>
    <row r="24" customFormat="false" ht="12.8" hidden="false" customHeight="false" outlineLevel="0" collapsed="false">
      <c r="N24" s="0" t="s">
        <v>47</v>
      </c>
      <c r="O24" s="0" t="n">
        <f aca="false">$O$12/$O$19</f>
        <v>5.32464881529946</v>
      </c>
      <c r="P24" s="0" t="s">
        <v>48</v>
      </c>
    </row>
    <row r="25" customFormat="false" ht="12.8" hidden="false" customHeight="false" outlineLevel="0" collapsed="false">
      <c r="N25" s="0" t="s">
        <v>49</v>
      </c>
      <c r="O25" s="0" t="n">
        <f aca="false">$O$14/$O$17</f>
        <v>12.9166795951686</v>
      </c>
      <c r="P25" s="0" t="s">
        <v>50</v>
      </c>
    </row>
    <row r="27" customFormat="false" ht="12.8" hidden="false" customHeight="false" outlineLevel="0" collapsed="false">
      <c r="N27" s="0" t="s">
        <v>51</v>
      </c>
      <c r="O27" s="0" t="n">
        <f aca="false">($O$24-$O$23)/$O$24</f>
        <v>-0.525862866891313</v>
      </c>
      <c r="P27" s="0" t="s">
        <v>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A11" activeCellId="0" sqref="A11"/>
    </sheetView>
  </sheetViews>
  <sheetFormatPr defaultRowHeight="12.8" zeroHeight="false" outlineLevelRow="0" outlineLevelCol="0"/>
  <cols>
    <col collapsed="false" customWidth="true" hidden="false" outlineLevel="0" max="1" min="1" style="0" width="16.6"/>
    <col collapsed="false" customWidth="false" hidden="false" outlineLevel="0" max="7" min="2" style="0" width="11.52"/>
    <col collapsed="false" customWidth="true" hidden="false" outlineLevel="0" max="14" min="8" style="0" width="13.87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</row>
    <row r="3" customFormat="false" ht="12.8" hidden="false" customHeight="false" outlineLevel="0" collapsed="false">
      <c r="A3" s="0" t="n">
        <v>3</v>
      </c>
      <c r="B3" s="0" t="n">
        <v>11</v>
      </c>
    </row>
    <row r="9" customFormat="false" ht="12.8" hidden="false" customHeight="false" outlineLevel="0" collapsed="false">
      <c r="B9" s="0" t="n">
        <f aca="false">(B10-$O$11)^2</f>
        <v>22.0288944246006</v>
      </c>
      <c r="C9" s="0" t="n">
        <f aca="false">(C10-$O$11)^2</f>
        <v>5.7269611072297</v>
      </c>
      <c r="D9" s="0" t="n">
        <f aca="false">(D10-$O$11)^2</f>
        <v>5.2917845201052</v>
      </c>
      <c r="G9" s="1" t="s">
        <v>15</v>
      </c>
    </row>
    <row r="10" customFormat="false" ht="12.8" hidden="false" customHeight="false" outlineLevel="0" collapsed="false">
      <c r="A10" s="1" t="s">
        <v>16</v>
      </c>
      <c r="B10" s="0" t="n">
        <f aca="false">SUM(B12:B22)/$B$3</f>
        <v>10.3588296760711</v>
      </c>
      <c r="C10" s="0" t="n">
        <f aca="false">SUM(C12:C22)/$B$3</f>
        <v>3.27222777222777</v>
      </c>
      <c r="D10" s="0" t="n">
        <f aca="false">SUM(D12:D22)/$B$3</f>
        <v>3.36494686448622</v>
      </c>
      <c r="E10" s="0" t="n">
        <f aca="false">SUM(E12:E17)/$B$3</f>
        <v>0</v>
      </c>
      <c r="I10" s="1" t="s">
        <v>17</v>
      </c>
    </row>
    <row r="11" customFormat="false" ht="12.8" hidden="false" customHeight="false" outlineLevel="0" collapsed="false">
      <c r="A11" s="0" t="s">
        <v>18</v>
      </c>
      <c r="B11" s="0" t="s">
        <v>19</v>
      </c>
      <c r="C11" s="0" t="s">
        <v>20</v>
      </c>
      <c r="D11" s="0" t="s">
        <v>21</v>
      </c>
      <c r="F11" s="1" t="s">
        <v>22</v>
      </c>
      <c r="I11" s="0" t="s">
        <v>19</v>
      </c>
      <c r="J11" s="0" t="s">
        <v>20</v>
      </c>
      <c r="K11" s="0" t="s">
        <v>21</v>
      </c>
      <c r="L11" s="0" t="s">
        <v>53</v>
      </c>
      <c r="N11" s="0" t="s">
        <v>23</v>
      </c>
      <c r="O11" s="0" t="n">
        <f aca="false">SUM(B10:E10)*$B$3/($A$3*$B$3)</f>
        <v>5.66533477092835</v>
      </c>
    </row>
    <row r="12" customFormat="false" ht="12.8" hidden="false" customHeight="false" outlineLevel="0" collapsed="false">
      <c r="A12" s="0" t="s">
        <v>24</v>
      </c>
      <c r="B12" s="0" t="n">
        <f aca="false">Raw_Data!E2</f>
        <v>10.4137931034483</v>
      </c>
      <c r="C12" s="0" t="n">
        <f aca="false">Raw_Data!H2</f>
        <v>4.07142857142857</v>
      </c>
      <c r="D12" s="0" t="n">
        <f aca="false">Raw_Data!B2</f>
        <v>3.46082944405092</v>
      </c>
      <c r="F12" s="0" t="n">
        <f aca="false">SUM(B12:E12)/$A$3</f>
        <v>5.9820170396426</v>
      </c>
      <c r="G12" s="0" t="n">
        <f aca="false">(F12-$O$11)^2</f>
        <v>0.100287659318</v>
      </c>
      <c r="I12" s="0" t="n">
        <f aca="false">(B12-$O$11)^2</f>
        <v>22.5478565356781</v>
      </c>
      <c r="J12" s="0" t="n">
        <f aca="false">(C12-$O$11)^2</f>
        <v>2.54053697280384</v>
      </c>
      <c r="K12" s="0" t="n">
        <f aca="false">(D12-$O$11)^2</f>
        <v>4.85984373623098</v>
      </c>
      <c r="N12" s="0" t="s">
        <v>25</v>
      </c>
      <c r="O12" s="0" t="n">
        <f aca="false">SUM(G12:G22)*$A$3</f>
        <v>93.8147817905059</v>
      </c>
    </row>
    <row r="13" customFormat="false" ht="12.8" hidden="false" customHeight="false" outlineLevel="0" collapsed="false">
      <c r="A13" s="0" t="s">
        <v>26</v>
      </c>
      <c r="B13" s="0" t="n">
        <f aca="false">Raw_Data!E3</f>
        <v>12.2</v>
      </c>
      <c r="C13" s="0" t="n">
        <f aca="false">Raw_Data!H3</f>
        <v>6.25641025641026</v>
      </c>
      <c r="D13" s="0" t="n">
        <f aca="false">Raw_Data!B3</f>
        <v>3.30217983486781</v>
      </c>
      <c r="F13" s="0" t="n">
        <f aca="false">SUM(B13:E13)/$A$3</f>
        <v>7.25286336375936</v>
      </c>
      <c r="G13" s="0" t="n">
        <f aca="false">(F13-$O$11)^2</f>
        <v>2.52024703305598</v>
      </c>
      <c r="I13" s="0" t="n">
        <f aca="false">(B13-$O$11)^2</f>
        <v>42.701849656038</v>
      </c>
      <c r="J13" s="0" t="n">
        <f aca="false">(C13-$O$11)^2</f>
        <v>0.349370229537671</v>
      </c>
      <c r="K13" s="0" t="n">
        <f aca="false">(D13-$O$11)^2</f>
        <v>5.58450125182731</v>
      </c>
      <c r="N13" s="0" t="s">
        <v>27</v>
      </c>
      <c r="O13" s="0" t="n">
        <f aca="false">SUM(B9:E9)*B3</f>
        <v>363.52404057129</v>
      </c>
    </row>
    <row r="14" customFormat="false" ht="12.8" hidden="false" customHeight="false" outlineLevel="0" collapsed="false">
      <c r="A14" s="0" t="s">
        <v>28</v>
      </c>
      <c r="B14" s="0" t="n">
        <f aca="false">Raw_Data!E4</f>
        <v>5</v>
      </c>
      <c r="C14" s="0" t="n">
        <f aca="false">Raw_Data!H4</f>
        <v>-3</v>
      </c>
      <c r="D14" s="0" t="n">
        <f aca="false">Raw_Data!B4</f>
        <v>3.11162597867751</v>
      </c>
      <c r="F14" s="0" t="n">
        <f aca="false">SUM(B14:E14)/$A$3</f>
        <v>1.70387532622584</v>
      </c>
      <c r="G14" s="0" t="n">
        <f aca="false">(F14-$O$11)^2</f>
        <v>15.6931609320228</v>
      </c>
      <c r="I14" s="0" t="n">
        <f aca="false">(B14-$O$11)^2</f>
        <v>0.442670357406285</v>
      </c>
      <c r="J14" s="0" t="n">
        <f aca="false">(C14-$O$11)^2</f>
        <v>75.08802669226</v>
      </c>
      <c r="K14" s="0" t="n">
        <f aca="false">(D14-$O$11)^2</f>
        <v>6.52142859561926</v>
      </c>
      <c r="N14" s="1" t="s">
        <v>29</v>
      </c>
      <c r="O14" s="0" t="n">
        <f aca="false">SUM(I12:L22)</f>
        <v>561.428908299797</v>
      </c>
    </row>
    <row r="15" customFormat="false" ht="12.8" hidden="false" customHeight="false" outlineLevel="0" collapsed="false">
      <c r="A15" s="0" t="s">
        <v>30</v>
      </c>
      <c r="B15" s="0" t="n">
        <f aca="false">Raw_Data!E5</f>
        <v>9.33333333333333</v>
      </c>
      <c r="C15" s="0" t="n">
        <f aca="false">Raw_Data!H5</f>
        <v>8</v>
      </c>
      <c r="D15" s="0" t="n">
        <f aca="false">Raw_Data!B5</f>
        <v>3.85256570052427</v>
      </c>
      <c r="F15" s="0" t="n">
        <f aca="false">SUM(B15:E15)/$A$3</f>
        <v>7.0619663446192</v>
      </c>
      <c r="G15" s="0" t="n">
        <f aca="false">(F15-$O$11)^2</f>
        <v>1.95057975263017</v>
      </c>
      <c r="I15" s="0" t="n">
        <f aca="false">(B15-$O$11)^2</f>
        <v>13.454213453805</v>
      </c>
      <c r="J15" s="0" t="n">
        <f aca="false">(C15-$O$11)^2</f>
        <v>5.45066173183616</v>
      </c>
      <c r="K15" s="0" t="n">
        <f aca="false">(D15-$O$11)^2</f>
        <v>3.28613170261369</v>
      </c>
      <c r="N15" s="0" t="s">
        <v>31</v>
      </c>
      <c r="O15" s="0" t="n">
        <f aca="false">$O$14-$O$13-$O$12</f>
        <v>104.090085938001</v>
      </c>
    </row>
    <row r="16" customFormat="false" ht="12.8" hidden="false" customHeight="false" outlineLevel="0" collapsed="false">
      <c r="A16" s="0" t="s">
        <v>32</v>
      </c>
      <c r="B16" s="0" t="n">
        <f aca="false">Raw_Data!E6</f>
        <v>12.6666666666667</v>
      </c>
      <c r="C16" s="0" t="n">
        <f aca="false">Raw_Data!H6</f>
        <v>-1.33333333333333</v>
      </c>
      <c r="D16" s="0" t="n">
        <f aca="false">Raw_Data!B6</f>
        <v>3.1574060827354</v>
      </c>
      <c r="F16" s="0" t="n">
        <f aca="false">SUM(B16:E16)/$A$3</f>
        <v>4.83024647202292</v>
      </c>
      <c r="G16" s="0" t="n">
        <f aca="false">(F16-$O$11)^2</f>
        <v>0.697372466968765</v>
      </c>
      <c r="I16" s="0" t="n">
        <f aca="false">(B16-$O$11)^2</f>
        <v>49.0186483142831</v>
      </c>
      <c r="J16" s="0" t="n">
        <f aca="false">(C16-$O$11)^2</f>
        <v>48.9813552336098</v>
      </c>
      <c r="K16" s="0" t="n">
        <f aca="false">(D16-$O$11)^2</f>
        <v>6.28970630506123</v>
      </c>
    </row>
    <row r="17" customFormat="false" ht="12.8" hidden="false" customHeight="false" outlineLevel="0" collapsed="false">
      <c r="A17" s="0" t="s">
        <v>33</v>
      </c>
      <c r="B17" s="0" t="n">
        <f aca="false">Raw_Data!E7</f>
        <v>8</v>
      </c>
      <c r="C17" s="0" t="n">
        <f aca="false">Raw_Data!H7</f>
        <v>0</v>
      </c>
      <c r="D17" s="0" t="n">
        <f aca="false">Raw_Data!B7</f>
        <v>3.65346148266967</v>
      </c>
      <c r="F17" s="0" t="n">
        <f aca="false">SUM(B17:E17)/$A$3</f>
        <v>3.88448716088989</v>
      </c>
      <c r="G17" s="0" t="n">
        <f aca="false">(F17-$O$11)^2</f>
        <v>3.17141821017971</v>
      </c>
      <c r="I17" s="0" t="n">
        <f aca="false">(B17-$O$11)^2</f>
        <v>5.45066173183616</v>
      </c>
      <c r="J17" s="0" t="n">
        <f aca="false">(C17-$O$11)^2</f>
        <v>32.0960180666898</v>
      </c>
      <c r="K17" s="0" t="n">
        <f aca="false">(D17-$O$11)^2</f>
        <v>4.04763412800881</v>
      </c>
      <c r="N17" s="0" t="s">
        <v>34</v>
      </c>
      <c r="O17" s="0" t="n">
        <f aca="false">$A$3*$B$3-1</f>
        <v>32</v>
      </c>
    </row>
    <row r="18" customFormat="false" ht="12.8" hidden="false" customHeight="false" outlineLevel="0" collapsed="false">
      <c r="A18" s="0" t="s">
        <v>35</v>
      </c>
      <c r="B18" s="0" t="n">
        <f aca="false">Raw_Data!E8</f>
        <v>12</v>
      </c>
      <c r="C18" s="0" t="n">
        <f aca="false">Raw_Data!H8</f>
        <v>5.33333333333333</v>
      </c>
      <c r="D18" s="0" t="n">
        <f aca="false">Raw_Data!B8</f>
        <v>3.05538968552116</v>
      </c>
      <c r="F18" s="0" t="n">
        <f aca="false">SUM(B18:E18)/$A$3</f>
        <v>6.79624100628483</v>
      </c>
      <c r="G18" s="0" t="n">
        <f aca="false">(F18-$O$11)^2</f>
        <v>1.27894891316816</v>
      </c>
      <c r="I18" s="0" t="n">
        <f aca="false">(B18-$O$11)^2</f>
        <v>40.1279835644093</v>
      </c>
      <c r="J18" s="0" t="n">
        <f aca="false">(C18-$O$11)^2</f>
        <v>0.110224954565162</v>
      </c>
      <c r="K18" s="0" t="n">
        <f aca="false">(D18-$O$11)^2</f>
        <v>6.81181334884116</v>
      </c>
      <c r="N18" s="0" t="s">
        <v>36</v>
      </c>
      <c r="O18" s="0" t="n">
        <f aca="false">$A$3-1</f>
        <v>2</v>
      </c>
    </row>
    <row r="19" customFormat="false" ht="12.8" hidden="false" customHeight="false" outlineLevel="0" collapsed="false">
      <c r="A19" s="0" t="s">
        <v>37</v>
      </c>
      <c r="B19" s="0" t="n">
        <f aca="false">Raw_Data!E9</f>
        <v>10.6666666666667</v>
      </c>
      <c r="C19" s="0" t="n">
        <f aca="false">Raw_Data!H9</f>
        <v>1</v>
      </c>
      <c r="D19" s="0" t="n">
        <f aca="false">Raw_Data!B9</f>
        <v>3.13644034421027</v>
      </c>
      <c r="F19" s="0" t="n">
        <f aca="false">SUM(B19:E19)/$A$3</f>
        <v>4.93436900362566</v>
      </c>
      <c r="G19" s="0" t="n">
        <f aca="false">(F19-$O$11)^2</f>
        <v>0.534310952968421</v>
      </c>
      <c r="I19" s="0" t="n">
        <f aca="false">(B19-$O$11)^2</f>
        <v>25.0133207313297</v>
      </c>
      <c r="J19" s="0" t="n">
        <f aca="false">(C19-$O$11)^2</f>
        <v>21.7653485248331</v>
      </c>
      <c r="K19" s="0" t="n">
        <f aca="false">(D19-$O$11)^2</f>
        <v>6.39530702148579</v>
      </c>
      <c r="N19" s="0" t="s">
        <v>38</v>
      </c>
      <c r="O19" s="0" t="n">
        <f aca="false">$B$3-1</f>
        <v>10</v>
      </c>
    </row>
    <row r="20" customFormat="false" ht="12.8" hidden="false" customHeight="false" outlineLevel="0" collapsed="false">
      <c r="A20" s="0" t="s">
        <v>39</v>
      </c>
      <c r="B20" s="0" t="n">
        <f aca="false">Raw_Data!E10</f>
        <v>9</v>
      </c>
      <c r="C20" s="0" t="n">
        <f aca="false">Raw_Data!H10</f>
        <v>7</v>
      </c>
      <c r="D20" s="0" t="n">
        <f aca="false">Raw_Data!B10</f>
        <v>3.2783762418698</v>
      </c>
      <c r="F20" s="0" t="n">
        <f aca="false">SUM(B20:E20)/$A$3</f>
        <v>6.4261254139566</v>
      </c>
      <c r="G20" s="0" t="n">
        <f aca="false">(F20-$O$11)^2</f>
        <v>0.578802402519333</v>
      </c>
      <c r="I20" s="0" t="n">
        <f aca="false">(B20-$O$11)^2</f>
        <v>11.1199921899795</v>
      </c>
      <c r="J20" s="0" t="n">
        <f aca="false">(C20-$O$11)^2</f>
        <v>1.78133127369287</v>
      </c>
      <c r="K20" s="0" t="n">
        <f aca="false">(D20-$O$11)^2</f>
        <v>5.69757101944538</v>
      </c>
      <c r="N20" s="0" t="s">
        <v>40</v>
      </c>
      <c r="O20" s="0" t="n">
        <f aca="false">$O$19*$O$18</f>
        <v>20</v>
      </c>
    </row>
    <row r="21" customFormat="false" ht="12.8" hidden="false" customHeight="false" outlineLevel="0" collapsed="false">
      <c r="A21" s="0" t="s">
        <v>41</v>
      </c>
      <c r="B21" s="0" t="n">
        <f aca="false">Raw_Data!E11</f>
        <v>12.6666666666667</v>
      </c>
      <c r="C21" s="0" t="n">
        <f aca="false">Raw_Data!H11</f>
        <v>6.66666666666667</v>
      </c>
      <c r="D21" s="0" t="n">
        <f aca="false">Raw_Data!B11</f>
        <v>4.19594471745875</v>
      </c>
      <c r="F21" s="0" t="n">
        <f aca="false">SUM(B21:E21)/$A$3</f>
        <v>7.84309268359737</v>
      </c>
      <c r="G21" s="0" t="n">
        <f aca="false">(F21-$O$11)^2</f>
        <v>4.74262952619252</v>
      </c>
      <c r="I21" s="0" t="n">
        <f aca="false">(B21-$O$11)^2</f>
        <v>49.0186483142831</v>
      </c>
      <c r="J21" s="0" t="n">
        <f aca="false">(C21-$O$11)^2</f>
        <v>1.00266556542289</v>
      </c>
      <c r="K21" s="0" t="n">
        <f aca="false">(D21-$O$11)^2</f>
        <v>2.1591071292354</v>
      </c>
    </row>
    <row r="22" s="2" customFormat="true" ht="12.8" hidden="false" customHeight="false" outlineLevel="0" collapsed="false">
      <c r="A22" s="2" t="s">
        <v>42</v>
      </c>
      <c r="B22" s="2" t="n">
        <f aca="false">Raw_Data!E12</f>
        <v>12</v>
      </c>
      <c r="C22" s="2" t="n">
        <f aca="false">Raw_Data!H12</f>
        <v>2</v>
      </c>
      <c r="D22" s="2" t="n">
        <f aca="false">Raw_Data!B12</f>
        <v>2.81019599676291</v>
      </c>
      <c r="F22" s="2" t="n">
        <f aca="false">SUM(B22:E22)/$A$3</f>
        <v>5.60339866558764</v>
      </c>
      <c r="G22" s="2" t="n">
        <f aca="false">(F22-$O$11)^2</f>
        <v>0.00383608114477637</v>
      </c>
      <c r="I22" s="2" t="n">
        <f aca="false">(B22-$O$11)^2</f>
        <v>40.1279835644093</v>
      </c>
      <c r="J22" s="2" t="n">
        <f aca="false">(C22-$O$11)^2</f>
        <v>13.4346789829764</v>
      </c>
      <c r="K22" s="2" t="n">
        <f aca="false">(D22-$O$11)^2</f>
        <v>8.15181741974295</v>
      </c>
      <c r="N22" s="2" t="s">
        <v>43</v>
      </c>
      <c r="O22" s="2" t="n">
        <f aca="false">$O$13/($O$18)</f>
        <v>181.762020285645</v>
      </c>
      <c r="P22" s="2" t="s">
        <v>44</v>
      </c>
    </row>
    <row r="23" customFormat="false" ht="12.8" hidden="false" customHeight="false" outlineLevel="0" collapsed="false">
      <c r="N23" s="0" t="s">
        <v>45</v>
      </c>
      <c r="O23" s="0" t="n">
        <f aca="false">$O$15/$O$20</f>
        <v>5.20450429690003</v>
      </c>
      <c r="P23" s="0" t="s">
        <v>46</v>
      </c>
    </row>
    <row r="24" customFormat="false" ht="12.8" hidden="false" customHeight="false" outlineLevel="0" collapsed="false">
      <c r="N24" s="0" t="s">
        <v>47</v>
      </c>
      <c r="O24" s="0" t="n">
        <f aca="false">$O$12/$O$19</f>
        <v>9.38147817905059</v>
      </c>
      <c r="P24" s="0" t="s">
        <v>48</v>
      </c>
    </row>
    <row r="25" customFormat="false" ht="12.8" hidden="false" customHeight="false" outlineLevel="0" collapsed="false">
      <c r="N25" s="0" t="s">
        <v>49</v>
      </c>
      <c r="O25" s="0" t="n">
        <f aca="false">$O$14/$O$17</f>
        <v>17.5446533843687</v>
      </c>
      <c r="P25" s="0" t="s">
        <v>50</v>
      </c>
    </row>
    <row r="27" customFormat="false" ht="12.8" hidden="false" customHeight="false" outlineLevel="0" collapsed="false">
      <c r="N27" s="0" t="s">
        <v>51</v>
      </c>
      <c r="O27" s="0" t="n">
        <f aca="false">($O$24-$O$23)/$O$24</f>
        <v>0.445236219967765</v>
      </c>
      <c r="P27" s="0" t="s">
        <v>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54</v>
      </c>
      <c r="B1" s="0" t="s">
        <v>55</v>
      </c>
      <c r="C1" s="0" t="s">
        <v>56</v>
      </c>
      <c r="D1" s="0" t="s">
        <v>57</v>
      </c>
      <c r="E1" s="0" t="s">
        <v>58</v>
      </c>
      <c r="F1" s="0" t="s">
        <v>59</v>
      </c>
      <c r="G1" s="0" t="s">
        <v>60</v>
      </c>
      <c r="H1" s="0" t="s">
        <v>61</v>
      </c>
      <c r="I1" s="0" t="s">
        <v>62</v>
      </c>
      <c r="J1" s="0" t="s">
        <v>63</v>
      </c>
    </row>
    <row r="2" customFormat="false" ht="12.8" hidden="false" customHeight="false" outlineLevel="0" collapsed="false">
      <c r="A2" s="0" t="s">
        <v>24</v>
      </c>
      <c r="B2" s="0" t="n">
        <v>3.46082944405092</v>
      </c>
      <c r="C2" s="0" t="n">
        <v>-1.15269179885576</v>
      </c>
      <c r="D2" s="0" t="n">
        <v>-1.58193338364877</v>
      </c>
      <c r="E2" s="0" t="n">
        <v>10.4137931034483</v>
      </c>
      <c r="F2" s="0" t="n">
        <v>5.65517241379311</v>
      </c>
      <c r="G2" s="0" t="n">
        <v>0.482758620689654</v>
      </c>
      <c r="H2" s="0" t="n">
        <v>4.07142857142857</v>
      </c>
      <c r="I2" s="0" t="n">
        <v>1.57142857142857</v>
      </c>
      <c r="J2" s="0" t="n">
        <v>-1.07142857142857</v>
      </c>
    </row>
    <row r="3" customFormat="false" ht="12.8" hidden="false" customHeight="false" outlineLevel="0" collapsed="false">
      <c r="A3" s="0" t="s">
        <v>26</v>
      </c>
      <c r="B3" s="0" t="n">
        <v>3.30217983486781</v>
      </c>
      <c r="C3" s="0" t="n">
        <v>-0.393730884333156</v>
      </c>
      <c r="D3" s="0" t="n">
        <v>-0.521785252670576</v>
      </c>
      <c r="E3" s="0" t="n">
        <v>12.2</v>
      </c>
      <c r="F3" s="0" t="n">
        <v>2.55</v>
      </c>
      <c r="G3" s="0" t="n">
        <v>3.65</v>
      </c>
      <c r="H3" s="0" t="n">
        <v>6.25641025641026</v>
      </c>
      <c r="I3" s="0" t="n">
        <v>-0.512820512820514</v>
      </c>
      <c r="J3" s="0" t="n">
        <v>2.87179487179487</v>
      </c>
    </row>
    <row r="4" customFormat="false" ht="12.8" hidden="false" customHeight="false" outlineLevel="0" collapsed="false">
      <c r="A4" s="0" t="s">
        <v>28</v>
      </c>
      <c r="B4" s="0" t="n">
        <v>3.11162597867751</v>
      </c>
      <c r="C4" s="0" t="n">
        <v>-0.480575998593633</v>
      </c>
      <c r="D4" s="0" t="n">
        <v>-0.402578179203495</v>
      </c>
      <c r="E4" s="0" t="n">
        <v>5</v>
      </c>
      <c r="F4" s="0" t="n">
        <v>9</v>
      </c>
      <c r="G4" s="0" t="n">
        <v>4</v>
      </c>
      <c r="H4" s="0" t="n">
        <v>-3</v>
      </c>
      <c r="I4" s="0" t="n">
        <v>-2</v>
      </c>
      <c r="J4" s="0" t="n">
        <v>3</v>
      </c>
    </row>
    <row r="5" customFormat="false" ht="12.8" hidden="false" customHeight="false" outlineLevel="0" collapsed="false">
      <c r="A5" s="0" t="s">
        <v>30</v>
      </c>
      <c r="B5" s="0" t="n">
        <v>3.85256570052427</v>
      </c>
      <c r="C5" s="0" t="n">
        <v>-0.39840414694463</v>
      </c>
      <c r="D5" s="0" t="n">
        <v>0.79066978284332</v>
      </c>
      <c r="E5" s="0" t="n">
        <v>9.33333333333333</v>
      </c>
      <c r="F5" s="0" t="n">
        <v>9.33333333333333</v>
      </c>
      <c r="G5" s="0" t="n">
        <v>2.66666666666667</v>
      </c>
      <c r="H5" s="0" t="n">
        <v>8</v>
      </c>
      <c r="I5" s="0" t="n">
        <v>-0.666666666666667</v>
      </c>
      <c r="J5" s="0" t="n">
        <v>-0.666666666666667</v>
      </c>
    </row>
    <row r="6" customFormat="false" ht="12.8" hidden="false" customHeight="false" outlineLevel="0" collapsed="false">
      <c r="A6" s="0" t="s">
        <v>32</v>
      </c>
      <c r="B6" s="0" t="n">
        <v>3.1574060827354</v>
      </c>
      <c r="C6" s="0" t="n">
        <v>0.896628852738834</v>
      </c>
      <c r="D6" s="0" t="n">
        <v>0.502975086938942</v>
      </c>
      <c r="E6" s="0" t="n">
        <v>12.6666666666667</v>
      </c>
      <c r="F6" s="0" t="n">
        <v>6</v>
      </c>
      <c r="G6" s="0" t="n">
        <v>-2.66666666666667</v>
      </c>
      <c r="H6" s="0" t="n">
        <v>-1.33333333333333</v>
      </c>
      <c r="I6" s="0" t="n">
        <v>-5.33333333333333</v>
      </c>
      <c r="J6" s="0" t="n">
        <v>1.33333333333333</v>
      </c>
    </row>
    <row r="7" customFormat="false" ht="12.8" hidden="false" customHeight="false" outlineLevel="0" collapsed="false">
      <c r="A7" s="0" t="s">
        <v>33</v>
      </c>
      <c r="B7" s="0" t="n">
        <v>3.65346148266967</v>
      </c>
      <c r="C7" s="0" t="n">
        <v>-0.461607459795788</v>
      </c>
      <c r="D7" s="0" t="n">
        <v>-1.2718347848957</v>
      </c>
      <c r="E7" s="0" t="n">
        <v>8</v>
      </c>
      <c r="F7" s="0" t="n">
        <v>8</v>
      </c>
      <c r="G7" s="0" t="n">
        <v>-2</v>
      </c>
      <c r="H7" s="0" t="n">
        <v>0</v>
      </c>
      <c r="I7" s="0" t="n">
        <v>8</v>
      </c>
      <c r="J7" s="0" t="n">
        <v>-6</v>
      </c>
    </row>
    <row r="8" customFormat="false" ht="12.8" hidden="false" customHeight="false" outlineLevel="0" collapsed="false">
      <c r="A8" s="0" t="s">
        <v>35</v>
      </c>
      <c r="B8" s="0" t="n">
        <v>3.05538968552116</v>
      </c>
      <c r="C8" s="0" t="n">
        <v>0.736289328414241</v>
      </c>
      <c r="D8" s="0" t="n">
        <v>-1.02170960724764</v>
      </c>
      <c r="E8" s="0" t="n">
        <v>12</v>
      </c>
      <c r="F8" s="0" t="n">
        <v>6</v>
      </c>
      <c r="G8" s="0" t="n">
        <v>-1.33333333333333</v>
      </c>
      <c r="H8" s="0" t="n">
        <v>5.33333333333333</v>
      </c>
      <c r="I8" s="0" t="n">
        <v>1.33333333333333</v>
      </c>
      <c r="J8" s="0" t="n">
        <v>-2</v>
      </c>
    </row>
    <row r="9" customFormat="false" ht="12.8" hidden="false" customHeight="false" outlineLevel="0" collapsed="false">
      <c r="A9" s="0" t="s">
        <v>37</v>
      </c>
      <c r="B9" s="0" t="n">
        <v>3.13644034421027</v>
      </c>
      <c r="C9" s="0" t="n">
        <v>-0.570839031173199</v>
      </c>
      <c r="D9" s="0" t="n">
        <v>-0.495189009934158</v>
      </c>
      <c r="E9" s="0" t="n">
        <v>10.6666666666667</v>
      </c>
      <c r="F9" s="0" t="n">
        <v>5.33333333333333</v>
      </c>
      <c r="G9" s="0" t="n">
        <v>-0.666666666666667</v>
      </c>
      <c r="H9" s="0" t="n">
        <v>1</v>
      </c>
      <c r="I9" s="0" t="n">
        <v>6</v>
      </c>
      <c r="J9" s="0" t="n">
        <v>3</v>
      </c>
    </row>
    <row r="10" customFormat="false" ht="12.8" hidden="false" customHeight="false" outlineLevel="0" collapsed="false">
      <c r="A10" s="0" t="s">
        <v>39</v>
      </c>
      <c r="B10" s="0" t="n">
        <v>3.2783762418698</v>
      </c>
      <c r="C10" s="0" t="n">
        <v>0.129856194480237</v>
      </c>
      <c r="D10" s="0" t="n">
        <v>-0.651755460032828</v>
      </c>
      <c r="E10" s="0" t="n">
        <v>9</v>
      </c>
      <c r="F10" s="0" t="n">
        <v>1</v>
      </c>
      <c r="G10" s="0" t="n">
        <v>1</v>
      </c>
      <c r="H10" s="0" t="n">
        <v>7</v>
      </c>
      <c r="I10" s="0" t="n">
        <v>4</v>
      </c>
      <c r="J10" s="0" t="n">
        <v>-6</v>
      </c>
    </row>
    <row r="11" customFormat="false" ht="12.8" hidden="false" customHeight="false" outlineLevel="0" collapsed="false">
      <c r="A11" s="0" t="s">
        <v>41</v>
      </c>
      <c r="B11" s="0" t="n">
        <v>4.19594471745875</v>
      </c>
      <c r="C11" s="0" t="n">
        <v>-0.175604599459016</v>
      </c>
      <c r="D11" s="0" t="n">
        <v>-1.64335990760621</v>
      </c>
      <c r="E11" s="0" t="n">
        <v>12.6666666666667</v>
      </c>
      <c r="F11" s="0" t="n">
        <v>4</v>
      </c>
      <c r="G11" s="0" t="n">
        <v>-1.33333333333333</v>
      </c>
      <c r="H11" s="0" t="n">
        <v>6.66666666666667</v>
      </c>
      <c r="I11" s="0" t="n">
        <v>4</v>
      </c>
      <c r="J11" s="0" t="n">
        <v>-5.33333333333333</v>
      </c>
    </row>
    <row r="12" customFormat="false" ht="12.8" hidden="false" customHeight="false" outlineLevel="0" collapsed="false">
      <c r="A12" s="0" t="s">
        <v>42</v>
      </c>
      <c r="B12" s="0" t="n">
        <v>2.81019599676291</v>
      </c>
      <c r="C12" s="0" t="n">
        <v>-0.165356686490746</v>
      </c>
      <c r="D12" s="0" t="n">
        <v>-1.12618125227845</v>
      </c>
      <c r="E12" s="0" t="n">
        <v>12</v>
      </c>
      <c r="F12" s="0" t="n">
        <v>6</v>
      </c>
      <c r="G12" s="0" t="n">
        <v>-2</v>
      </c>
      <c r="H12" s="0" t="n">
        <v>2</v>
      </c>
      <c r="I12" s="0" t="n">
        <v>4</v>
      </c>
      <c r="J12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2" activeCellId="0" sqref="A12"/>
    </sheetView>
  </sheetViews>
  <sheetFormatPr defaultRowHeight="12.8" zeroHeight="false" outlineLevelRow="0" outlineLevelCol="0"/>
  <cols>
    <col collapsed="false" customWidth="true" hidden="false" outlineLevel="0" max="1" min="1" style="0" width="16.6"/>
    <col collapsed="false" customWidth="false" hidden="false" outlineLevel="0" max="7" min="2" style="0" width="11.52"/>
    <col collapsed="false" customWidth="true" hidden="false" outlineLevel="0" max="14" min="8" style="0" width="13.87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</row>
    <row r="3" customFormat="false" ht="12.8" hidden="false" customHeight="false" outlineLevel="0" collapsed="false">
      <c r="A3" s="0" t="n">
        <v>4</v>
      </c>
      <c r="B3" s="0" t="n">
        <v>6</v>
      </c>
    </row>
    <row r="9" customFormat="false" ht="12.8" hidden="false" customHeight="false" outlineLevel="0" collapsed="false">
      <c r="B9" s="0" t="n">
        <f aca="false">(B10-$O$11)^2</f>
        <v>5.640625</v>
      </c>
      <c r="C9" s="0" t="n">
        <f aca="false">(C10-$O$11)^2</f>
        <v>7.79340277777778</v>
      </c>
      <c r="D9" s="0" t="n">
        <f aca="false">(D10-$O$11)^2</f>
        <v>0.918402777777779</v>
      </c>
      <c r="E9" s="0" t="n">
        <f aca="false">(E10-$O$11)^2</f>
        <v>1.890625</v>
      </c>
      <c r="G9" s="1" t="s">
        <v>15</v>
      </c>
    </row>
    <row r="10" customFormat="false" ht="12.8" hidden="false" customHeight="false" outlineLevel="0" collapsed="false">
      <c r="A10" s="1" t="s">
        <v>16</v>
      </c>
      <c r="B10" s="0" t="n">
        <f aca="false">SUM(B12:B22)/$B$3</f>
        <v>7.66666666666667</v>
      </c>
      <c r="C10" s="0" t="n">
        <f aca="false">SUM(C12:C22)/$B$3</f>
        <v>2.5</v>
      </c>
      <c r="D10" s="0" t="n">
        <f aca="false">SUM(D12:D22)/$B$3</f>
        <v>4.33333333333333</v>
      </c>
      <c r="E10" s="0" t="n">
        <f aca="false">SUM(E12:E17)/$B$3</f>
        <v>6.66666666666667</v>
      </c>
      <c r="I10" s="1" t="s">
        <v>17</v>
      </c>
    </row>
    <row r="11" customFormat="false" ht="12.8" hidden="false" customHeight="false" outlineLevel="0" collapsed="false">
      <c r="A11" s="0" t="s">
        <v>18</v>
      </c>
      <c r="B11" s="0" t="s">
        <v>64</v>
      </c>
      <c r="C11" s="0" t="s">
        <v>65</v>
      </c>
      <c r="D11" s="0" t="s">
        <v>66</v>
      </c>
      <c r="E11" s="0" t="s">
        <v>67</v>
      </c>
      <c r="F11" s="1" t="s">
        <v>22</v>
      </c>
      <c r="I11" s="0" t="s">
        <v>64</v>
      </c>
      <c r="J11" s="0" t="s">
        <v>65</v>
      </c>
      <c r="K11" s="0" t="s">
        <v>66</v>
      </c>
      <c r="L11" s="0" t="s">
        <v>67</v>
      </c>
      <c r="N11" s="0" t="s">
        <v>23</v>
      </c>
      <c r="O11" s="0" t="n">
        <f aca="false">SUM(B10:E10)*$B$3/($A$3*$B$3)</f>
        <v>5.29166666666667</v>
      </c>
    </row>
    <row r="12" customFormat="false" ht="12.8" hidden="false" customHeight="false" outlineLevel="0" collapsed="false">
      <c r="A12" s="0" t="n">
        <v>1</v>
      </c>
      <c r="B12" s="0" t="n">
        <v>9</v>
      </c>
      <c r="C12" s="0" t="n">
        <v>2</v>
      </c>
      <c r="D12" s="0" t="n">
        <v>5</v>
      </c>
      <c r="E12" s="0" t="n">
        <v>8</v>
      </c>
      <c r="F12" s="0" t="n">
        <f aca="false">SUM(B12:E12)/$A$3</f>
        <v>6</v>
      </c>
      <c r="G12" s="0" t="n">
        <f aca="false">(F12-$O$11)^2</f>
        <v>0.501736111111111</v>
      </c>
      <c r="I12" s="0" t="n">
        <f aca="false">(B12-$O$11)^2</f>
        <v>13.7517361111111</v>
      </c>
      <c r="J12" s="0" t="n">
        <f aca="false">(C12-$O$11)^2</f>
        <v>10.8350694444444</v>
      </c>
      <c r="K12" s="0" t="n">
        <f aca="false">(D12-$O$11)^2</f>
        <v>0.0850694444444446</v>
      </c>
      <c r="L12" s="0" t="n">
        <f aca="false">(E12-$O$11)^2</f>
        <v>7.33506944444444</v>
      </c>
      <c r="N12" s="0" t="s">
        <v>25</v>
      </c>
      <c r="O12" s="0" t="n">
        <f aca="false">SUM(G12:G17)*$A$3</f>
        <v>56.2083333333333</v>
      </c>
    </row>
    <row r="13" customFormat="false" ht="12.8" hidden="false" customHeight="false" outlineLevel="0" collapsed="false">
      <c r="A13" s="0" t="n">
        <v>2</v>
      </c>
      <c r="B13" s="0" t="n">
        <v>6</v>
      </c>
      <c r="C13" s="0" t="n">
        <v>1</v>
      </c>
      <c r="D13" s="0" t="n">
        <v>3</v>
      </c>
      <c r="E13" s="0" t="n">
        <v>2</v>
      </c>
      <c r="F13" s="0" t="n">
        <f aca="false">SUM(B13:E13)/$A$3</f>
        <v>3</v>
      </c>
      <c r="G13" s="0" t="n">
        <f aca="false">(F13-$O$11)^2</f>
        <v>5.25173611111111</v>
      </c>
      <c r="I13" s="0" t="n">
        <f aca="false">(B13-$O$11)^2</f>
        <v>0.501736111111111</v>
      </c>
      <c r="J13" s="0" t="n">
        <f aca="false">(C13-$O$11)^2</f>
        <v>18.4184027777778</v>
      </c>
      <c r="K13" s="0" t="n">
        <f aca="false">(D13-$O$11)^2</f>
        <v>5.25173611111111</v>
      </c>
      <c r="L13" s="0" t="n">
        <f aca="false">(E13-$O$11)^2</f>
        <v>10.8350694444444</v>
      </c>
      <c r="N13" s="0" t="s">
        <v>27</v>
      </c>
      <c r="O13" s="0" t="n">
        <f aca="false">SUM(B9:E9)*B3</f>
        <v>97.4583333333333</v>
      </c>
    </row>
    <row r="14" customFormat="false" ht="12.8" hidden="false" customHeight="false" outlineLevel="0" collapsed="false">
      <c r="A14" s="0" t="n">
        <v>3</v>
      </c>
      <c r="B14" s="0" t="n">
        <v>8</v>
      </c>
      <c r="C14" s="0" t="n">
        <v>4</v>
      </c>
      <c r="D14" s="0" t="n">
        <v>6</v>
      </c>
      <c r="E14" s="0" t="n">
        <v>8</v>
      </c>
      <c r="F14" s="0" t="n">
        <f aca="false">SUM(B14:E14)/$A$3</f>
        <v>6.5</v>
      </c>
      <c r="G14" s="0" t="n">
        <f aca="false">(F14-$O$11)^2</f>
        <v>1.46006944444444</v>
      </c>
      <c r="I14" s="0" t="n">
        <f aca="false">(B14-$O$11)^2</f>
        <v>7.33506944444444</v>
      </c>
      <c r="J14" s="0" t="n">
        <f aca="false">(C14-$O$11)^2</f>
        <v>1.66840277777778</v>
      </c>
      <c r="K14" s="0" t="n">
        <f aca="false">(D14-$O$11)^2</f>
        <v>0.501736111111111</v>
      </c>
      <c r="L14" s="0" t="n">
        <f aca="false">(E14-$O$11)^2</f>
        <v>7.33506944444444</v>
      </c>
      <c r="N14" s="1" t="s">
        <v>29</v>
      </c>
      <c r="O14" s="0" t="n">
        <f aca="false">SUM(I12:L17)</f>
        <v>168.958333333333</v>
      </c>
    </row>
    <row r="15" customFormat="false" ht="12.8" hidden="false" customHeight="false" outlineLevel="0" collapsed="false">
      <c r="A15" s="0" t="n">
        <v>4</v>
      </c>
      <c r="B15" s="0" t="n">
        <v>7</v>
      </c>
      <c r="C15" s="0" t="n">
        <v>1</v>
      </c>
      <c r="D15" s="0" t="n">
        <v>2</v>
      </c>
      <c r="E15" s="0" t="n">
        <v>6</v>
      </c>
      <c r="F15" s="0" t="n">
        <f aca="false">SUM(B15:E15)/$A$3</f>
        <v>4</v>
      </c>
      <c r="G15" s="0" t="n">
        <f aca="false">(F15-$O$11)^2</f>
        <v>1.66840277777778</v>
      </c>
      <c r="I15" s="0" t="n">
        <f aca="false">(B15-$O$11)^2</f>
        <v>2.91840277777778</v>
      </c>
      <c r="J15" s="0" t="n">
        <f aca="false">(C15-$O$11)^2</f>
        <v>18.4184027777778</v>
      </c>
      <c r="K15" s="0" t="n">
        <f aca="false">(D15-$O$11)^2</f>
        <v>10.8350694444444</v>
      </c>
      <c r="L15" s="0" t="n">
        <f aca="false">(E15-$O$11)^2</f>
        <v>0.501736111111111</v>
      </c>
      <c r="N15" s="0" t="s">
        <v>31</v>
      </c>
      <c r="O15" s="0" t="n">
        <f aca="false">$O$14-$O$13-$O$12</f>
        <v>15.2916666666667</v>
      </c>
    </row>
    <row r="16" customFormat="false" ht="12.8" hidden="false" customHeight="false" outlineLevel="0" collapsed="false">
      <c r="A16" s="0" t="n">
        <v>5</v>
      </c>
      <c r="B16" s="0" t="n">
        <v>10</v>
      </c>
      <c r="C16" s="0" t="n">
        <v>5</v>
      </c>
      <c r="D16" s="0" t="n">
        <v>6</v>
      </c>
      <c r="E16" s="0" t="n">
        <v>9</v>
      </c>
      <c r="F16" s="0" t="n">
        <f aca="false">SUM(B16:E16)/$A$3</f>
        <v>7.5</v>
      </c>
      <c r="G16" s="0" t="n">
        <f aca="false">(F16-$O$11)^2</f>
        <v>4.87673611111111</v>
      </c>
      <c r="I16" s="0" t="n">
        <f aca="false">(B16-$O$11)^2</f>
        <v>22.1684027777778</v>
      </c>
      <c r="J16" s="0" t="n">
        <f aca="false">(C16-$O$11)^2</f>
        <v>0.0850694444444446</v>
      </c>
      <c r="K16" s="0" t="n">
        <f aca="false">(D16-$O$11)^2</f>
        <v>0.501736111111111</v>
      </c>
      <c r="L16" s="0" t="n">
        <f aca="false">(E16-$O$11)^2</f>
        <v>13.7517361111111</v>
      </c>
    </row>
    <row r="17" customFormat="false" ht="12.8" hidden="false" customHeight="false" outlineLevel="0" collapsed="false">
      <c r="A17" s="0" t="n">
        <v>6</v>
      </c>
      <c r="B17" s="0" t="n">
        <v>6</v>
      </c>
      <c r="C17" s="0" t="n">
        <v>2</v>
      </c>
      <c r="D17" s="0" t="n">
        <v>4</v>
      </c>
      <c r="E17" s="0" t="n">
        <v>7</v>
      </c>
      <c r="F17" s="0" t="n">
        <f aca="false">SUM(B17:E17)/$A$3</f>
        <v>4.75</v>
      </c>
      <c r="G17" s="0" t="n">
        <f aca="false">(F17-$O$11)^2</f>
        <v>0.293402777777778</v>
      </c>
      <c r="I17" s="0" t="n">
        <f aca="false">(B17-$O$11)^2</f>
        <v>0.501736111111111</v>
      </c>
      <c r="J17" s="0" t="n">
        <f aca="false">(C17-$O$11)^2</f>
        <v>10.8350694444444</v>
      </c>
      <c r="K17" s="0" t="n">
        <f aca="false">(D17-$O$11)^2</f>
        <v>1.66840277777778</v>
      </c>
      <c r="L17" s="0" t="n">
        <f aca="false">(E17-$O$11)^2</f>
        <v>2.91840277777778</v>
      </c>
      <c r="N17" s="0" t="s">
        <v>34</v>
      </c>
      <c r="O17" s="0" t="n">
        <f aca="false">$A$3*$B$3-1</f>
        <v>23</v>
      </c>
    </row>
    <row r="18" customFormat="false" ht="12.8" hidden="false" customHeight="false" outlineLevel="0" collapsed="false">
      <c r="N18" s="0" t="s">
        <v>36</v>
      </c>
      <c r="O18" s="0" t="n">
        <f aca="false">$A$3-1</f>
        <v>3</v>
      </c>
    </row>
    <row r="19" customFormat="false" ht="12.8" hidden="false" customHeight="false" outlineLevel="0" collapsed="false">
      <c r="N19" s="0" t="s">
        <v>38</v>
      </c>
      <c r="O19" s="0" t="n">
        <f aca="false">$B$3-1</f>
        <v>5</v>
      </c>
    </row>
    <row r="20" customFormat="false" ht="12.8" hidden="false" customHeight="false" outlineLevel="0" collapsed="false">
      <c r="N20" s="0" t="s">
        <v>40</v>
      </c>
      <c r="O20" s="0" t="n">
        <f aca="false">$O$19*$O$18</f>
        <v>15</v>
      </c>
    </row>
    <row r="22" s="2" customFormat="true" ht="12.8" hidden="false" customHeight="false" outlineLevel="0" collapsed="false">
      <c r="N22" s="2" t="s">
        <v>43</v>
      </c>
      <c r="O22" s="2" t="n">
        <f aca="false">$O$13/($O$18)</f>
        <v>32.4861111111111</v>
      </c>
      <c r="P22" s="2" t="s">
        <v>44</v>
      </c>
    </row>
    <row r="23" customFormat="false" ht="12.8" hidden="false" customHeight="false" outlineLevel="0" collapsed="false">
      <c r="N23" s="0" t="s">
        <v>45</v>
      </c>
      <c r="O23" s="0" t="n">
        <f aca="false">$O$15/$O$20</f>
        <v>1.01944444444444</v>
      </c>
      <c r="P23" s="0" t="s">
        <v>46</v>
      </c>
    </row>
    <row r="24" customFormat="false" ht="12.8" hidden="false" customHeight="false" outlineLevel="0" collapsed="false">
      <c r="N24" s="0" t="s">
        <v>47</v>
      </c>
      <c r="O24" s="0" t="n">
        <f aca="false">$O$12/$O$19</f>
        <v>11.2416666666667</v>
      </c>
      <c r="P24" s="0" t="s">
        <v>48</v>
      </c>
    </row>
    <row r="25" customFormat="false" ht="12.8" hidden="false" customHeight="false" outlineLevel="0" collapsed="false">
      <c r="N25" s="0" t="s">
        <v>49</v>
      </c>
      <c r="O25" s="0" t="n">
        <f aca="false">$O$14/$O$17</f>
        <v>7.34601449275362</v>
      </c>
      <c r="P25" s="0" t="s">
        <v>50</v>
      </c>
    </row>
    <row r="27" customFormat="false" ht="12.8" hidden="false" customHeight="false" outlineLevel="0" collapsed="false">
      <c r="N27" s="0" t="s">
        <v>68</v>
      </c>
      <c r="O27" s="0" t="n">
        <f aca="false">($O$24-$O$23)/$O$24</f>
        <v>0.909315542377069</v>
      </c>
      <c r="P27" s="0" t="s">
        <v>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2019-02-13T14:30:26Z</dcterms:created>
  <dc:creator/>
  <dc:description/>
  <dc:language>en-CA</dc:language>
  <cp:lastModifiedBy/>
  <dcterms:modified xsi:type="dcterms:W3CDTF">2019-07-05T13:12:19Z</dcterms:modified>
  <cp:revision>12</cp:revision>
  <dc:subject/>
  <dc:title/>
</cp:coreProperties>
</file>