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recouso/Documents/GitHub/dso424/HW4/"/>
    </mc:Choice>
  </mc:AlternateContent>
  <xr:revisionPtr revIDLastSave="0" documentId="13_ncr:1_{2E0F3E96-9636-A045-9FF7-ED023F40AE99}" xr6:coauthVersionLast="47" xr6:coauthVersionMax="47" xr10:uidLastSave="{00000000-0000-0000-0000-000000000000}"/>
  <bookViews>
    <workbookView xWindow="120" yWindow="500" windowWidth="28680" windowHeight="16080" activeTab="1" xr2:uid="{00000000-000D-0000-FFFF-FFFF00000000}"/>
  </bookViews>
  <sheets>
    <sheet name="Redshoe.com" sheetId="1" r:id="rId1"/>
    <sheet name="ProLobsters" sheetId="2" r:id="rId2"/>
    <sheet name="Sheet2" sheetId="4" r:id="rId3"/>
  </sheets>
  <definedNames>
    <definedName name="lobster_pred" localSheetId="2">Sheet2!$A$1:$Y$63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33" i="2"/>
  <c r="C33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34" i="2"/>
  <c r="P10" i="1"/>
  <c r="O10" i="1"/>
  <c r="Q10" i="1" s="1"/>
  <c r="N10" i="1"/>
  <c r="N11" i="1" s="1"/>
  <c r="P9" i="1"/>
  <c r="O9" i="1"/>
  <c r="N9" i="1"/>
  <c r="P8" i="1"/>
  <c r="P6" i="1"/>
  <c r="O8" i="1"/>
  <c r="N8" i="1"/>
  <c r="P7" i="1"/>
  <c r="O7" i="1"/>
  <c r="N7" i="1"/>
  <c r="Q6" i="1"/>
  <c r="O6" i="1"/>
  <c r="N6" i="1"/>
  <c r="P5" i="1"/>
  <c r="O5" i="1"/>
  <c r="N5" i="1"/>
  <c r="Q7" i="1"/>
  <c r="Q9" i="1"/>
  <c r="Q4" i="1"/>
  <c r="X7" i="1"/>
  <c r="W7" i="1"/>
  <c r="Z4" i="1"/>
  <c r="AA4" i="1"/>
  <c r="AB4" i="1"/>
  <c r="AC4" i="1"/>
  <c r="Y4" i="1"/>
  <c r="W4" i="1"/>
  <c r="V4" i="1"/>
  <c r="U4" i="1"/>
  <c r="C11" i="1"/>
  <c r="D11" i="1"/>
  <c r="E11" i="1"/>
  <c r="F11" i="1"/>
  <c r="G11" i="1"/>
  <c r="H11" i="1"/>
  <c r="I11" i="1"/>
  <c r="J11" i="1"/>
  <c r="K11" i="1"/>
  <c r="L11" i="1"/>
  <c r="M11" i="1"/>
  <c r="B11" i="1"/>
  <c r="Q8" i="1" l="1"/>
  <c r="O11" i="1"/>
  <c r="P11" i="1"/>
  <c r="Q5" i="1"/>
  <c r="Q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7DA68-1467-914A-BF80-2C73E5AD3D6C}" name="lobster_pred" type="6" refreshedVersion="7" background="1" saveData="1">
    <textPr codePage="10000" sourceFile="/Users/alexrecouso/Documents/GitHub/dso424/HW4\lobster_pre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<sst xmlns="http://schemas.openxmlformats.org/spreadsheetml/2006/main" count="315" uniqueCount="51">
  <si>
    <t>Unit Sales</t>
  </si>
  <si>
    <t>Shoe Color</t>
  </si>
  <si>
    <t>Red</t>
  </si>
  <si>
    <t>discontinued</t>
  </si>
  <si>
    <t>Green</t>
  </si>
  <si>
    <t>White</t>
  </si>
  <si>
    <t>Brown</t>
  </si>
  <si>
    <t>Yellow</t>
  </si>
  <si>
    <t>Black</t>
  </si>
  <si>
    <t>Orange</t>
  </si>
  <si>
    <t>Purple</t>
  </si>
  <si>
    <t>Total</t>
  </si>
  <si>
    <t>Orders</t>
  </si>
  <si>
    <t>Shipments</t>
  </si>
  <si>
    <t>New Customers</t>
  </si>
  <si>
    <t>Repeat Orders</t>
  </si>
  <si>
    <t>2002 TO 2004</t>
  </si>
  <si>
    <t>2*3</t>
  </si>
  <si>
    <t>multiply by 1,5</t>
  </si>
  <si>
    <t>divide by 2</t>
  </si>
  <si>
    <t>sum 2</t>
  </si>
  <si>
    <t>sum 2*3</t>
  </si>
  <si>
    <t>Let's extract the pattern first from red</t>
  </si>
  <si>
    <t>and we can clearly see the same pattern is (roughly) followed by all the colors</t>
  </si>
  <si>
    <t>note that sum is 3 when first number is odd!!</t>
  </si>
  <si>
    <t>sometimes is +4, like in brown</t>
  </si>
  <si>
    <t>but always multiplies that number *3</t>
  </si>
  <si>
    <t>X</t>
  </si>
  <si>
    <t>New.Customers</t>
  </si>
  <si>
    <t>Repeat.Orders</t>
  </si>
  <si>
    <t>Day</t>
  </si>
  <si>
    <t>Month</t>
  </si>
  <si>
    <t>Date</t>
  </si>
  <si>
    <t>Mail</t>
  </si>
  <si>
    <t>Weekday_dummy</t>
  </si>
  <si>
    <t>D1</t>
  </si>
  <si>
    <t>D2</t>
  </si>
  <si>
    <t>D3</t>
  </si>
  <si>
    <t>D4</t>
  </si>
  <si>
    <t>D5</t>
  </si>
  <si>
    <t>D6</t>
  </si>
  <si>
    <t>D7</t>
  </si>
  <si>
    <t>M1_orders</t>
  </si>
  <si>
    <t>M1_orders_residuals</t>
  </si>
  <si>
    <t>M1_reporders</t>
  </si>
  <si>
    <t>M1_reporders_residuals</t>
  </si>
  <si>
    <t>M1_ship</t>
  </si>
  <si>
    <t>M1_ship_residuals</t>
  </si>
  <si>
    <t>M1_cus</t>
  </si>
  <si>
    <t>M1_cus_residuals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</si>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</sst>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" fontId="0" fillId="0" borderId="14" xfId="0" applyNumberFormat="1" applyBorder="1"/>
    <xf numFmtId="16" fontId="0" fillId="0" borderId="15" xfId="0" applyNumberFormat="1" applyBorder="1"/>
    <xf numFmtId="16" fontId="0" fillId="0" borderId="4" xfId="0" applyNumberFormat="1" applyBorder="1"/>
    <xf numFmtId="0" fontId="0" fillId="0" borderId="0" xfId="0" applyBorder="1"/>
    <xf numFmtId="0" fontId="0" fillId="0" borderId="12" xfId="0" applyBorder="1" applyAlignment="1">
      <alignment horizontal="center" wrapText="1"/>
    </xf>
    <xf numFmtId="16" fontId="0" fillId="2" borderId="15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3" borderId="0" xfId="0" applyFill="1"/>
    <xf numFmtId="0" fontId="0" fillId="0" borderId="0" xfId="0" applyFill="1"/>
    <xf numFmtId="0" fontId="2" fillId="0" borderId="0" xfId="0" applyFont="1" applyBorder="1" applyAlignment="1">
      <alignment horizontal="center"/>
    </xf>
    <xf numFmtId="0" fontId="2" fillId="0" borderId="30" xfId="0" applyFont="1" applyFill="1" applyBorder="1" applyAlignment="1">
      <alignment horizontal="right"/>
    </xf>
    <xf numFmtId="0" fontId="2" fillId="0" borderId="3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0" fillId="5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6" borderId="0" xfId="0" applyFill="1"/>
    <xf numFmtId="2" fontId="0" fillId="0" borderId="17" xfId="0" applyNumberFormat="1" applyBorder="1"/>
    <xf numFmtId="2" fontId="0" fillId="0" borderId="24" xfId="0" applyNumberFormat="1" applyBorder="1"/>
    <xf numFmtId="2" fontId="0" fillId="0" borderId="20" xfId="0" applyNumberFormat="1" applyBorder="1"/>
    <xf numFmtId="2" fontId="0" fillId="0" borderId="18" xfId="0" applyNumberFormat="1" applyBorder="1"/>
    <xf numFmtId="2" fontId="0" fillId="0" borderId="18" xfId="0" applyNumberFormat="1" applyFill="1" applyBorder="1"/>
    <xf numFmtId="2" fontId="0" fillId="0" borderId="25" xfId="0" applyNumberFormat="1" applyBorder="1"/>
    <xf numFmtId="2" fontId="0" fillId="0" borderId="21" xfId="0" applyNumberFormat="1" applyBorder="1"/>
    <xf numFmtId="2" fontId="0" fillId="0" borderId="23" xfId="0" applyNumberFormat="1" applyFill="1" applyBorder="1"/>
    <xf numFmtId="2" fontId="0" fillId="0" borderId="25" xfId="0" applyNumberFormat="1" applyFill="1" applyBorder="1" applyAlignment="1">
      <alignment horizontal="right"/>
    </xf>
    <xf numFmtId="2" fontId="0" fillId="0" borderId="21" xfId="0" applyNumberFormat="1" applyFill="1" applyBorder="1" applyAlignment="1">
      <alignment horizontal="right"/>
    </xf>
    <xf numFmtId="2" fontId="2" fillId="0" borderId="18" xfId="0" applyNumberFormat="1" applyFont="1" applyFill="1" applyBorder="1"/>
    <xf numFmtId="2" fontId="0" fillId="0" borderId="19" xfId="0" applyNumberFormat="1" applyBorder="1"/>
    <xf numFmtId="2" fontId="0" fillId="0" borderId="26" xfId="0" applyNumberFormat="1" applyBorder="1"/>
    <xf numFmtId="2" fontId="0" fillId="0" borderId="2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bster_pred" connectionId="1" xr16:uid="{ED307510-15C9-AC4C-9A26-305BC71792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zoomScaleNormal="163" workbookViewId="0">
      <selection activeCell="P7" sqref="P7"/>
    </sheetView>
  </sheetViews>
  <sheetFormatPr baseColWidth="10" defaultColWidth="8.83203125" defaultRowHeight="13" x14ac:dyDescent="0.15"/>
  <cols>
    <col min="1" max="1" width="10.6640625" customWidth="1"/>
    <col min="2" max="13" width="5.5" customWidth="1"/>
    <col min="17" max="17" width="12.5" bestFit="1" customWidth="1"/>
    <col min="19" max="19" width="62.1640625" bestFit="1" customWidth="1"/>
    <col min="20" max="21" width="12.1640625" bestFit="1" customWidth="1"/>
    <col min="23" max="23" width="7.6640625" customWidth="1"/>
  </cols>
  <sheetData>
    <row r="1" spans="1:31" ht="17" thickBot="1" x14ac:dyDescent="0.25">
      <c r="A1" s="1"/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31" ht="14" thickBot="1" x14ac:dyDescent="0.2">
      <c r="A2" s="14" t="s">
        <v>1</v>
      </c>
      <c r="B2" s="10">
        <v>1990</v>
      </c>
      <c r="C2" s="9">
        <v>1991</v>
      </c>
      <c r="D2" s="9">
        <v>1992</v>
      </c>
      <c r="E2" s="9">
        <v>1993</v>
      </c>
      <c r="F2" s="9">
        <v>1994</v>
      </c>
      <c r="G2" s="9">
        <v>1995</v>
      </c>
      <c r="H2" s="14">
        <v>1996</v>
      </c>
      <c r="I2" s="15">
        <v>1997</v>
      </c>
      <c r="J2" s="15">
        <v>1998</v>
      </c>
      <c r="K2" s="15">
        <v>1999</v>
      </c>
      <c r="L2" s="15">
        <v>2000</v>
      </c>
      <c r="M2" s="15">
        <v>2001</v>
      </c>
      <c r="N2" s="27">
        <v>2002</v>
      </c>
      <c r="O2" s="27">
        <v>2003</v>
      </c>
      <c r="P2">
        <v>2004</v>
      </c>
      <c r="Q2" t="s">
        <v>16</v>
      </c>
      <c r="S2" t="s">
        <v>22</v>
      </c>
      <c r="T2" s="26">
        <v>1990</v>
      </c>
      <c r="U2" s="25">
        <v>1991</v>
      </c>
      <c r="V2" s="25">
        <v>1992</v>
      </c>
      <c r="W2" s="25">
        <v>1993</v>
      </c>
      <c r="X2" s="25">
        <v>1994</v>
      </c>
      <c r="Y2" s="25">
        <v>1995</v>
      </c>
      <c r="Z2" s="14">
        <v>1996</v>
      </c>
      <c r="AA2" s="15">
        <v>1997</v>
      </c>
      <c r="AB2" s="15">
        <v>1998</v>
      </c>
      <c r="AC2" s="15">
        <v>1999</v>
      </c>
      <c r="AD2" s="15">
        <v>2000</v>
      </c>
      <c r="AE2" s="15">
        <v>2001</v>
      </c>
    </row>
    <row r="3" spans="1:31" x14ac:dyDescent="0.15">
      <c r="A3" s="2" t="s">
        <v>2</v>
      </c>
      <c r="B3" s="34">
        <v>28</v>
      </c>
      <c r="C3" s="34">
        <v>42</v>
      </c>
      <c r="D3" s="34">
        <v>21</v>
      </c>
      <c r="E3" s="3">
        <v>23</v>
      </c>
      <c r="F3" s="3">
        <v>29</v>
      </c>
      <c r="G3" s="3">
        <v>15</v>
      </c>
      <c r="H3" s="3">
        <v>8</v>
      </c>
      <c r="I3" s="3">
        <v>4</v>
      </c>
      <c r="J3" s="3">
        <v>2</v>
      </c>
      <c r="K3" s="3">
        <v>1</v>
      </c>
      <c r="L3" s="41" t="s">
        <v>3</v>
      </c>
      <c r="M3" s="42"/>
      <c r="N3" s="28">
        <v>0</v>
      </c>
      <c r="O3" s="28">
        <v>0</v>
      </c>
      <c r="P3" s="28">
        <v>0</v>
      </c>
      <c r="Q3" s="28">
        <v>0</v>
      </c>
      <c r="T3" s="3">
        <v>28</v>
      </c>
      <c r="U3" s="3">
        <v>42</v>
      </c>
      <c r="V3" s="3">
        <v>21</v>
      </c>
      <c r="W3" s="3">
        <v>23</v>
      </c>
      <c r="X3" s="3">
        <v>29</v>
      </c>
      <c r="Y3" s="3">
        <v>15</v>
      </c>
      <c r="Z3" s="3">
        <v>8</v>
      </c>
      <c r="AA3" s="3">
        <v>4</v>
      </c>
      <c r="AB3" s="3">
        <v>2</v>
      </c>
      <c r="AC3" s="3">
        <v>1</v>
      </c>
      <c r="AD3" s="32">
        <v>0</v>
      </c>
      <c r="AE3" s="32">
        <v>0</v>
      </c>
    </row>
    <row r="4" spans="1:31" x14ac:dyDescent="0.15">
      <c r="A4" s="2" t="s">
        <v>4</v>
      </c>
      <c r="B4" s="4"/>
      <c r="C4" s="4"/>
      <c r="D4" s="4"/>
      <c r="E4" s="3">
        <v>26</v>
      </c>
      <c r="F4" s="3">
        <v>39</v>
      </c>
      <c r="G4" s="3">
        <v>20</v>
      </c>
      <c r="H4" s="3">
        <v>22</v>
      </c>
      <c r="I4" s="3">
        <v>28</v>
      </c>
      <c r="J4" s="3">
        <v>14</v>
      </c>
      <c r="K4" s="3">
        <v>7</v>
      </c>
      <c r="L4" s="3">
        <v>4</v>
      </c>
      <c r="M4" s="5">
        <v>2</v>
      </c>
      <c r="N4" s="28">
        <v>1</v>
      </c>
      <c r="O4" s="28">
        <v>0</v>
      </c>
      <c r="P4" s="28">
        <v>0</v>
      </c>
      <c r="Q4">
        <f>SUM(N4:P4)</f>
        <v>1</v>
      </c>
      <c r="U4">
        <f>C3/B3</f>
        <v>1.5</v>
      </c>
      <c r="V4">
        <f>V3/U3</f>
        <v>0.5</v>
      </c>
      <c r="W4">
        <f>2</f>
        <v>2</v>
      </c>
      <c r="X4" t="s">
        <v>17</v>
      </c>
      <c r="Y4">
        <f>Y3/X3</f>
        <v>0.51724137931034486</v>
      </c>
      <c r="Z4">
        <f t="shared" ref="Z4:AC4" si="0">Z3/Y3</f>
        <v>0.53333333333333333</v>
      </c>
      <c r="AA4">
        <f t="shared" si="0"/>
        <v>0.5</v>
      </c>
      <c r="AB4">
        <f t="shared" si="0"/>
        <v>0.5</v>
      </c>
      <c r="AC4">
        <f t="shared" si="0"/>
        <v>0.5</v>
      </c>
    </row>
    <row r="5" spans="1:31" x14ac:dyDescent="0.15">
      <c r="A5" s="2" t="s">
        <v>5</v>
      </c>
      <c r="B5" s="4"/>
      <c r="C5" s="4"/>
      <c r="D5" s="4"/>
      <c r="E5" s="4"/>
      <c r="F5" s="4"/>
      <c r="G5" s="3">
        <v>43</v>
      </c>
      <c r="H5" s="3">
        <v>65</v>
      </c>
      <c r="I5" s="36">
        <v>33</v>
      </c>
      <c r="J5" s="36">
        <v>36</v>
      </c>
      <c r="K5" s="36">
        <v>45</v>
      </c>
      <c r="L5" s="3">
        <v>23</v>
      </c>
      <c r="M5" s="5">
        <v>12</v>
      </c>
      <c r="N5" s="28">
        <f>M5/2</f>
        <v>6</v>
      </c>
      <c r="O5" s="28">
        <f>N5/2</f>
        <v>3</v>
      </c>
      <c r="P5" s="28">
        <f>ROUND((O5/2),0)</f>
        <v>2</v>
      </c>
      <c r="Q5">
        <f t="shared" ref="Q5:Q10" si="1">SUM(N5:P5)</f>
        <v>11</v>
      </c>
      <c r="T5" t="s">
        <v>18</v>
      </c>
      <c r="U5" t="s">
        <v>19</v>
      </c>
      <c r="V5" t="s">
        <v>20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</row>
    <row r="6" spans="1:31" x14ac:dyDescent="0.15">
      <c r="A6" s="2" t="s">
        <v>6</v>
      </c>
      <c r="B6" s="4"/>
      <c r="C6" s="4"/>
      <c r="D6" s="4"/>
      <c r="E6" s="4"/>
      <c r="F6" s="4"/>
      <c r="G6" s="4"/>
      <c r="H6" s="4"/>
      <c r="I6" s="3">
        <v>58</v>
      </c>
      <c r="J6" s="3">
        <v>87</v>
      </c>
      <c r="K6" s="3">
        <v>44</v>
      </c>
      <c r="L6" s="3">
        <v>48</v>
      </c>
      <c r="M6" s="5">
        <v>60</v>
      </c>
      <c r="N6" s="30">
        <f>M6/2</f>
        <v>30</v>
      </c>
      <c r="O6">
        <f>N6/2</f>
        <v>15</v>
      </c>
      <c r="P6" s="30">
        <f>ROUND((O6/2),0)</f>
        <v>8</v>
      </c>
      <c r="Q6">
        <f t="shared" si="1"/>
        <v>53</v>
      </c>
      <c r="S6" t="s">
        <v>23</v>
      </c>
      <c r="W6" s="3">
        <v>26</v>
      </c>
      <c r="X6" s="3">
        <v>39</v>
      </c>
      <c r="Y6" s="3">
        <v>20</v>
      </c>
      <c r="Z6" s="3">
        <v>22</v>
      </c>
      <c r="AA6" s="3">
        <v>28</v>
      </c>
      <c r="AB6" s="3">
        <v>14</v>
      </c>
      <c r="AC6" s="3">
        <v>7</v>
      </c>
      <c r="AD6" s="3">
        <v>4</v>
      </c>
      <c r="AE6" s="5">
        <v>2</v>
      </c>
    </row>
    <row r="7" spans="1:31" x14ac:dyDescent="0.15">
      <c r="A7" s="2" t="s">
        <v>7</v>
      </c>
      <c r="B7" s="4"/>
      <c r="C7" s="4"/>
      <c r="D7" s="4"/>
      <c r="E7" s="4"/>
      <c r="F7" s="4"/>
      <c r="G7" s="4"/>
      <c r="H7" s="4"/>
      <c r="I7" s="4"/>
      <c r="J7" s="3">
        <v>37</v>
      </c>
      <c r="K7" s="3">
        <v>56</v>
      </c>
      <c r="L7" s="3">
        <v>28</v>
      </c>
      <c r="M7" s="5">
        <v>31</v>
      </c>
      <c r="N7" s="29">
        <f>M7+(M7-L7)*3</f>
        <v>40</v>
      </c>
      <c r="O7">
        <f>N7/2</f>
        <v>20</v>
      </c>
      <c r="P7">
        <f>O7/2</f>
        <v>10</v>
      </c>
      <c r="Q7">
        <f t="shared" si="1"/>
        <v>70</v>
      </c>
      <c r="W7">
        <f>X6/W6</f>
        <v>1.5</v>
      </c>
      <c r="X7">
        <f>Y6/X6</f>
        <v>0.51282051282051277</v>
      </c>
      <c r="Y7" t="s">
        <v>20</v>
      </c>
      <c r="Z7" t="s">
        <v>21</v>
      </c>
      <c r="AA7" t="s">
        <v>19</v>
      </c>
      <c r="AB7" t="s">
        <v>19</v>
      </c>
      <c r="AC7" t="s">
        <v>19</v>
      </c>
      <c r="AD7" t="s">
        <v>19</v>
      </c>
    </row>
    <row r="8" spans="1:31" x14ac:dyDescent="0.15">
      <c r="A8" s="2" t="s">
        <v>8</v>
      </c>
      <c r="B8" s="4"/>
      <c r="C8" s="4"/>
      <c r="D8" s="4"/>
      <c r="E8" s="4"/>
      <c r="F8" s="4"/>
      <c r="G8" s="4"/>
      <c r="H8" s="4"/>
      <c r="I8" s="4"/>
      <c r="J8" s="4"/>
      <c r="K8" s="34">
        <v>28</v>
      </c>
      <c r="L8" s="34">
        <v>42</v>
      </c>
      <c r="M8" s="35">
        <v>21</v>
      </c>
      <c r="N8">
        <f>M8+2</f>
        <v>23</v>
      </c>
      <c r="O8">
        <f>N8+2*3</f>
        <v>29</v>
      </c>
      <c r="P8">
        <f>ROUND((O8/2),0)</f>
        <v>15</v>
      </c>
      <c r="Q8">
        <f t="shared" si="1"/>
        <v>67</v>
      </c>
      <c r="Y8" s="37" t="s">
        <v>24</v>
      </c>
    </row>
    <row r="9" spans="1:31" x14ac:dyDescent="0.15">
      <c r="A9" s="2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3">
        <v>19</v>
      </c>
      <c r="M9" s="5">
        <v>29</v>
      </c>
      <c r="N9">
        <f>ROUND((M9/2),0)</f>
        <v>15</v>
      </c>
      <c r="O9">
        <f>N9+3</f>
        <v>18</v>
      </c>
      <c r="P9">
        <f>O9+3*3</f>
        <v>27</v>
      </c>
      <c r="Q9">
        <f t="shared" si="1"/>
        <v>60</v>
      </c>
      <c r="Y9" t="s">
        <v>25</v>
      </c>
    </row>
    <row r="10" spans="1:31" ht="14" thickBot="1" x14ac:dyDescent="0.2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>
        <v>24</v>
      </c>
      <c r="N10">
        <f>M10*1.5</f>
        <v>36</v>
      </c>
      <c r="O10">
        <f>N10/2</f>
        <v>18</v>
      </c>
      <c r="P10">
        <f>O10+2</f>
        <v>20</v>
      </c>
      <c r="Q10" s="29">
        <f t="shared" si="1"/>
        <v>74</v>
      </c>
      <c r="Y10" t="s">
        <v>26</v>
      </c>
    </row>
    <row r="11" spans="1:31" ht="14" thickBot="1" x14ac:dyDescent="0.2">
      <c r="A11" s="6" t="s">
        <v>11</v>
      </c>
      <c r="B11" s="11">
        <f>SUM(B3:B10)</f>
        <v>28</v>
      </c>
      <c r="C11" s="12">
        <f t="shared" ref="C11:M11" si="2">SUM(C3:C10)</f>
        <v>42</v>
      </c>
      <c r="D11" s="12">
        <f t="shared" si="2"/>
        <v>21</v>
      </c>
      <c r="E11" s="12">
        <f t="shared" si="2"/>
        <v>49</v>
      </c>
      <c r="F11" s="12">
        <f t="shared" si="2"/>
        <v>68</v>
      </c>
      <c r="G11" s="12">
        <f t="shared" si="2"/>
        <v>78</v>
      </c>
      <c r="H11" s="12">
        <f t="shared" si="2"/>
        <v>95</v>
      </c>
      <c r="I11" s="12">
        <f t="shared" si="2"/>
        <v>123</v>
      </c>
      <c r="J11" s="12">
        <f t="shared" si="2"/>
        <v>176</v>
      </c>
      <c r="K11" s="12">
        <f t="shared" si="2"/>
        <v>181</v>
      </c>
      <c r="L11" s="12">
        <f t="shared" si="2"/>
        <v>164</v>
      </c>
      <c r="M11" s="13">
        <f t="shared" si="2"/>
        <v>179</v>
      </c>
      <c r="N11" s="33">
        <f>SUM(N3:N10)</f>
        <v>151</v>
      </c>
      <c r="O11" s="33">
        <f t="shared" ref="O11:Q11" si="3">SUM(O3:O10)</f>
        <v>103</v>
      </c>
      <c r="P11" s="33">
        <f t="shared" si="3"/>
        <v>82</v>
      </c>
      <c r="Q11" s="33">
        <f t="shared" si="3"/>
        <v>336</v>
      </c>
    </row>
    <row r="14" spans="1:31" x14ac:dyDescent="0.15">
      <c r="A14" s="28"/>
    </row>
    <row r="15" spans="1:31" x14ac:dyDescent="0.15">
      <c r="A15" s="2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31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2">
    <mergeCell ref="B1:M1"/>
    <mergeCell ref="L3:M3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23" workbookViewId="0">
      <selection activeCell="G56" sqref="G56"/>
    </sheetView>
  </sheetViews>
  <sheetFormatPr baseColWidth="10" defaultColWidth="8.83203125" defaultRowHeight="13" x14ac:dyDescent="0.15"/>
  <cols>
    <col min="2" max="3" width="22" bestFit="1" customWidth="1"/>
    <col min="4" max="5" width="10.5" customWidth="1"/>
    <col min="7" max="8" width="12.1640625" bestFit="1" customWidth="1"/>
    <col min="10" max="10" width="12.1640625" bestFit="1" customWidth="1"/>
  </cols>
  <sheetData>
    <row r="1" spans="1:10" s="16" customFormat="1" ht="27.75" customHeight="1" thickBot="1" x14ac:dyDescent="0.2">
      <c r="B1" s="17" t="s">
        <v>12</v>
      </c>
      <c r="C1" s="17" t="s">
        <v>13</v>
      </c>
      <c r="D1" s="23" t="s">
        <v>14</v>
      </c>
      <c r="E1" s="18" t="s">
        <v>15</v>
      </c>
      <c r="G1" t="s">
        <v>42</v>
      </c>
      <c r="H1" t="s">
        <v>44</v>
      </c>
      <c r="I1" t="s">
        <v>46</v>
      </c>
      <c r="J1" t="s">
        <v>48</v>
      </c>
    </row>
    <row r="2" spans="1:10" x14ac:dyDescent="0.15">
      <c r="A2" s="19">
        <v>37438</v>
      </c>
      <c r="B2" s="47">
        <v>2258</v>
      </c>
      <c r="C2" s="47">
        <v>3364</v>
      </c>
      <c r="D2" s="48">
        <v>659</v>
      </c>
      <c r="E2" s="49">
        <v>1599</v>
      </c>
      <c r="G2">
        <v>2267</v>
      </c>
      <c r="H2">
        <v>1567</v>
      </c>
      <c r="I2">
        <v>3212</v>
      </c>
      <c r="J2">
        <v>700</v>
      </c>
    </row>
    <row r="3" spans="1:10" x14ac:dyDescent="0.15">
      <c r="A3" s="20">
        <v>37439</v>
      </c>
      <c r="B3" s="50">
        <v>1594</v>
      </c>
      <c r="C3" s="51">
        <v>3201</v>
      </c>
      <c r="D3" s="52">
        <v>506</v>
      </c>
      <c r="E3" s="53">
        <v>1088</v>
      </c>
      <c r="G3">
        <v>3060.4</v>
      </c>
      <c r="H3">
        <v>2294</v>
      </c>
      <c r="I3">
        <v>2814.2</v>
      </c>
      <c r="J3">
        <v>766.4</v>
      </c>
    </row>
    <row r="4" spans="1:10" x14ac:dyDescent="0.15">
      <c r="A4" s="20">
        <v>37440</v>
      </c>
      <c r="B4" s="50">
        <v>1078</v>
      </c>
      <c r="C4" s="50">
        <v>0</v>
      </c>
      <c r="D4" s="52">
        <v>333</v>
      </c>
      <c r="E4" s="53">
        <v>745</v>
      </c>
      <c r="G4">
        <v>2228</v>
      </c>
      <c r="H4">
        <v>1494.2</v>
      </c>
      <c r="I4">
        <v>2270.4</v>
      </c>
      <c r="J4">
        <v>733.8</v>
      </c>
    </row>
    <row r="5" spans="1:10" x14ac:dyDescent="0.15">
      <c r="A5" s="20">
        <v>37441</v>
      </c>
      <c r="B5" s="50">
        <v>605</v>
      </c>
      <c r="C5" s="50">
        <v>0</v>
      </c>
      <c r="D5" s="52">
        <v>213</v>
      </c>
      <c r="E5" s="53">
        <v>392</v>
      </c>
      <c r="G5">
        <v>1659</v>
      </c>
      <c r="H5">
        <v>1097</v>
      </c>
      <c r="I5">
        <v>2386.5</v>
      </c>
      <c r="J5">
        <v>562</v>
      </c>
    </row>
    <row r="6" spans="1:10" x14ac:dyDescent="0.15">
      <c r="A6" s="20">
        <v>37442</v>
      </c>
      <c r="B6" s="50">
        <v>843</v>
      </c>
      <c r="C6" s="54">
        <v>1364</v>
      </c>
      <c r="D6" s="52">
        <v>286</v>
      </c>
      <c r="E6" s="53">
        <v>557</v>
      </c>
      <c r="G6">
        <v>1251.5</v>
      </c>
      <c r="H6">
        <v>846</v>
      </c>
      <c r="I6">
        <v>1095.25</v>
      </c>
      <c r="J6">
        <v>405.5</v>
      </c>
    </row>
    <row r="7" spans="1:10" x14ac:dyDescent="0.15">
      <c r="A7" s="20">
        <v>37443</v>
      </c>
      <c r="B7" s="50">
        <v>619</v>
      </c>
      <c r="C7" s="51">
        <v>726</v>
      </c>
      <c r="D7" s="52">
        <v>196</v>
      </c>
      <c r="E7" s="53">
        <v>423</v>
      </c>
      <c r="G7">
        <v>684.5</v>
      </c>
      <c r="H7">
        <v>452.5</v>
      </c>
      <c r="I7">
        <v>686.25000000000102</v>
      </c>
      <c r="J7">
        <v>232</v>
      </c>
    </row>
    <row r="8" spans="1:10" x14ac:dyDescent="0.15">
      <c r="A8" s="20">
        <v>37444</v>
      </c>
      <c r="B8" s="50">
        <v>883</v>
      </c>
      <c r="C8" s="51">
        <v>0</v>
      </c>
      <c r="D8" s="52">
        <v>310</v>
      </c>
      <c r="E8" s="53">
        <v>573</v>
      </c>
      <c r="G8">
        <v>902.5</v>
      </c>
      <c r="H8">
        <v>598.5</v>
      </c>
      <c r="I8" s="45">
        <v>-1.5312158076243399E-13</v>
      </c>
      <c r="J8">
        <v>304</v>
      </c>
    </row>
    <row r="9" spans="1:10" x14ac:dyDescent="0.15">
      <c r="A9" s="24">
        <v>37445</v>
      </c>
      <c r="B9" s="50">
        <v>3094</v>
      </c>
      <c r="C9" s="51">
        <v>3359</v>
      </c>
      <c r="D9" s="55">
        <v>837</v>
      </c>
      <c r="E9" s="56">
        <v>2257</v>
      </c>
      <c r="G9">
        <v>3331.6666666666702</v>
      </c>
      <c r="H9">
        <v>2484.3333333333298</v>
      </c>
      <c r="I9">
        <v>3323</v>
      </c>
      <c r="J9">
        <v>847.33333333333303</v>
      </c>
    </row>
    <row r="10" spans="1:10" x14ac:dyDescent="0.15">
      <c r="A10" s="20">
        <v>37446</v>
      </c>
      <c r="B10" s="51">
        <v>3559</v>
      </c>
      <c r="C10" s="51">
        <v>2664</v>
      </c>
      <c r="D10" s="55">
        <v>959</v>
      </c>
      <c r="E10" s="56">
        <v>2600</v>
      </c>
      <c r="G10">
        <v>3060.4</v>
      </c>
      <c r="H10">
        <v>2294</v>
      </c>
      <c r="I10">
        <v>2814.2</v>
      </c>
      <c r="J10">
        <v>766.4</v>
      </c>
    </row>
    <row r="11" spans="1:10" x14ac:dyDescent="0.15">
      <c r="A11" s="20">
        <v>37447</v>
      </c>
      <c r="B11" s="50">
        <v>2502</v>
      </c>
      <c r="C11" s="51">
        <v>2857</v>
      </c>
      <c r="D11" s="52">
        <v>851</v>
      </c>
      <c r="E11" s="53">
        <v>1651</v>
      </c>
      <c r="G11">
        <v>2228</v>
      </c>
      <c r="H11">
        <v>1494.2</v>
      </c>
      <c r="I11">
        <v>2270.4</v>
      </c>
      <c r="J11">
        <v>733.8</v>
      </c>
    </row>
    <row r="12" spans="1:10" x14ac:dyDescent="0.15">
      <c r="A12" s="20">
        <v>37448</v>
      </c>
      <c r="B12" s="50">
        <v>2041</v>
      </c>
      <c r="C12" s="51">
        <v>3156</v>
      </c>
      <c r="D12" s="52">
        <v>686</v>
      </c>
      <c r="E12" s="53">
        <v>1355</v>
      </c>
      <c r="G12">
        <v>1659</v>
      </c>
      <c r="H12">
        <v>1097</v>
      </c>
      <c r="I12">
        <v>2386.5</v>
      </c>
      <c r="J12">
        <v>562</v>
      </c>
    </row>
    <row r="13" spans="1:10" x14ac:dyDescent="0.15">
      <c r="A13" s="20">
        <v>37449</v>
      </c>
      <c r="B13" s="50">
        <v>1306</v>
      </c>
      <c r="C13" s="50">
        <v>989</v>
      </c>
      <c r="D13" s="52">
        <v>403</v>
      </c>
      <c r="E13" s="53">
        <v>903</v>
      </c>
      <c r="G13">
        <v>1251.5</v>
      </c>
      <c r="H13">
        <v>846</v>
      </c>
      <c r="I13">
        <v>1095.25</v>
      </c>
      <c r="J13">
        <v>405.5</v>
      </c>
    </row>
    <row r="14" spans="1:10" x14ac:dyDescent="0.15">
      <c r="A14" s="20">
        <v>37450</v>
      </c>
      <c r="B14" s="50">
        <v>719</v>
      </c>
      <c r="C14" s="50">
        <v>719</v>
      </c>
      <c r="D14" s="52">
        <v>265</v>
      </c>
      <c r="E14" s="53">
        <v>454</v>
      </c>
      <c r="G14">
        <v>684.5</v>
      </c>
      <c r="H14">
        <v>452.5</v>
      </c>
      <c r="I14">
        <v>686.25000000000102</v>
      </c>
      <c r="J14">
        <v>232</v>
      </c>
    </row>
    <row r="15" spans="1:10" x14ac:dyDescent="0.15">
      <c r="A15" s="20">
        <v>37451</v>
      </c>
      <c r="B15" s="50">
        <v>981</v>
      </c>
      <c r="C15" s="50">
        <v>0</v>
      </c>
      <c r="D15" s="52">
        <v>338</v>
      </c>
      <c r="E15" s="53">
        <v>643</v>
      </c>
      <c r="G15">
        <v>902.5</v>
      </c>
      <c r="H15">
        <v>598.5</v>
      </c>
      <c r="I15" s="45">
        <v>-1.5312158076243399E-13</v>
      </c>
      <c r="J15">
        <v>304</v>
      </c>
    </row>
    <row r="16" spans="1:10" x14ac:dyDescent="0.15">
      <c r="A16" s="24">
        <v>37452</v>
      </c>
      <c r="B16" s="50">
        <v>3531</v>
      </c>
      <c r="C16" s="51">
        <v>3463</v>
      </c>
      <c r="D16" s="52">
        <v>915</v>
      </c>
      <c r="E16" s="53">
        <v>2616</v>
      </c>
      <c r="G16">
        <v>3331.6666666666702</v>
      </c>
      <c r="H16">
        <v>2484.3333333333298</v>
      </c>
      <c r="I16">
        <v>3323</v>
      </c>
      <c r="J16">
        <v>847.33333333333303</v>
      </c>
    </row>
    <row r="17" spans="1:10" x14ac:dyDescent="0.15">
      <c r="A17" s="20">
        <v>37453</v>
      </c>
      <c r="B17" s="50">
        <v>4003</v>
      </c>
      <c r="C17" s="51">
        <v>3018</v>
      </c>
      <c r="D17" s="52">
        <v>794</v>
      </c>
      <c r="E17" s="53">
        <v>3209</v>
      </c>
      <c r="G17">
        <v>3060.4</v>
      </c>
      <c r="H17">
        <v>2294</v>
      </c>
      <c r="I17">
        <v>2814.2</v>
      </c>
      <c r="J17">
        <v>766.4</v>
      </c>
    </row>
    <row r="18" spans="1:10" x14ac:dyDescent="0.15">
      <c r="A18" s="20">
        <v>37454</v>
      </c>
      <c r="B18" s="50">
        <v>2627</v>
      </c>
      <c r="C18" s="50">
        <v>2981</v>
      </c>
      <c r="D18" s="52">
        <v>851</v>
      </c>
      <c r="E18" s="53">
        <v>1776</v>
      </c>
      <c r="G18">
        <v>2228</v>
      </c>
      <c r="H18">
        <v>1494.2</v>
      </c>
      <c r="I18">
        <v>2270.4</v>
      </c>
      <c r="J18">
        <v>733.8</v>
      </c>
    </row>
    <row r="19" spans="1:10" x14ac:dyDescent="0.15">
      <c r="A19" s="20">
        <v>37455</v>
      </c>
      <c r="B19" s="50">
        <v>2114</v>
      </c>
      <c r="C19" s="51">
        <v>3496</v>
      </c>
      <c r="D19" s="52">
        <v>722</v>
      </c>
      <c r="E19" s="53">
        <v>1392</v>
      </c>
      <c r="G19">
        <v>1659</v>
      </c>
      <c r="H19">
        <v>1097</v>
      </c>
      <c r="I19">
        <v>2386.5</v>
      </c>
      <c r="J19">
        <v>562</v>
      </c>
    </row>
    <row r="20" spans="1:10" x14ac:dyDescent="0.15">
      <c r="A20" s="20">
        <v>37456</v>
      </c>
      <c r="B20" s="50">
        <v>1556</v>
      </c>
      <c r="C20" s="51">
        <v>1068</v>
      </c>
      <c r="D20" s="52">
        <v>518</v>
      </c>
      <c r="E20" s="53">
        <v>1038</v>
      </c>
      <c r="G20">
        <v>1251.5</v>
      </c>
      <c r="H20">
        <v>846</v>
      </c>
      <c r="I20">
        <v>1095.25</v>
      </c>
      <c r="J20">
        <v>405.5</v>
      </c>
    </row>
    <row r="21" spans="1:10" x14ac:dyDescent="0.15">
      <c r="A21" s="20">
        <v>37457</v>
      </c>
      <c r="B21" s="50">
        <v>739</v>
      </c>
      <c r="C21" s="50">
        <v>762</v>
      </c>
      <c r="D21" s="52">
        <v>240</v>
      </c>
      <c r="E21" s="53">
        <v>499</v>
      </c>
      <c r="G21">
        <v>684.5</v>
      </c>
      <c r="H21">
        <v>452.5</v>
      </c>
      <c r="I21">
        <v>686.25000000000102</v>
      </c>
      <c r="J21">
        <v>232</v>
      </c>
    </row>
    <row r="22" spans="1:10" x14ac:dyDescent="0.15">
      <c r="A22" s="20">
        <v>37458</v>
      </c>
      <c r="B22" s="50">
        <v>916</v>
      </c>
      <c r="C22" s="51">
        <v>0</v>
      </c>
      <c r="D22" s="52">
        <v>290</v>
      </c>
      <c r="E22" s="53">
        <v>626</v>
      </c>
      <c r="G22">
        <v>902.5</v>
      </c>
      <c r="H22">
        <v>598.5</v>
      </c>
      <c r="I22" s="45">
        <v>-1.5312158076243399E-13</v>
      </c>
      <c r="J22">
        <v>304</v>
      </c>
    </row>
    <row r="23" spans="1:10" x14ac:dyDescent="0.15">
      <c r="A23" s="20">
        <v>37459</v>
      </c>
      <c r="B23" s="50">
        <v>2276</v>
      </c>
      <c r="C23" s="50">
        <v>3060</v>
      </c>
      <c r="D23" s="52">
        <v>741</v>
      </c>
      <c r="E23" s="53">
        <v>1535</v>
      </c>
      <c r="G23">
        <v>2267</v>
      </c>
      <c r="H23">
        <v>1567</v>
      </c>
      <c r="I23">
        <v>3212</v>
      </c>
      <c r="J23">
        <v>700</v>
      </c>
    </row>
    <row r="24" spans="1:10" x14ac:dyDescent="0.15">
      <c r="A24" s="20">
        <v>37460</v>
      </c>
      <c r="B24" s="50">
        <v>2248</v>
      </c>
      <c r="C24" s="51">
        <v>2306</v>
      </c>
      <c r="D24" s="52">
        <v>783</v>
      </c>
      <c r="E24" s="53">
        <v>1465</v>
      </c>
      <c r="G24">
        <v>3060.4</v>
      </c>
      <c r="H24">
        <v>2294</v>
      </c>
      <c r="I24">
        <v>2814.2</v>
      </c>
      <c r="J24">
        <v>766.4</v>
      </c>
    </row>
    <row r="25" spans="1:10" x14ac:dyDescent="0.15">
      <c r="A25" s="20">
        <v>37461</v>
      </c>
      <c r="B25" s="50">
        <v>2130</v>
      </c>
      <c r="C25" s="50">
        <v>2285</v>
      </c>
      <c r="D25" s="52">
        <v>776</v>
      </c>
      <c r="E25" s="53">
        <v>1354</v>
      </c>
      <c r="G25">
        <v>2228</v>
      </c>
      <c r="H25">
        <v>1494.2</v>
      </c>
      <c r="I25">
        <v>2270.4</v>
      </c>
      <c r="J25">
        <v>733.8</v>
      </c>
    </row>
    <row r="26" spans="1:10" x14ac:dyDescent="0.15">
      <c r="A26" s="20">
        <v>37462</v>
      </c>
      <c r="B26" s="50">
        <v>1876</v>
      </c>
      <c r="C26" s="51">
        <v>2894</v>
      </c>
      <c r="D26" s="52">
        <v>627</v>
      </c>
      <c r="E26" s="53">
        <v>1249</v>
      </c>
      <c r="G26">
        <v>1659</v>
      </c>
      <c r="H26">
        <v>1097</v>
      </c>
      <c r="I26">
        <v>2386.5</v>
      </c>
      <c r="J26">
        <v>562</v>
      </c>
    </row>
    <row r="27" spans="1:10" x14ac:dyDescent="0.15">
      <c r="A27" s="20">
        <v>37463</v>
      </c>
      <c r="B27" s="57">
        <v>1301</v>
      </c>
      <c r="C27" s="51">
        <v>960</v>
      </c>
      <c r="D27" s="52">
        <v>415</v>
      </c>
      <c r="E27" s="53">
        <v>886</v>
      </c>
      <c r="G27">
        <v>1251.5</v>
      </c>
      <c r="H27">
        <v>846</v>
      </c>
      <c r="I27">
        <v>1095.25</v>
      </c>
      <c r="J27">
        <v>405.5</v>
      </c>
    </row>
    <row r="28" spans="1:10" x14ac:dyDescent="0.15">
      <c r="A28" s="20">
        <v>37464</v>
      </c>
      <c r="B28" s="57">
        <v>661</v>
      </c>
      <c r="C28" s="51">
        <v>538</v>
      </c>
      <c r="D28" s="52">
        <v>227</v>
      </c>
      <c r="E28" s="53">
        <v>434</v>
      </c>
      <c r="G28">
        <v>684.5</v>
      </c>
      <c r="H28">
        <v>452.5</v>
      </c>
      <c r="I28">
        <v>686.25000000000102</v>
      </c>
      <c r="J28">
        <v>232</v>
      </c>
    </row>
    <row r="29" spans="1:10" x14ac:dyDescent="0.15">
      <c r="A29" s="20">
        <v>37465</v>
      </c>
      <c r="B29" s="57">
        <v>830</v>
      </c>
      <c r="C29" s="51">
        <v>0</v>
      </c>
      <c r="D29" s="52">
        <v>278</v>
      </c>
      <c r="E29" s="53">
        <v>552</v>
      </c>
      <c r="G29">
        <v>902.5</v>
      </c>
      <c r="H29">
        <v>598.5</v>
      </c>
      <c r="I29" s="45">
        <v>-1.5312158076243399E-13</v>
      </c>
      <c r="J29">
        <v>304</v>
      </c>
    </row>
    <row r="30" spans="1:10" x14ac:dyDescent="0.15">
      <c r="A30" s="24">
        <v>37466</v>
      </c>
      <c r="B30" s="57">
        <v>3370</v>
      </c>
      <c r="C30" s="51">
        <v>3147</v>
      </c>
      <c r="D30" s="52">
        <v>790</v>
      </c>
      <c r="E30" s="53">
        <v>2580</v>
      </c>
      <c r="G30">
        <v>3331.6666666666702</v>
      </c>
      <c r="H30">
        <v>2484.3333333333298</v>
      </c>
      <c r="I30">
        <v>3323</v>
      </c>
      <c r="J30">
        <v>847.33333333333303</v>
      </c>
    </row>
    <row r="31" spans="1:10" x14ac:dyDescent="0.15">
      <c r="A31" s="20">
        <v>37467</v>
      </c>
      <c r="B31" s="50">
        <v>3898</v>
      </c>
      <c r="C31" s="50">
        <v>2882</v>
      </c>
      <c r="D31" s="52">
        <v>790</v>
      </c>
      <c r="E31" s="53">
        <v>3108</v>
      </c>
      <c r="G31">
        <v>3060.4</v>
      </c>
      <c r="H31">
        <v>2294</v>
      </c>
      <c r="I31">
        <v>2814.2</v>
      </c>
      <c r="J31">
        <v>766.4</v>
      </c>
    </row>
    <row r="32" spans="1:10" ht="14" thickBot="1" x14ac:dyDescent="0.2">
      <c r="A32" s="21">
        <v>37468</v>
      </c>
      <c r="B32" s="58">
        <v>2803</v>
      </c>
      <c r="C32" s="58">
        <v>3229</v>
      </c>
      <c r="D32" s="59">
        <v>858</v>
      </c>
      <c r="E32" s="60">
        <v>1945</v>
      </c>
      <c r="G32">
        <v>2228</v>
      </c>
      <c r="H32">
        <v>1494.2</v>
      </c>
      <c r="I32">
        <v>2270.4</v>
      </c>
      <c r="J32">
        <v>733.8</v>
      </c>
    </row>
    <row r="33" spans="1:10" x14ac:dyDescent="0.15">
      <c r="A33" s="19">
        <v>37469</v>
      </c>
      <c r="B33" s="46">
        <f>ROUND(IF(G33&lt;0, 0, G33), 0)</f>
        <v>1659</v>
      </c>
      <c r="C33" s="46">
        <f>ROUND(IF(I33&lt;0, 0, I33), 0)</f>
        <v>2387</v>
      </c>
      <c r="D33" s="46">
        <f>ROUND(IF(J33&lt;0, 0, J33), 0)</f>
        <v>562</v>
      </c>
      <c r="E33" s="46">
        <f>ROUND(IF(H33&lt;0, 0, H33), 0)</f>
        <v>1097</v>
      </c>
      <c r="G33">
        <v>1659</v>
      </c>
      <c r="H33">
        <v>1097</v>
      </c>
      <c r="I33">
        <v>2386.5</v>
      </c>
      <c r="J33">
        <v>562</v>
      </c>
    </row>
    <row r="34" spans="1:10" x14ac:dyDescent="0.15">
      <c r="A34" s="20">
        <v>37470</v>
      </c>
      <c r="B34" s="46">
        <f t="shared" ref="B34:B63" si="0">ROUND(IF(G34&lt;0, 0, G34), 0)</f>
        <v>1252</v>
      </c>
      <c r="C34" s="46">
        <f>ROUND(IF(I34&lt;0, 0, I34), 0)</f>
        <v>1095</v>
      </c>
      <c r="D34" s="46">
        <f t="shared" ref="D34:D63" si="1">ROUND(IF(J34&lt;0, 0, J34), 0)</f>
        <v>406</v>
      </c>
      <c r="E34" s="46">
        <f t="shared" ref="E34:E63" si="2">ROUND(IF(H34&lt;0, 0, H34), 0)</f>
        <v>846</v>
      </c>
      <c r="G34">
        <v>1251.5</v>
      </c>
      <c r="H34">
        <v>846</v>
      </c>
      <c r="I34">
        <v>1095.25</v>
      </c>
      <c r="J34">
        <v>405.5</v>
      </c>
    </row>
    <row r="35" spans="1:10" x14ac:dyDescent="0.15">
      <c r="A35" s="20">
        <v>37471</v>
      </c>
      <c r="B35" s="46">
        <f t="shared" si="0"/>
        <v>685</v>
      </c>
      <c r="C35" s="46">
        <f t="shared" ref="C35:C63" si="3">ROUND(IF(I35&lt;0, 0, I35), 0)</f>
        <v>686</v>
      </c>
      <c r="D35" s="46">
        <f t="shared" si="1"/>
        <v>232</v>
      </c>
      <c r="E35" s="46">
        <f t="shared" si="2"/>
        <v>453</v>
      </c>
      <c r="G35">
        <v>684.5</v>
      </c>
      <c r="H35">
        <v>452.5</v>
      </c>
      <c r="I35">
        <v>686.25000000000102</v>
      </c>
      <c r="J35">
        <v>232</v>
      </c>
    </row>
    <row r="36" spans="1:10" x14ac:dyDescent="0.15">
      <c r="A36" s="20">
        <v>37472</v>
      </c>
      <c r="B36" s="46">
        <f t="shared" si="0"/>
        <v>903</v>
      </c>
      <c r="C36" s="46">
        <f t="shared" si="3"/>
        <v>0</v>
      </c>
      <c r="D36" s="46">
        <f t="shared" si="1"/>
        <v>304</v>
      </c>
      <c r="E36" s="46">
        <f t="shared" si="2"/>
        <v>599</v>
      </c>
      <c r="G36">
        <v>902.5</v>
      </c>
      <c r="H36">
        <v>598.5</v>
      </c>
      <c r="I36" s="45">
        <v>-1.5312158076243399E-13</v>
      </c>
      <c r="J36">
        <v>304</v>
      </c>
    </row>
    <row r="37" spans="1:10" x14ac:dyDescent="0.15">
      <c r="A37" s="24">
        <v>37473</v>
      </c>
      <c r="B37" s="46">
        <f t="shared" si="0"/>
        <v>3332</v>
      </c>
      <c r="C37" s="46">
        <f t="shared" si="3"/>
        <v>3323</v>
      </c>
      <c r="D37" s="46">
        <f t="shared" si="1"/>
        <v>847</v>
      </c>
      <c r="E37" s="46">
        <f t="shared" si="2"/>
        <v>2484</v>
      </c>
      <c r="G37">
        <v>3331.6666666666702</v>
      </c>
      <c r="H37">
        <v>2484.3333333333298</v>
      </c>
      <c r="I37">
        <v>3323</v>
      </c>
      <c r="J37">
        <v>847.33333333333303</v>
      </c>
    </row>
    <row r="38" spans="1:10" x14ac:dyDescent="0.15">
      <c r="A38" s="20">
        <v>37474</v>
      </c>
      <c r="B38" s="46">
        <f t="shared" si="0"/>
        <v>3060</v>
      </c>
      <c r="C38" s="46">
        <f t="shared" si="3"/>
        <v>2814</v>
      </c>
      <c r="D38" s="46">
        <f t="shared" si="1"/>
        <v>766</v>
      </c>
      <c r="E38" s="46">
        <f t="shared" si="2"/>
        <v>2294</v>
      </c>
      <c r="G38">
        <v>3060.4</v>
      </c>
      <c r="H38">
        <v>2294</v>
      </c>
      <c r="I38">
        <v>2814.2</v>
      </c>
      <c r="J38">
        <v>766.4</v>
      </c>
    </row>
    <row r="39" spans="1:10" x14ac:dyDescent="0.15">
      <c r="A39" s="20">
        <v>37475</v>
      </c>
      <c r="B39" s="46">
        <f t="shared" si="0"/>
        <v>2228</v>
      </c>
      <c r="C39" s="46">
        <f t="shared" si="3"/>
        <v>2270</v>
      </c>
      <c r="D39" s="46">
        <f t="shared" si="1"/>
        <v>734</v>
      </c>
      <c r="E39" s="46">
        <f t="shared" si="2"/>
        <v>1494</v>
      </c>
      <c r="G39">
        <v>2228</v>
      </c>
      <c r="H39">
        <v>1494.2</v>
      </c>
      <c r="I39">
        <v>2270.4</v>
      </c>
      <c r="J39">
        <v>733.8</v>
      </c>
    </row>
    <row r="40" spans="1:10" x14ac:dyDescent="0.15">
      <c r="A40" s="20">
        <v>37476</v>
      </c>
      <c r="B40" s="46">
        <f t="shared" si="0"/>
        <v>1659</v>
      </c>
      <c r="C40" s="46">
        <f t="shared" si="3"/>
        <v>2387</v>
      </c>
      <c r="D40" s="46">
        <f t="shared" si="1"/>
        <v>562</v>
      </c>
      <c r="E40" s="46">
        <f t="shared" si="2"/>
        <v>1097</v>
      </c>
      <c r="G40">
        <v>1659</v>
      </c>
      <c r="H40">
        <v>1097</v>
      </c>
      <c r="I40">
        <v>2386.5</v>
      </c>
      <c r="J40">
        <v>562</v>
      </c>
    </row>
    <row r="41" spans="1:10" x14ac:dyDescent="0.15">
      <c r="A41" s="20">
        <v>37477</v>
      </c>
      <c r="B41" s="46">
        <f t="shared" si="0"/>
        <v>1252</v>
      </c>
      <c r="C41" s="46">
        <f t="shared" si="3"/>
        <v>1095</v>
      </c>
      <c r="D41" s="46">
        <f t="shared" si="1"/>
        <v>406</v>
      </c>
      <c r="E41" s="46">
        <f t="shared" si="2"/>
        <v>846</v>
      </c>
      <c r="G41">
        <v>1251.5</v>
      </c>
      <c r="H41">
        <v>846</v>
      </c>
      <c r="I41">
        <v>1095.25</v>
      </c>
      <c r="J41">
        <v>405.5</v>
      </c>
    </row>
    <row r="42" spans="1:10" x14ac:dyDescent="0.15">
      <c r="A42" s="20">
        <v>37478</v>
      </c>
      <c r="B42" s="46">
        <f t="shared" si="0"/>
        <v>685</v>
      </c>
      <c r="C42" s="46">
        <f t="shared" si="3"/>
        <v>686</v>
      </c>
      <c r="D42" s="46">
        <f t="shared" si="1"/>
        <v>232</v>
      </c>
      <c r="E42" s="46">
        <f t="shared" si="2"/>
        <v>453</v>
      </c>
      <c r="G42">
        <v>684.5</v>
      </c>
      <c r="H42">
        <v>452.5</v>
      </c>
      <c r="I42">
        <v>686.25000000000102</v>
      </c>
      <c r="J42">
        <v>232</v>
      </c>
    </row>
    <row r="43" spans="1:10" x14ac:dyDescent="0.15">
      <c r="A43" s="20">
        <v>37479</v>
      </c>
      <c r="B43" s="46">
        <f t="shared" si="0"/>
        <v>903</v>
      </c>
      <c r="C43" s="46">
        <f t="shared" si="3"/>
        <v>0</v>
      </c>
      <c r="D43" s="46">
        <f t="shared" si="1"/>
        <v>304</v>
      </c>
      <c r="E43" s="46">
        <f t="shared" si="2"/>
        <v>599</v>
      </c>
      <c r="G43">
        <v>902.5</v>
      </c>
      <c r="H43">
        <v>598.5</v>
      </c>
      <c r="I43" s="45">
        <v>-1.5312158076243399E-13</v>
      </c>
      <c r="J43">
        <v>304</v>
      </c>
    </row>
    <row r="44" spans="1:10" x14ac:dyDescent="0.15">
      <c r="A44" s="20">
        <v>37480</v>
      </c>
      <c r="B44" s="46">
        <f t="shared" si="0"/>
        <v>2267</v>
      </c>
      <c r="C44" s="46">
        <f t="shared" si="3"/>
        <v>3212</v>
      </c>
      <c r="D44" s="46">
        <f t="shared" si="1"/>
        <v>700</v>
      </c>
      <c r="E44" s="46">
        <f t="shared" si="2"/>
        <v>1567</v>
      </c>
      <c r="G44">
        <v>2267</v>
      </c>
      <c r="H44">
        <v>1567</v>
      </c>
      <c r="I44">
        <v>3212</v>
      </c>
      <c r="J44">
        <v>700</v>
      </c>
    </row>
    <row r="45" spans="1:10" x14ac:dyDescent="0.15">
      <c r="A45" s="20">
        <v>37481</v>
      </c>
      <c r="B45" s="46">
        <f t="shared" si="0"/>
        <v>3060</v>
      </c>
      <c r="C45" s="46">
        <f t="shared" si="3"/>
        <v>2814</v>
      </c>
      <c r="D45" s="46">
        <f t="shared" si="1"/>
        <v>766</v>
      </c>
      <c r="E45" s="46">
        <f t="shared" si="2"/>
        <v>2294</v>
      </c>
      <c r="G45">
        <v>3060.4</v>
      </c>
      <c r="H45">
        <v>2294</v>
      </c>
      <c r="I45">
        <v>2814.2</v>
      </c>
      <c r="J45">
        <v>766.4</v>
      </c>
    </row>
    <row r="46" spans="1:10" x14ac:dyDescent="0.15">
      <c r="A46" s="20">
        <v>37482</v>
      </c>
      <c r="B46" s="46">
        <f t="shared" si="0"/>
        <v>2228</v>
      </c>
      <c r="C46" s="46">
        <f t="shared" si="3"/>
        <v>2270</v>
      </c>
      <c r="D46" s="46">
        <f t="shared" si="1"/>
        <v>734</v>
      </c>
      <c r="E46" s="46">
        <f t="shared" si="2"/>
        <v>1494</v>
      </c>
      <c r="G46">
        <v>2228</v>
      </c>
      <c r="H46">
        <v>1494.2</v>
      </c>
      <c r="I46">
        <v>2270.4</v>
      </c>
      <c r="J46">
        <v>733.8</v>
      </c>
    </row>
    <row r="47" spans="1:10" x14ac:dyDescent="0.15">
      <c r="A47" s="20">
        <v>37483</v>
      </c>
      <c r="B47" s="46">
        <f t="shared" si="0"/>
        <v>1659</v>
      </c>
      <c r="C47" s="46">
        <f t="shared" si="3"/>
        <v>2387</v>
      </c>
      <c r="D47" s="46">
        <f t="shared" si="1"/>
        <v>562</v>
      </c>
      <c r="E47" s="46">
        <f t="shared" si="2"/>
        <v>1097</v>
      </c>
      <c r="G47">
        <v>1659</v>
      </c>
      <c r="H47">
        <v>1097</v>
      </c>
      <c r="I47">
        <v>2386.5</v>
      </c>
      <c r="J47">
        <v>562</v>
      </c>
    </row>
    <row r="48" spans="1:10" x14ac:dyDescent="0.15">
      <c r="A48" s="20">
        <v>37484</v>
      </c>
      <c r="B48" s="46">
        <f t="shared" si="0"/>
        <v>1252</v>
      </c>
      <c r="C48" s="46">
        <f t="shared" si="3"/>
        <v>1095</v>
      </c>
      <c r="D48" s="46">
        <f t="shared" si="1"/>
        <v>406</v>
      </c>
      <c r="E48" s="46">
        <f t="shared" si="2"/>
        <v>846</v>
      </c>
      <c r="G48">
        <v>1251.5</v>
      </c>
      <c r="H48">
        <v>846</v>
      </c>
      <c r="I48">
        <v>1095.25</v>
      </c>
      <c r="J48">
        <v>405.5</v>
      </c>
    </row>
    <row r="49" spans="1:10" x14ac:dyDescent="0.15">
      <c r="A49" s="20">
        <v>37485</v>
      </c>
      <c r="B49" s="46">
        <f t="shared" si="0"/>
        <v>685</v>
      </c>
      <c r="C49" s="46">
        <f t="shared" si="3"/>
        <v>686</v>
      </c>
      <c r="D49" s="46">
        <f t="shared" si="1"/>
        <v>232</v>
      </c>
      <c r="E49" s="46">
        <f t="shared" si="2"/>
        <v>453</v>
      </c>
      <c r="G49">
        <v>684.5</v>
      </c>
      <c r="H49">
        <v>452.5</v>
      </c>
      <c r="I49">
        <v>686.25000000000102</v>
      </c>
      <c r="J49">
        <v>232</v>
      </c>
    </row>
    <row r="50" spans="1:10" x14ac:dyDescent="0.15">
      <c r="A50" s="20">
        <v>37486</v>
      </c>
      <c r="B50" s="46">
        <f t="shared" si="0"/>
        <v>903</v>
      </c>
      <c r="C50" s="46">
        <f t="shared" si="3"/>
        <v>0</v>
      </c>
      <c r="D50" s="46">
        <f t="shared" si="1"/>
        <v>304</v>
      </c>
      <c r="E50" s="46">
        <f t="shared" si="2"/>
        <v>599</v>
      </c>
      <c r="G50">
        <v>902.5</v>
      </c>
      <c r="H50">
        <v>598.5</v>
      </c>
      <c r="I50" s="45">
        <v>-1.5312158076243399E-13</v>
      </c>
      <c r="J50">
        <v>304</v>
      </c>
    </row>
    <row r="51" spans="1:10" x14ac:dyDescent="0.15">
      <c r="A51" s="24">
        <v>37487</v>
      </c>
      <c r="B51" s="46">
        <f t="shared" si="0"/>
        <v>3332</v>
      </c>
      <c r="C51" s="46">
        <f t="shared" si="3"/>
        <v>3323</v>
      </c>
      <c r="D51" s="46">
        <f t="shared" si="1"/>
        <v>847</v>
      </c>
      <c r="E51" s="46">
        <f t="shared" si="2"/>
        <v>2484</v>
      </c>
      <c r="G51">
        <v>3331.6666666666702</v>
      </c>
      <c r="H51">
        <v>2484.3333333333298</v>
      </c>
      <c r="I51">
        <v>3323</v>
      </c>
      <c r="J51">
        <v>847.33333333333303</v>
      </c>
    </row>
    <row r="52" spans="1:10" x14ac:dyDescent="0.15">
      <c r="A52" s="20">
        <v>37488</v>
      </c>
      <c r="B52" s="46">
        <f t="shared" si="0"/>
        <v>3060</v>
      </c>
      <c r="C52" s="46">
        <f t="shared" si="3"/>
        <v>2814</v>
      </c>
      <c r="D52" s="46">
        <f t="shared" si="1"/>
        <v>766</v>
      </c>
      <c r="E52" s="46">
        <f t="shared" si="2"/>
        <v>2294</v>
      </c>
      <c r="G52">
        <v>3060.4</v>
      </c>
      <c r="H52">
        <v>2294</v>
      </c>
      <c r="I52">
        <v>2814.2</v>
      </c>
      <c r="J52">
        <v>766.4</v>
      </c>
    </row>
    <row r="53" spans="1:10" x14ac:dyDescent="0.15">
      <c r="A53" s="20">
        <v>37489</v>
      </c>
      <c r="B53" s="46">
        <f t="shared" si="0"/>
        <v>2228</v>
      </c>
      <c r="C53" s="46">
        <f t="shared" si="3"/>
        <v>2270</v>
      </c>
      <c r="D53" s="46">
        <f t="shared" si="1"/>
        <v>734</v>
      </c>
      <c r="E53" s="46">
        <f t="shared" si="2"/>
        <v>1494</v>
      </c>
      <c r="G53">
        <v>2228</v>
      </c>
      <c r="H53">
        <v>1494.2</v>
      </c>
      <c r="I53">
        <v>2270.4</v>
      </c>
      <c r="J53">
        <v>733.8</v>
      </c>
    </row>
    <row r="54" spans="1:10" x14ac:dyDescent="0.15">
      <c r="A54" s="20">
        <v>37490</v>
      </c>
      <c r="B54" s="46">
        <f t="shared" si="0"/>
        <v>1659</v>
      </c>
      <c r="C54" s="46">
        <f t="shared" si="3"/>
        <v>2387</v>
      </c>
      <c r="D54" s="46">
        <f t="shared" si="1"/>
        <v>562</v>
      </c>
      <c r="E54" s="46">
        <f t="shared" si="2"/>
        <v>1097</v>
      </c>
      <c r="G54">
        <v>1659</v>
      </c>
      <c r="H54">
        <v>1097</v>
      </c>
      <c r="I54">
        <v>2386.5</v>
      </c>
      <c r="J54">
        <v>562</v>
      </c>
    </row>
    <row r="55" spans="1:10" x14ac:dyDescent="0.15">
      <c r="A55" s="20">
        <v>37491</v>
      </c>
      <c r="B55" s="46">
        <f t="shared" si="0"/>
        <v>1252</v>
      </c>
      <c r="C55" s="46">
        <f t="shared" si="3"/>
        <v>1095</v>
      </c>
      <c r="D55" s="46">
        <f t="shared" si="1"/>
        <v>406</v>
      </c>
      <c r="E55" s="46">
        <f t="shared" si="2"/>
        <v>846</v>
      </c>
      <c r="G55">
        <v>1251.5</v>
      </c>
      <c r="H55">
        <v>846</v>
      </c>
      <c r="I55">
        <v>1095.25</v>
      </c>
      <c r="J55">
        <v>405.5</v>
      </c>
    </row>
    <row r="56" spans="1:10" x14ac:dyDescent="0.15">
      <c r="A56" s="20">
        <v>37492</v>
      </c>
      <c r="B56" s="46">
        <f t="shared" si="0"/>
        <v>685</v>
      </c>
      <c r="C56" s="46">
        <f t="shared" si="3"/>
        <v>686</v>
      </c>
      <c r="D56" s="46">
        <f t="shared" si="1"/>
        <v>232</v>
      </c>
      <c r="E56" s="46">
        <f t="shared" si="2"/>
        <v>453</v>
      </c>
      <c r="G56">
        <v>684.5</v>
      </c>
      <c r="H56">
        <v>452.5</v>
      </c>
      <c r="I56">
        <v>686.25000000000102</v>
      </c>
      <c r="J56">
        <v>232</v>
      </c>
    </row>
    <row r="57" spans="1:10" x14ac:dyDescent="0.15">
      <c r="A57" s="20">
        <v>37493</v>
      </c>
      <c r="B57" s="46">
        <f t="shared" si="0"/>
        <v>903</v>
      </c>
      <c r="C57" s="46">
        <f t="shared" si="3"/>
        <v>0</v>
      </c>
      <c r="D57" s="46">
        <f t="shared" si="1"/>
        <v>304</v>
      </c>
      <c r="E57" s="46">
        <f t="shared" si="2"/>
        <v>599</v>
      </c>
      <c r="G57">
        <v>902.5</v>
      </c>
      <c r="H57">
        <v>598.5</v>
      </c>
      <c r="I57" s="45">
        <v>-1.5312158076243399E-13</v>
      </c>
      <c r="J57">
        <v>304</v>
      </c>
    </row>
    <row r="58" spans="1:10" x14ac:dyDescent="0.15">
      <c r="A58" s="24">
        <v>37494</v>
      </c>
      <c r="B58" s="46">
        <f t="shared" si="0"/>
        <v>3332</v>
      </c>
      <c r="C58" s="46">
        <f t="shared" si="3"/>
        <v>3323</v>
      </c>
      <c r="D58" s="46">
        <f t="shared" si="1"/>
        <v>847</v>
      </c>
      <c r="E58" s="46">
        <f t="shared" si="2"/>
        <v>2484</v>
      </c>
      <c r="G58">
        <v>3331.6666666666702</v>
      </c>
      <c r="H58">
        <v>2484.3333333333298</v>
      </c>
      <c r="I58">
        <v>3323</v>
      </c>
      <c r="J58">
        <v>847.33333333333303</v>
      </c>
    </row>
    <row r="59" spans="1:10" x14ac:dyDescent="0.15">
      <c r="A59" s="20">
        <v>37495</v>
      </c>
      <c r="B59" s="46">
        <f t="shared" si="0"/>
        <v>3060</v>
      </c>
      <c r="C59" s="46">
        <f t="shared" si="3"/>
        <v>2814</v>
      </c>
      <c r="D59" s="46">
        <f t="shared" si="1"/>
        <v>766</v>
      </c>
      <c r="E59" s="46">
        <f t="shared" si="2"/>
        <v>2294</v>
      </c>
      <c r="G59">
        <v>3060.4</v>
      </c>
      <c r="H59">
        <v>2294</v>
      </c>
      <c r="I59">
        <v>2814.2</v>
      </c>
      <c r="J59">
        <v>766.4</v>
      </c>
    </row>
    <row r="60" spans="1:10" x14ac:dyDescent="0.15">
      <c r="A60" s="20">
        <v>37496</v>
      </c>
      <c r="B60" s="46">
        <f t="shared" si="0"/>
        <v>2228</v>
      </c>
      <c r="C60" s="46">
        <f t="shared" si="3"/>
        <v>2270</v>
      </c>
      <c r="D60" s="46">
        <f t="shared" si="1"/>
        <v>734</v>
      </c>
      <c r="E60" s="46">
        <f t="shared" si="2"/>
        <v>1494</v>
      </c>
      <c r="G60">
        <v>2228</v>
      </c>
      <c r="H60">
        <v>1494.2</v>
      </c>
      <c r="I60">
        <v>2270.4</v>
      </c>
      <c r="J60">
        <v>733.8</v>
      </c>
    </row>
    <row r="61" spans="1:10" x14ac:dyDescent="0.15">
      <c r="A61" s="20">
        <v>37497</v>
      </c>
      <c r="B61" s="46">
        <f t="shared" si="0"/>
        <v>1659</v>
      </c>
      <c r="C61" s="46">
        <f t="shared" si="3"/>
        <v>2387</v>
      </c>
      <c r="D61" s="46">
        <f t="shared" si="1"/>
        <v>562</v>
      </c>
      <c r="E61" s="46">
        <f t="shared" si="2"/>
        <v>1097</v>
      </c>
      <c r="G61">
        <v>1659</v>
      </c>
      <c r="H61">
        <v>1097</v>
      </c>
      <c r="I61">
        <v>2386.5</v>
      </c>
      <c r="J61">
        <v>562</v>
      </c>
    </row>
    <row r="62" spans="1:10" x14ac:dyDescent="0.15">
      <c r="A62" s="20">
        <v>37498</v>
      </c>
      <c r="B62" s="46">
        <f t="shared" si="0"/>
        <v>1252</v>
      </c>
      <c r="C62" s="46">
        <f t="shared" si="3"/>
        <v>1095</v>
      </c>
      <c r="D62" s="46">
        <f t="shared" si="1"/>
        <v>406</v>
      </c>
      <c r="E62" s="46">
        <f t="shared" si="2"/>
        <v>846</v>
      </c>
      <c r="G62">
        <v>1251.5</v>
      </c>
      <c r="H62">
        <v>846</v>
      </c>
      <c r="I62">
        <v>1095.25</v>
      </c>
      <c r="J62">
        <v>405.5</v>
      </c>
    </row>
    <row r="63" spans="1:10" ht="14" thickBot="1" x14ac:dyDescent="0.2">
      <c r="A63" s="21">
        <v>37499</v>
      </c>
      <c r="B63" s="46">
        <f t="shared" si="0"/>
        <v>685</v>
      </c>
      <c r="C63" s="46">
        <f t="shared" si="3"/>
        <v>686</v>
      </c>
      <c r="D63" s="46">
        <f t="shared" si="1"/>
        <v>232</v>
      </c>
      <c r="E63" s="46">
        <f t="shared" si="2"/>
        <v>453</v>
      </c>
      <c r="G63">
        <v>684.5</v>
      </c>
      <c r="H63">
        <v>452.5</v>
      </c>
      <c r="I63">
        <v>686.25000000000102</v>
      </c>
      <c r="J63">
        <v>232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45BA-EAC7-4E48-91EB-0734E3103939}">
  <dimension ref="A1:Y63"/>
  <sheetViews>
    <sheetView topLeftCell="B1" workbookViewId="0">
      <selection activeCell="X1" sqref="X1:X1048576"/>
    </sheetView>
  </sheetViews>
  <sheetFormatPr baseColWidth="10" defaultRowHeight="13" x14ac:dyDescent="0.15"/>
  <cols>
    <col min="1" max="1" width="6.83203125" bestFit="1" customWidth="1"/>
    <col min="2" max="2" width="6.33203125" bestFit="1" customWidth="1"/>
    <col min="3" max="3" width="9.33203125" bestFit="1" customWidth="1"/>
    <col min="4" max="4" width="13.1640625" bestFit="1" customWidth="1"/>
    <col min="5" max="5" width="12.5" bestFit="1" customWidth="1"/>
    <col min="6" max="6" width="4.1640625" bestFit="1" customWidth="1"/>
    <col min="7" max="7" width="6" bestFit="1" customWidth="1"/>
    <col min="8" max="8" width="7.1640625" bestFit="1" customWidth="1"/>
    <col min="9" max="9" width="4.1640625" bestFit="1" customWidth="1"/>
    <col min="10" max="10" width="14.83203125" bestFit="1" customWidth="1"/>
    <col min="11" max="17" width="3.33203125" bestFit="1" customWidth="1"/>
    <col min="18" max="18" width="12.1640625" bestFit="1" customWidth="1"/>
    <col min="19" max="19" width="17.33203125" bestFit="1" customWidth="1"/>
    <col min="20" max="20" width="12.1640625" bestFit="1" customWidth="1"/>
    <col min="21" max="21" width="19.83203125" bestFit="1" customWidth="1"/>
    <col min="22" max="22" width="8.83203125" bestFit="1" customWidth="1"/>
    <col min="23" max="23" width="15.5" bestFit="1" customWidth="1"/>
    <col min="24" max="24" width="12.1640625" bestFit="1" customWidth="1"/>
    <col min="25" max="25" width="15" bestFit="1" customWidth="1"/>
  </cols>
  <sheetData>
    <row r="1" spans="1:25" x14ac:dyDescent="0.15">
      <c r="A1" t="s">
        <v>27</v>
      </c>
      <c r="B1" t="s">
        <v>12</v>
      </c>
      <c r="C1" t="s">
        <v>13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15">
      <c r="A2" s="43">
        <v>44378</v>
      </c>
      <c r="B2">
        <v>2258</v>
      </c>
      <c r="C2">
        <v>3364</v>
      </c>
      <c r="D2">
        <v>659</v>
      </c>
      <c r="E2">
        <v>1599</v>
      </c>
      <c r="F2">
        <v>1</v>
      </c>
      <c r="G2">
        <v>7</v>
      </c>
      <c r="H2" s="44">
        <v>44378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2267</v>
      </c>
      <c r="S2">
        <v>-9.0000000000022702</v>
      </c>
      <c r="T2">
        <v>1567</v>
      </c>
      <c r="U2">
        <v>31.9999999999986</v>
      </c>
      <c r="V2">
        <v>3212</v>
      </c>
      <c r="W2">
        <v>151.99999999999901</v>
      </c>
      <c r="X2">
        <v>700</v>
      </c>
      <c r="Y2">
        <v>-41.000000000000497</v>
      </c>
    </row>
    <row r="3" spans="1:25" x14ac:dyDescent="0.15">
      <c r="A3" s="43">
        <v>44379</v>
      </c>
      <c r="B3">
        <v>1594</v>
      </c>
      <c r="C3">
        <v>3201</v>
      </c>
      <c r="D3">
        <v>506</v>
      </c>
      <c r="E3">
        <v>1088</v>
      </c>
      <c r="F3">
        <v>2</v>
      </c>
      <c r="G3">
        <v>7</v>
      </c>
      <c r="H3" s="44">
        <v>44379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3060.4</v>
      </c>
      <c r="S3">
        <v>-1466.4</v>
      </c>
      <c r="T3">
        <v>2294</v>
      </c>
      <c r="U3">
        <v>-1206</v>
      </c>
      <c r="V3">
        <v>2814.2</v>
      </c>
      <c r="W3">
        <v>386.800000000002</v>
      </c>
      <c r="X3">
        <v>766.4</v>
      </c>
      <c r="Y3">
        <v>-260.39999999999998</v>
      </c>
    </row>
    <row r="4" spans="1:25" x14ac:dyDescent="0.15">
      <c r="A4" s="43">
        <v>44380</v>
      </c>
      <c r="B4">
        <v>1078</v>
      </c>
      <c r="C4">
        <v>0</v>
      </c>
      <c r="D4">
        <v>333</v>
      </c>
      <c r="E4">
        <v>745</v>
      </c>
      <c r="F4">
        <v>3</v>
      </c>
      <c r="G4">
        <v>7</v>
      </c>
      <c r="H4" s="44">
        <v>44380</v>
      </c>
      <c r="I4">
        <v>0</v>
      </c>
      <c r="J4">
        <v>3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2228</v>
      </c>
      <c r="S4">
        <v>-1150</v>
      </c>
      <c r="T4">
        <v>1494.2</v>
      </c>
      <c r="U4">
        <v>-749.2</v>
      </c>
      <c r="V4">
        <v>2270.4</v>
      </c>
      <c r="W4">
        <v>-2270.4</v>
      </c>
      <c r="X4">
        <v>733.8</v>
      </c>
      <c r="Y4">
        <v>-400.8</v>
      </c>
    </row>
    <row r="5" spans="1:25" x14ac:dyDescent="0.15">
      <c r="A5" s="43">
        <v>44381</v>
      </c>
      <c r="B5">
        <v>605</v>
      </c>
      <c r="C5">
        <v>0</v>
      </c>
      <c r="D5">
        <v>213</v>
      </c>
      <c r="E5">
        <v>392</v>
      </c>
      <c r="F5">
        <v>4</v>
      </c>
      <c r="G5">
        <v>7</v>
      </c>
      <c r="H5" s="44">
        <v>44381</v>
      </c>
      <c r="I5">
        <v>0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1659</v>
      </c>
      <c r="S5">
        <v>-1054</v>
      </c>
      <c r="T5">
        <v>1097</v>
      </c>
      <c r="U5">
        <v>-705</v>
      </c>
      <c r="V5">
        <v>2386.5</v>
      </c>
      <c r="W5">
        <v>-2386.5</v>
      </c>
      <c r="X5">
        <v>562</v>
      </c>
      <c r="Y5">
        <v>-349</v>
      </c>
    </row>
    <row r="6" spans="1:25" x14ac:dyDescent="0.15">
      <c r="A6" s="43">
        <v>44382</v>
      </c>
      <c r="B6">
        <v>843</v>
      </c>
      <c r="C6">
        <v>1364</v>
      </c>
      <c r="D6">
        <v>286</v>
      </c>
      <c r="E6">
        <v>557</v>
      </c>
      <c r="F6">
        <v>5</v>
      </c>
      <c r="G6">
        <v>7</v>
      </c>
      <c r="H6" s="44">
        <v>44382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1251.5</v>
      </c>
      <c r="S6">
        <v>-408.5</v>
      </c>
      <c r="T6">
        <v>846</v>
      </c>
      <c r="U6">
        <v>-289</v>
      </c>
      <c r="V6">
        <v>1095.25</v>
      </c>
      <c r="W6">
        <v>268.75</v>
      </c>
      <c r="X6">
        <v>405.5</v>
      </c>
      <c r="Y6">
        <v>-119.5</v>
      </c>
    </row>
    <row r="7" spans="1:25" x14ac:dyDescent="0.15">
      <c r="A7" s="43">
        <v>44383</v>
      </c>
      <c r="B7">
        <v>619</v>
      </c>
      <c r="C7">
        <v>726</v>
      </c>
      <c r="D7">
        <v>196</v>
      </c>
      <c r="E7">
        <v>423</v>
      </c>
      <c r="F7">
        <v>6</v>
      </c>
      <c r="G7">
        <v>7</v>
      </c>
      <c r="H7" s="44">
        <v>44383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684.5</v>
      </c>
      <c r="S7">
        <v>-65.500000000000099</v>
      </c>
      <c r="T7">
        <v>452.5</v>
      </c>
      <c r="U7">
        <v>-29.499999999999901</v>
      </c>
      <c r="V7">
        <v>686.25000000000102</v>
      </c>
      <c r="W7">
        <v>39.749999999999297</v>
      </c>
      <c r="X7">
        <v>232</v>
      </c>
      <c r="Y7">
        <v>-36.000000000000099</v>
      </c>
    </row>
    <row r="8" spans="1:25" x14ac:dyDescent="0.15">
      <c r="A8" s="43">
        <v>44384</v>
      </c>
      <c r="B8">
        <v>883</v>
      </c>
      <c r="C8">
        <v>0</v>
      </c>
      <c r="D8">
        <v>310</v>
      </c>
      <c r="E8">
        <v>573</v>
      </c>
      <c r="F8">
        <v>7</v>
      </c>
      <c r="G8">
        <v>7</v>
      </c>
      <c r="H8" s="44">
        <v>44384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902.5</v>
      </c>
      <c r="S8">
        <v>-19.499999999999801</v>
      </c>
      <c r="T8">
        <v>598.5</v>
      </c>
      <c r="U8">
        <v>-25.499999999999801</v>
      </c>
      <c r="V8" s="45">
        <v>-1.5312158076243399E-13</v>
      </c>
      <c r="W8" s="45">
        <v>1.5312158076243399E-13</v>
      </c>
      <c r="X8">
        <v>304</v>
      </c>
      <c r="Y8">
        <v>6</v>
      </c>
    </row>
    <row r="9" spans="1:25" x14ac:dyDescent="0.15">
      <c r="A9" s="43">
        <v>44385</v>
      </c>
      <c r="B9">
        <v>3094</v>
      </c>
      <c r="C9">
        <v>3359</v>
      </c>
      <c r="D9">
        <v>837</v>
      </c>
      <c r="E9">
        <v>2257</v>
      </c>
      <c r="F9">
        <v>8</v>
      </c>
      <c r="G9">
        <v>7</v>
      </c>
      <c r="H9" s="44">
        <v>44385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3331.6666666666702</v>
      </c>
      <c r="S9">
        <v>-237.66666666666799</v>
      </c>
      <c r="T9">
        <v>2484.3333333333298</v>
      </c>
      <c r="U9">
        <v>-227.333333333334</v>
      </c>
      <c r="V9">
        <v>3323</v>
      </c>
      <c r="W9">
        <v>35.999999999999503</v>
      </c>
      <c r="X9">
        <v>847.33333333333303</v>
      </c>
      <c r="Y9">
        <v>-10.333333333333499</v>
      </c>
    </row>
    <row r="10" spans="1:25" x14ac:dyDescent="0.15">
      <c r="A10" s="43">
        <v>44386</v>
      </c>
      <c r="B10">
        <v>3559</v>
      </c>
      <c r="C10">
        <v>2664</v>
      </c>
      <c r="D10">
        <v>959</v>
      </c>
      <c r="E10">
        <v>2600</v>
      </c>
      <c r="F10">
        <v>9</v>
      </c>
      <c r="G10">
        <v>7</v>
      </c>
      <c r="H10" s="44">
        <v>44386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3060.4</v>
      </c>
      <c r="S10">
        <v>498.60000000000201</v>
      </c>
      <c r="T10">
        <v>2294</v>
      </c>
      <c r="U10">
        <v>306.00000000000199</v>
      </c>
      <c r="V10">
        <v>2814.2</v>
      </c>
      <c r="W10">
        <v>-150.199999999998</v>
      </c>
      <c r="X10">
        <v>766.4</v>
      </c>
      <c r="Y10">
        <v>192.6</v>
      </c>
    </row>
    <row r="11" spans="1:25" x14ac:dyDescent="0.15">
      <c r="A11" s="43">
        <v>44387</v>
      </c>
      <c r="B11">
        <v>2502</v>
      </c>
      <c r="C11">
        <v>2857</v>
      </c>
      <c r="D11">
        <v>851</v>
      </c>
      <c r="E11">
        <v>1651</v>
      </c>
      <c r="F11">
        <v>10</v>
      </c>
      <c r="G11">
        <v>7</v>
      </c>
      <c r="H11" s="44">
        <v>44387</v>
      </c>
      <c r="I11">
        <v>0</v>
      </c>
      <c r="J11">
        <v>3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2228</v>
      </c>
      <c r="S11">
        <v>274</v>
      </c>
      <c r="T11">
        <v>1494.2</v>
      </c>
      <c r="U11">
        <v>156.80000000000001</v>
      </c>
      <c r="V11">
        <v>2270.4</v>
      </c>
      <c r="W11">
        <v>586.6</v>
      </c>
      <c r="X11">
        <v>733.8</v>
      </c>
      <c r="Y11">
        <v>117.2</v>
      </c>
    </row>
    <row r="12" spans="1:25" x14ac:dyDescent="0.15">
      <c r="A12" s="43">
        <v>44388</v>
      </c>
      <c r="B12">
        <v>2041</v>
      </c>
      <c r="C12">
        <v>3156</v>
      </c>
      <c r="D12">
        <v>686</v>
      </c>
      <c r="E12">
        <v>1355</v>
      </c>
      <c r="F12">
        <v>11</v>
      </c>
      <c r="G12">
        <v>7</v>
      </c>
      <c r="H12" s="44">
        <v>44388</v>
      </c>
      <c r="I12">
        <v>0</v>
      </c>
      <c r="J12">
        <v>4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1659</v>
      </c>
      <c r="S12">
        <v>381.99999999999898</v>
      </c>
      <c r="T12">
        <v>1097</v>
      </c>
      <c r="U12">
        <v>258</v>
      </c>
      <c r="V12">
        <v>2386.5</v>
      </c>
      <c r="W12">
        <v>769.49999999999898</v>
      </c>
      <c r="X12">
        <v>562</v>
      </c>
      <c r="Y12">
        <v>124</v>
      </c>
    </row>
    <row r="13" spans="1:25" x14ac:dyDescent="0.15">
      <c r="A13" s="43">
        <v>44389</v>
      </c>
      <c r="B13">
        <v>1306</v>
      </c>
      <c r="C13">
        <v>989</v>
      </c>
      <c r="D13">
        <v>403</v>
      </c>
      <c r="E13">
        <v>903</v>
      </c>
      <c r="F13">
        <v>12</v>
      </c>
      <c r="G13">
        <v>7</v>
      </c>
      <c r="H13" s="44">
        <v>44389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1251.5</v>
      </c>
      <c r="S13">
        <v>54.5</v>
      </c>
      <c r="T13">
        <v>846</v>
      </c>
      <c r="U13">
        <v>57.000000000000099</v>
      </c>
      <c r="V13">
        <v>1095.25</v>
      </c>
      <c r="W13">
        <v>-106.25</v>
      </c>
      <c r="X13">
        <v>405.5</v>
      </c>
      <c r="Y13">
        <v>-2.5</v>
      </c>
    </row>
    <row r="14" spans="1:25" x14ac:dyDescent="0.15">
      <c r="A14" s="43">
        <v>44390</v>
      </c>
      <c r="B14">
        <v>719</v>
      </c>
      <c r="C14">
        <v>719</v>
      </c>
      <c r="D14">
        <v>265</v>
      </c>
      <c r="E14">
        <v>454</v>
      </c>
      <c r="F14">
        <v>13</v>
      </c>
      <c r="G14">
        <v>7</v>
      </c>
      <c r="H14" s="44">
        <v>44390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684.5</v>
      </c>
      <c r="S14">
        <v>34.499999999999901</v>
      </c>
      <c r="T14">
        <v>452.5</v>
      </c>
      <c r="U14">
        <v>1.5000000000001099</v>
      </c>
      <c r="V14">
        <v>686.25000000000102</v>
      </c>
      <c r="W14">
        <v>32.749999999999297</v>
      </c>
      <c r="X14">
        <v>232</v>
      </c>
      <c r="Y14">
        <v>32.999999999999901</v>
      </c>
    </row>
    <row r="15" spans="1:25" x14ac:dyDescent="0.15">
      <c r="A15" s="43">
        <v>44391</v>
      </c>
      <c r="B15">
        <v>981</v>
      </c>
      <c r="C15">
        <v>0</v>
      </c>
      <c r="D15">
        <v>338</v>
      </c>
      <c r="E15">
        <v>643</v>
      </c>
      <c r="F15">
        <v>14</v>
      </c>
      <c r="G15">
        <v>7</v>
      </c>
      <c r="H15" s="44">
        <v>44391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902.5</v>
      </c>
      <c r="S15">
        <v>78.500000000000199</v>
      </c>
      <c r="T15">
        <v>598.5</v>
      </c>
      <c r="U15">
        <v>44.500000000000199</v>
      </c>
      <c r="V15" s="45">
        <v>-1.5312158076243399E-13</v>
      </c>
      <c r="W15" s="45">
        <v>1.5312158076243399E-13</v>
      </c>
      <c r="X15">
        <v>304</v>
      </c>
      <c r="Y15">
        <v>34</v>
      </c>
    </row>
    <row r="16" spans="1:25" x14ac:dyDescent="0.15">
      <c r="A16" s="43">
        <v>44392</v>
      </c>
      <c r="B16">
        <v>3531</v>
      </c>
      <c r="C16">
        <v>3463</v>
      </c>
      <c r="D16">
        <v>915</v>
      </c>
      <c r="E16">
        <v>2616</v>
      </c>
      <c r="F16">
        <v>15</v>
      </c>
      <c r="G16">
        <v>7</v>
      </c>
      <c r="H16" s="44">
        <v>44392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3331.6666666666702</v>
      </c>
      <c r="S16">
        <v>199.33333333333201</v>
      </c>
      <c r="T16">
        <v>2484.3333333333298</v>
      </c>
      <c r="U16">
        <v>131.666666666666</v>
      </c>
      <c r="V16">
        <v>3323</v>
      </c>
      <c r="W16">
        <v>140</v>
      </c>
      <c r="X16">
        <v>847.33333333333303</v>
      </c>
      <c r="Y16">
        <v>67.666666666666501</v>
      </c>
    </row>
    <row r="17" spans="1:25" x14ac:dyDescent="0.15">
      <c r="A17" s="43">
        <v>44393</v>
      </c>
      <c r="B17">
        <v>4003</v>
      </c>
      <c r="C17">
        <v>3018</v>
      </c>
      <c r="D17">
        <v>794</v>
      </c>
      <c r="E17">
        <v>3209</v>
      </c>
      <c r="F17">
        <v>16</v>
      </c>
      <c r="G17">
        <v>7</v>
      </c>
      <c r="H17" s="44">
        <v>44393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3060.4</v>
      </c>
      <c r="S17">
        <v>942.60000000000196</v>
      </c>
      <c r="T17">
        <v>2294</v>
      </c>
      <c r="U17">
        <v>915.00000000000205</v>
      </c>
      <c r="V17">
        <v>2814.2</v>
      </c>
      <c r="W17">
        <v>203.800000000002</v>
      </c>
      <c r="X17">
        <v>766.4</v>
      </c>
      <c r="Y17">
        <v>27.600000000000399</v>
      </c>
    </row>
    <row r="18" spans="1:25" x14ac:dyDescent="0.15">
      <c r="A18" s="43">
        <v>44394</v>
      </c>
      <c r="B18">
        <v>2627</v>
      </c>
      <c r="C18">
        <v>2981</v>
      </c>
      <c r="D18">
        <v>851</v>
      </c>
      <c r="E18">
        <v>1776</v>
      </c>
      <c r="F18">
        <v>17</v>
      </c>
      <c r="G18">
        <v>7</v>
      </c>
      <c r="H18" s="44">
        <v>44394</v>
      </c>
      <c r="I18">
        <v>0</v>
      </c>
      <c r="J18">
        <v>3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2228</v>
      </c>
      <c r="S18">
        <v>399</v>
      </c>
      <c r="T18">
        <v>1494.2</v>
      </c>
      <c r="U18">
        <v>281.8</v>
      </c>
      <c r="V18">
        <v>2270.4</v>
      </c>
      <c r="W18">
        <v>710.6</v>
      </c>
      <c r="X18">
        <v>733.8</v>
      </c>
      <c r="Y18">
        <v>117.2</v>
      </c>
    </row>
    <row r="19" spans="1:25" x14ac:dyDescent="0.15">
      <c r="A19" s="43">
        <v>44395</v>
      </c>
      <c r="B19">
        <v>2114</v>
      </c>
      <c r="C19">
        <v>3496</v>
      </c>
      <c r="D19">
        <v>722</v>
      </c>
      <c r="E19">
        <v>1392</v>
      </c>
      <c r="F19">
        <v>18</v>
      </c>
      <c r="G19">
        <v>7</v>
      </c>
      <c r="H19" s="44">
        <v>44395</v>
      </c>
      <c r="I19">
        <v>0</v>
      </c>
      <c r="J19">
        <v>4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1659</v>
      </c>
      <c r="S19">
        <v>454.99999999999898</v>
      </c>
      <c r="T19">
        <v>1097</v>
      </c>
      <c r="U19">
        <v>295</v>
      </c>
      <c r="V19">
        <v>2386.5</v>
      </c>
      <c r="W19">
        <v>1109.5</v>
      </c>
      <c r="X19">
        <v>562</v>
      </c>
      <c r="Y19">
        <v>160</v>
      </c>
    </row>
    <row r="20" spans="1:25" x14ac:dyDescent="0.15">
      <c r="A20" s="43">
        <v>44396</v>
      </c>
      <c r="B20">
        <v>1556</v>
      </c>
      <c r="C20">
        <v>1068</v>
      </c>
      <c r="D20">
        <v>518</v>
      </c>
      <c r="E20">
        <v>1038</v>
      </c>
      <c r="F20">
        <v>19</v>
      </c>
      <c r="G20">
        <v>7</v>
      </c>
      <c r="H20" s="44">
        <v>44396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1251.5</v>
      </c>
      <c r="S20">
        <v>304.5</v>
      </c>
      <c r="T20">
        <v>846</v>
      </c>
      <c r="U20">
        <v>192</v>
      </c>
      <c r="V20">
        <v>1095.25</v>
      </c>
      <c r="W20">
        <v>-27.250000000000199</v>
      </c>
      <c r="X20">
        <v>405.5</v>
      </c>
      <c r="Y20">
        <v>112.5</v>
      </c>
    </row>
    <row r="21" spans="1:25" x14ac:dyDescent="0.15">
      <c r="A21" s="43">
        <v>44397</v>
      </c>
      <c r="B21">
        <v>739</v>
      </c>
      <c r="C21">
        <v>762</v>
      </c>
      <c r="D21">
        <v>240</v>
      </c>
      <c r="E21">
        <v>499</v>
      </c>
      <c r="F21">
        <v>20</v>
      </c>
      <c r="G21">
        <v>7</v>
      </c>
      <c r="H21" s="44">
        <v>44397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684.5</v>
      </c>
      <c r="S21">
        <v>54.499999999999901</v>
      </c>
      <c r="T21">
        <v>452.5</v>
      </c>
      <c r="U21">
        <v>46.500000000000099</v>
      </c>
      <c r="V21">
        <v>686.25000000000102</v>
      </c>
      <c r="W21">
        <v>75.749999999999304</v>
      </c>
      <c r="X21">
        <v>232</v>
      </c>
      <c r="Y21">
        <v>7.9999999999999103</v>
      </c>
    </row>
    <row r="22" spans="1:25" x14ac:dyDescent="0.15">
      <c r="A22" s="43">
        <v>44398</v>
      </c>
      <c r="B22">
        <v>916</v>
      </c>
      <c r="C22">
        <v>0</v>
      </c>
      <c r="D22">
        <v>290</v>
      </c>
      <c r="E22">
        <v>626</v>
      </c>
      <c r="F22">
        <v>21</v>
      </c>
      <c r="G22">
        <v>7</v>
      </c>
      <c r="H22" s="44">
        <v>44398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902.5</v>
      </c>
      <c r="S22">
        <v>13.500000000000201</v>
      </c>
      <c r="T22">
        <v>598.5</v>
      </c>
      <c r="U22">
        <v>27.500000000000199</v>
      </c>
      <c r="V22" s="45">
        <v>-1.5312158076243399E-13</v>
      </c>
      <c r="W22" s="45">
        <v>1.5312158076243399E-13</v>
      </c>
      <c r="X22">
        <v>304</v>
      </c>
      <c r="Y22">
        <v>-14</v>
      </c>
    </row>
    <row r="23" spans="1:25" x14ac:dyDescent="0.15">
      <c r="A23" s="43">
        <v>44399</v>
      </c>
      <c r="B23">
        <v>2276</v>
      </c>
      <c r="C23">
        <v>3060</v>
      </c>
      <c r="D23">
        <v>741</v>
      </c>
      <c r="E23">
        <v>1535</v>
      </c>
      <c r="F23">
        <v>22</v>
      </c>
      <c r="G23">
        <v>7</v>
      </c>
      <c r="H23" s="44">
        <v>44399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2267</v>
      </c>
      <c r="S23">
        <v>8.9999999999977298</v>
      </c>
      <c r="T23">
        <v>1567</v>
      </c>
      <c r="U23">
        <v>-32.0000000000014</v>
      </c>
      <c r="V23">
        <v>3212</v>
      </c>
      <c r="W23">
        <v>-152.00000000000099</v>
      </c>
      <c r="X23">
        <v>700</v>
      </c>
      <c r="Y23">
        <v>40.999999999999503</v>
      </c>
    </row>
    <row r="24" spans="1:25" x14ac:dyDescent="0.15">
      <c r="A24" s="43">
        <v>44400</v>
      </c>
      <c r="B24">
        <v>2248</v>
      </c>
      <c r="C24">
        <v>2306</v>
      </c>
      <c r="D24">
        <v>783</v>
      </c>
      <c r="E24">
        <v>1465</v>
      </c>
      <c r="F24">
        <v>23</v>
      </c>
      <c r="G24">
        <v>7</v>
      </c>
      <c r="H24" s="44">
        <v>44400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3060.4</v>
      </c>
      <c r="S24">
        <v>-812.39999999999804</v>
      </c>
      <c r="T24">
        <v>2294</v>
      </c>
      <c r="U24">
        <v>-828.99999999999795</v>
      </c>
      <c r="V24">
        <v>2814.2</v>
      </c>
      <c r="W24">
        <v>-508.199999999998</v>
      </c>
      <c r="X24">
        <v>766.4</v>
      </c>
      <c r="Y24">
        <v>16.600000000000399</v>
      </c>
    </row>
    <row r="25" spans="1:25" x14ac:dyDescent="0.15">
      <c r="A25" s="43">
        <v>44401</v>
      </c>
      <c r="B25">
        <v>2130</v>
      </c>
      <c r="C25">
        <v>2285</v>
      </c>
      <c r="D25">
        <v>776</v>
      </c>
      <c r="E25">
        <v>1354</v>
      </c>
      <c r="F25">
        <v>24</v>
      </c>
      <c r="G25">
        <v>7</v>
      </c>
      <c r="H25" s="44">
        <v>44401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2228</v>
      </c>
      <c r="S25">
        <v>-97.999999999999503</v>
      </c>
      <c r="T25">
        <v>1494.2</v>
      </c>
      <c r="U25">
        <v>-140.19999999999999</v>
      </c>
      <c r="V25">
        <v>2270.4</v>
      </c>
      <c r="W25">
        <v>14.600000000000399</v>
      </c>
      <c r="X25">
        <v>733.8</v>
      </c>
      <c r="Y25">
        <v>42.2</v>
      </c>
    </row>
    <row r="26" spans="1:25" x14ac:dyDescent="0.15">
      <c r="A26" s="43">
        <v>44402</v>
      </c>
      <c r="B26">
        <v>1876</v>
      </c>
      <c r="C26">
        <v>2894</v>
      </c>
      <c r="D26">
        <v>627</v>
      </c>
      <c r="E26">
        <v>1249</v>
      </c>
      <c r="F26">
        <v>25</v>
      </c>
      <c r="G26">
        <v>7</v>
      </c>
      <c r="H26" s="44">
        <v>44402</v>
      </c>
      <c r="I26">
        <v>0</v>
      </c>
      <c r="J26">
        <v>4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1659</v>
      </c>
      <c r="S26">
        <v>216.99999999999901</v>
      </c>
      <c r="T26">
        <v>1097</v>
      </c>
      <c r="U26">
        <v>152</v>
      </c>
      <c r="V26">
        <v>2386.5</v>
      </c>
      <c r="W26">
        <v>507.49999999999898</v>
      </c>
      <c r="X26">
        <v>562</v>
      </c>
      <c r="Y26">
        <v>64.999999999999801</v>
      </c>
    </row>
    <row r="27" spans="1:25" x14ac:dyDescent="0.15">
      <c r="A27" s="43">
        <v>44403</v>
      </c>
      <c r="B27">
        <v>1301</v>
      </c>
      <c r="C27">
        <v>960</v>
      </c>
      <c r="D27">
        <v>415</v>
      </c>
      <c r="E27">
        <v>886</v>
      </c>
      <c r="F27">
        <v>26</v>
      </c>
      <c r="G27">
        <v>7</v>
      </c>
      <c r="H27" s="44">
        <v>44403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1251.5</v>
      </c>
      <c r="S27">
        <v>49.5</v>
      </c>
      <c r="T27">
        <v>846</v>
      </c>
      <c r="U27">
        <v>40.000000000000099</v>
      </c>
      <c r="V27">
        <v>1095.25</v>
      </c>
      <c r="W27">
        <v>-135.25</v>
      </c>
      <c r="X27">
        <v>405.5</v>
      </c>
      <c r="Y27">
        <v>9.5</v>
      </c>
    </row>
    <row r="28" spans="1:25" x14ac:dyDescent="0.15">
      <c r="A28" s="43">
        <v>44404</v>
      </c>
      <c r="B28">
        <v>661</v>
      </c>
      <c r="C28">
        <v>538</v>
      </c>
      <c r="D28">
        <v>227</v>
      </c>
      <c r="E28">
        <v>434</v>
      </c>
      <c r="F28">
        <v>27</v>
      </c>
      <c r="G28">
        <v>7</v>
      </c>
      <c r="H28" s="44">
        <v>44404</v>
      </c>
      <c r="I28">
        <v>0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684.5</v>
      </c>
      <c r="S28">
        <v>-23.500000000000099</v>
      </c>
      <c r="T28">
        <v>452.5</v>
      </c>
      <c r="U28">
        <v>-18.499999999999901</v>
      </c>
      <c r="V28">
        <v>686.25000000000102</v>
      </c>
      <c r="W28">
        <v>-148.25000000000099</v>
      </c>
      <c r="X28">
        <v>232</v>
      </c>
      <c r="Y28">
        <v>-5.0000000000000897</v>
      </c>
    </row>
    <row r="29" spans="1:25" x14ac:dyDescent="0.15">
      <c r="A29" s="43">
        <v>44405</v>
      </c>
      <c r="B29">
        <v>830</v>
      </c>
      <c r="C29">
        <v>0</v>
      </c>
      <c r="D29">
        <v>278</v>
      </c>
      <c r="E29">
        <v>552</v>
      </c>
      <c r="F29">
        <v>28</v>
      </c>
      <c r="G29">
        <v>7</v>
      </c>
      <c r="H29" s="44">
        <v>44405</v>
      </c>
      <c r="I29">
        <v>0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902.5</v>
      </c>
      <c r="S29">
        <v>-72.499999999999801</v>
      </c>
      <c r="T29">
        <v>598.5</v>
      </c>
      <c r="U29">
        <v>-46.499999999999801</v>
      </c>
      <c r="V29" s="45">
        <v>-1.5312158076243399E-13</v>
      </c>
      <c r="W29" s="45">
        <v>1.5312158076243399E-13</v>
      </c>
      <c r="X29">
        <v>304</v>
      </c>
      <c r="Y29">
        <v>-26</v>
      </c>
    </row>
    <row r="30" spans="1:25" x14ac:dyDescent="0.15">
      <c r="A30" s="43">
        <v>44406</v>
      </c>
      <c r="B30">
        <v>3370</v>
      </c>
      <c r="C30">
        <v>3147</v>
      </c>
      <c r="D30">
        <v>790</v>
      </c>
      <c r="E30">
        <v>2580</v>
      </c>
      <c r="F30">
        <v>29</v>
      </c>
      <c r="G30">
        <v>7</v>
      </c>
      <c r="H30" s="44">
        <v>44406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3331.6666666666702</v>
      </c>
      <c r="S30">
        <v>38.333333333332099</v>
      </c>
      <c r="T30">
        <v>2484.3333333333298</v>
      </c>
      <c r="U30">
        <v>95.666666666666103</v>
      </c>
      <c r="V30">
        <v>3323</v>
      </c>
      <c r="W30">
        <v>-176</v>
      </c>
      <c r="X30">
        <v>847.33333333333303</v>
      </c>
      <c r="Y30">
        <v>-57.333333333333499</v>
      </c>
    </row>
    <row r="31" spans="1:25" x14ac:dyDescent="0.15">
      <c r="A31" s="43">
        <v>44407</v>
      </c>
      <c r="B31">
        <v>3898</v>
      </c>
      <c r="C31">
        <v>2882</v>
      </c>
      <c r="D31">
        <v>790</v>
      </c>
      <c r="E31">
        <v>3108</v>
      </c>
      <c r="F31">
        <v>30</v>
      </c>
      <c r="G31">
        <v>7</v>
      </c>
      <c r="H31" s="44">
        <v>44407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3060.4</v>
      </c>
      <c r="S31">
        <v>837.60000000000196</v>
      </c>
      <c r="T31">
        <v>2294</v>
      </c>
      <c r="U31">
        <v>814.00000000000205</v>
      </c>
      <c r="V31">
        <v>2814.2</v>
      </c>
      <c r="W31">
        <v>67.800000000001504</v>
      </c>
      <c r="X31">
        <v>766.4</v>
      </c>
      <c r="Y31">
        <v>23.600000000000399</v>
      </c>
    </row>
    <row r="32" spans="1:25" x14ac:dyDescent="0.15">
      <c r="A32" s="43">
        <v>44408</v>
      </c>
      <c r="B32">
        <v>2803</v>
      </c>
      <c r="C32">
        <v>3229</v>
      </c>
      <c r="D32">
        <v>858</v>
      </c>
      <c r="E32">
        <v>1945</v>
      </c>
      <c r="F32">
        <v>31</v>
      </c>
      <c r="G32">
        <v>7</v>
      </c>
      <c r="H32" s="44">
        <v>44408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2228</v>
      </c>
      <c r="S32">
        <v>575</v>
      </c>
      <c r="T32">
        <v>1494.2</v>
      </c>
      <c r="U32">
        <v>450.8</v>
      </c>
      <c r="V32">
        <v>2270.4</v>
      </c>
      <c r="W32">
        <v>958.6</v>
      </c>
      <c r="X32">
        <v>733.8</v>
      </c>
      <c r="Y32">
        <v>124.2</v>
      </c>
    </row>
    <row r="33" spans="1:25" x14ac:dyDescent="0.15">
      <c r="A33" s="43">
        <v>44409</v>
      </c>
      <c r="B33" t="s">
        <v>50</v>
      </c>
      <c r="C33" t="s">
        <v>50</v>
      </c>
      <c r="D33" t="s">
        <v>50</v>
      </c>
      <c r="E33" t="s">
        <v>50</v>
      </c>
      <c r="F33">
        <v>1</v>
      </c>
      <c r="G33">
        <v>8</v>
      </c>
      <c r="H33" s="44">
        <v>44409</v>
      </c>
      <c r="I33">
        <v>0</v>
      </c>
      <c r="J33">
        <v>4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1659</v>
      </c>
      <c r="S33" t="s">
        <v>50</v>
      </c>
      <c r="T33">
        <v>1097</v>
      </c>
      <c r="U33" t="s">
        <v>50</v>
      </c>
      <c r="V33">
        <v>2386.5</v>
      </c>
      <c r="W33" t="s">
        <v>50</v>
      </c>
      <c r="X33">
        <v>562</v>
      </c>
      <c r="Y33" t="s">
        <v>50</v>
      </c>
    </row>
    <row r="34" spans="1:25" x14ac:dyDescent="0.15">
      <c r="A34" s="43">
        <v>44410</v>
      </c>
      <c r="B34" t="s">
        <v>50</v>
      </c>
      <c r="C34" t="s">
        <v>50</v>
      </c>
      <c r="D34" t="s">
        <v>50</v>
      </c>
      <c r="E34" t="s">
        <v>50</v>
      </c>
      <c r="F34">
        <v>2</v>
      </c>
      <c r="G34">
        <v>8</v>
      </c>
      <c r="H34" s="44">
        <v>44410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1251.5</v>
      </c>
      <c r="S34" t="s">
        <v>50</v>
      </c>
      <c r="T34">
        <v>846</v>
      </c>
      <c r="U34" t="s">
        <v>50</v>
      </c>
      <c r="V34">
        <v>1095.25</v>
      </c>
      <c r="W34" t="s">
        <v>50</v>
      </c>
      <c r="X34">
        <v>405.5</v>
      </c>
      <c r="Y34" t="s">
        <v>50</v>
      </c>
    </row>
    <row r="35" spans="1:25" x14ac:dyDescent="0.15">
      <c r="A35" s="43">
        <v>44411</v>
      </c>
      <c r="B35" t="s">
        <v>50</v>
      </c>
      <c r="C35" t="s">
        <v>50</v>
      </c>
      <c r="D35" t="s">
        <v>50</v>
      </c>
      <c r="E35" t="s">
        <v>50</v>
      </c>
      <c r="F35">
        <v>3</v>
      </c>
      <c r="G35">
        <v>8</v>
      </c>
      <c r="H35" s="44">
        <v>44411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684.5</v>
      </c>
      <c r="S35" t="s">
        <v>50</v>
      </c>
      <c r="T35">
        <v>452.5</v>
      </c>
      <c r="U35" t="s">
        <v>50</v>
      </c>
      <c r="V35">
        <v>686.25000000000102</v>
      </c>
      <c r="W35" t="s">
        <v>50</v>
      </c>
      <c r="X35">
        <v>232</v>
      </c>
      <c r="Y35" t="s">
        <v>50</v>
      </c>
    </row>
    <row r="36" spans="1:25" x14ac:dyDescent="0.15">
      <c r="A36" s="43">
        <v>44412</v>
      </c>
      <c r="B36" t="s">
        <v>50</v>
      </c>
      <c r="C36" t="s">
        <v>50</v>
      </c>
      <c r="D36" t="s">
        <v>50</v>
      </c>
      <c r="E36" t="s">
        <v>50</v>
      </c>
      <c r="F36">
        <v>4</v>
      </c>
      <c r="G36">
        <v>8</v>
      </c>
      <c r="H36" s="44">
        <v>44412</v>
      </c>
      <c r="I36">
        <v>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902.5</v>
      </c>
      <c r="S36" t="s">
        <v>50</v>
      </c>
      <c r="T36">
        <v>598.5</v>
      </c>
      <c r="U36" t="s">
        <v>50</v>
      </c>
      <c r="V36" s="45">
        <v>-1.5312158076243399E-13</v>
      </c>
      <c r="W36" t="s">
        <v>50</v>
      </c>
      <c r="X36">
        <v>304</v>
      </c>
      <c r="Y36" t="s">
        <v>50</v>
      </c>
    </row>
    <row r="37" spans="1:25" x14ac:dyDescent="0.15">
      <c r="A37" s="43">
        <v>44413</v>
      </c>
      <c r="B37" t="s">
        <v>50</v>
      </c>
      <c r="C37" t="s">
        <v>50</v>
      </c>
      <c r="D37" t="s">
        <v>50</v>
      </c>
      <c r="E37" t="s">
        <v>50</v>
      </c>
      <c r="F37">
        <v>5</v>
      </c>
      <c r="G37">
        <v>8</v>
      </c>
      <c r="H37" s="44">
        <v>44413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3331.6666666666702</v>
      </c>
      <c r="S37" t="s">
        <v>50</v>
      </c>
      <c r="T37">
        <v>2484.3333333333298</v>
      </c>
      <c r="U37" t="s">
        <v>50</v>
      </c>
      <c r="V37">
        <v>3323</v>
      </c>
      <c r="W37" t="s">
        <v>50</v>
      </c>
      <c r="X37">
        <v>847.33333333333303</v>
      </c>
      <c r="Y37" t="s">
        <v>50</v>
      </c>
    </row>
    <row r="38" spans="1:25" x14ac:dyDescent="0.15">
      <c r="A38" s="43">
        <v>44414</v>
      </c>
      <c r="B38" t="s">
        <v>50</v>
      </c>
      <c r="C38" t="s">
        <v>50</v>
      </c>
      <c r="D38" t="s">
        <v>50</v>
      </c>
      <c r="E38" t="s">
        <v>50</v>
      </c>
      <c r="F38">
        <v>6</v>
      </c>
      <c r="G38">
        <v>8</v>
      </c>
      <c r="H38" s="44">
        <v>44414</v>
      </c>
      <c r="I38">
        <v>0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3060.4</v>
      </c>
      <c r="S38" t="s">
        <v>50</v>
      </c>
      <c r="T38">
        <v>2294</v>
      </c>
      <c r="U38" t="s">
        <v>50</v>
      </c>
      <c r="V38">
        <v>2814.2</v>
      </c>
      <c r="W38" t="s">
        <v>50</v>
      </c>
      <c r="X38">
        <v>766.4</v>
      </c>
      <c r="Y38" t="s">
        <v>50</v>
      </c>
    </row>
    <row r="39" spans="1:25" x14ac:dyDescent="0.15">
      <c r="A39" s="43">
        <v>44415</v>
      </c>
      <c r="B39" t="s">
        <v>50</v>
      </c>
      <c r="C39" t="s">
        <v>50</v>
      </c>
      <c r="D39" t="s">
        <v>50</v>
      </c>
      <c r="E39" t="s">
        <v>50</v>
      </c>
      <c r="F39">
        <v>7</v>
      </c>
      <c r="G39">
        <v>8</v>
      </c>
      <c r="H39" s="44">
        <v>44415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2228</v>
      </c>
      <c r="S39" t="s">
        <v>50</v>
      </c>
      <c r="T39">
        <v>1494.2</v>
      </c>
      <c r="U39" t="s">
        <v>50</v>
      </c>
      <c r="V39">
        <v>2270.4</v>
      </c>
      <c r="W39" t="s">
        <v>50</v>
      </c>
      <c r="X39">
        <v>733.8</v>
      </c>
      <c r="Y39" t="s">
        <v>50</v>
      </c>
    </row>
    <row r="40" spans="1:25" x14ac:dyDescent="0.15">
      <c r="A40" s="43">
        <v>44416</v>
      </c>
      <c r="B40" t="s">
        <v>50</v>
      </c>
      <c r="C40" t="s">
        <v>50</v>
      </c>
      <c r="D40" t="s">
        <v>50</v>
      </c>
      <c r="E40" t="s">
        <v>50</v>
      </c>
      <c r="F40">
        <v>8</v>
      </c>
      <c r="G40">
        <v>8</v>
      </c>
      <c r="H40" s="44">
        <v>44416</v>
      </c>
      <c r="I40">
        <v>0</v>
      </c>
      <c r="J40">
        <v>4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1659</v>
      </c>
      <c r="S40" t="s">
        <v>50</v>
      </c>
      <c r="T40">
        <v>1097</v>
      </c>
      <c r="U40" t="s">
        <v>50</v>
      </c>
      <c r="V40">
        <v>2386.5</v>
      </c>
      <c r="W40" t="s">
        <v>50</v>
      </c>
      <c r="X40">
        <v>562</v>
      </c>
      <c r="Y40" t="s">
        <v>50</v>
      </c>
    </row>
    <row r="41" spans="1:25" x14ac:dyDescent="0.15">
      <c r="A41" s="43">
        <v>44417</v>
      </c>
      <c r="B41" t="s">
        <v>50</v>
      </c>
      <c r="C41" t="s">
        <v>50</v>
      </c>
      <c r="D41" t="s">
        <v>50</v>
      </c>
      <c r="E41" t="s">
        <v>50</v>
      </c>
      <c r="F41">
        <v>9</v>
      </c>
      <c r="G41">
        <v>8</v>
      </c>
      <c r="H41" s="44">
        <v>44417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1251.5</v>
      </c>
      <c r="S41" t="s">
        <v>50</v>
      </c>
      <c r="T41">
        <v>846</v>
      </c>
      <c r="U41" t="s">
        <v>50</v>
      </c>
      <c r="V41">
        <v>1095.25</v>
      </c>
      <c r="W41" t="s">
        <v>50</v>
      </c>
      <c r="X41">
        <v>405.5</v>
      </c>
      <c r="Y41" t="s">
        <v>50</v>
      </c>
    </row>
    <row r="42" spans="1:25" x14ac:dyDescent="0.15">
      <c r="A42" s="43">
        <v>44418</v>
      </c>
      <c r="B42" t="s">
        <v>50</v>
      </c>
      <c r="C42" t="s">
        <v>50</v>
      </c>
      <c r="D42" t="s">
        <v>50</v>
      </c>
      <c r="E42" t="s">
        <v>50</v>
      </c>
      <c r="F42">
        <v>10</v>
      </c>
      <c r="G42">
        <v>8</v>
      </c>
      <c r="H42" s="44">
        <v>44418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0</v>
      </c>
      <c r="R42">
        <v>684.5</v>
      </c>
      <c r="S42" t="s">
        <v>50</v>
      </c>
      <c r="T42">
        <v>452.5</v>
      </c>
      <c r="U42" t="s">
        <v>50</v>
      </c>
      <c r="V42">
        <v>686.25000000000102</v>
      </c>
      <c r="W42" t="s">
        <v>50</v>
      </c>
      <c r="X42">
        <v>232</v>
      </c>
      <c r="Y42" t="s">
        <v>50</v>
      </c>
    </row>
    <row r="43" spans="1:25" x14ac:dyDescent="0.15">
      <c r="A43" s="43">
        <v>44419</v>
      </c>
      <c r="B43" t="s">
        <v>50</v>
      </c>
      <c r="C43" t="s">
        <v>50</v>
      </c>
      <c r="D43" t="s">
        <v>50</v>
      </c>
      <c r="E43" t="s">
        <v>50</v>
      </c>
      <c r="F43">
        <v>11</v>
      </c>
      <c r="G43">
        <v>8</v>
      </c>
      <c r="H43" s="44">
        <v>44419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>
        <v>902.5</v>
      </c>
      <c r="S43" t="s">
        <v>50</v>
      </c>
      <c r="T43">
        <v>598.5</v>
      </c>
      <c r="U43" t="s">
        <v>50</v>
      </c>
      <c r="V43" s="45">
        <v>-1.5312158076243399E-13</v>
      </c>
      <c r="W43" t="s">
        <v>50</v>
      </c>
      <c r="X43">
        <v>304</v>
      </c>
      <c r="Y43" t="s">
        <v>50</v>
      </c>
    </row>
    <row r="44" spans="1:25" x14ac:dyDescent="0.15">
      <c r="A44" s="43">
        <v>44420</v>
      </c>
      <c r="B44" t="s">
        <v>50</v>
      </c>
      <c r="C44" t="s">
        <v>50</v>
      </c>
      <c r="D44" t="s">
        <v>50</v>
      </c>
      <c r="E44" t="s">
        <v>50</v>
      </c>
      <c r="F44">
        <v>12</v>
      </c>
      <c r="G44">
        <v>8</v>
      </c>
      <c r="H44" s="44">
        <v>44420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2267</v>
      </c>
      <c r="S44" t="s">
        <v>50</v>
      </c>
      <c r="T44">
        <v>1567</v>
      </c>
      <c r="U44" t="s">
        <v>50</v>
      </c>
      <c r="V44">
        <v>3212</v>
      </c>
      <c r="W44" t="s">
        <v>50</v>
      </c>
      <c r="X44">
        <v>700</v>
      </c>
      <c r="Y44" t="s">
        <v>50</v>
      </c>
    </row>
    <row r="45" spans="1:25" x14ac:dyDescent="0.15">
      <c r="A45" s="43">
        <v>44421</v>
      </c>
      <c r="B45" t="s">
        <v>50</v>
      </c>
      <c r="C45" t="s">
        <v>50</v>
      </c>
      <c r="D45" t="s">
        <v>50</v>
      </c>
      <c r="E45" t="s">
        <v>50</v>
      </c>
      <c r="F45">
        <v>13</v>
      </c>
      <c r="G45">
        <v>8</v>
      </c>
      <c r="H45" s="44">
        <v>44421</v>
      </c>
      <c r="I45">
        <v>0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3060.4</v>
      </c>
      <c r="S45" t="s">
        <v>50</v>
      </c>
      <c r="T45">
        <v>2294</v>
      </c>
      <c r="U45" t="s">
        <v>50</v>
      </c>
      <c r="V45">
        <v>2814.2</v>
      </c>
      <c r="W45" t="s">
        <v>50</v>
      </c>
      <c r="X45">
        <v>766.4</v>
      </c>
      <c r="Y45" t="s">
        <v>50</v>
      </c>
    </row>
    <row r="46" spans="1:25" x14ac:dyDescent="0.15">
      <c r="A46" s="43">
        <v>44422</v>
      </c>
      <c r="B46" t="s">
        <v>50</v>
      </c>
      <c r="C46" t="s">
        <v>50</v>
      </c>
      <c r="D46" t="s">
        <v>50</v>
      </c>
      <c r="E46" t="s">
        <v>50</v>
      </c>
      <c r="F46">
        <v>14</v>
      </c>
      <c r="G46">
        <v>8</v>
      </c>
      <c r="H46" s="44">
        <v>44422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2228</v>
      </c>
      <c r="S46" t="s">
        <v>50</v>
      </c>
      <c r="T46">
        <v>1494.2</v>
      </c>
      <c r="U46" t="s">
        <v>50</v>
      </c>
      <c r="V46">
        <v>2270.4</v>
      </c>
      <c r="W46" t="s">
        <v>50</v>
      </c>
      <c r="X46">
        <v>733.8</v>
      </c>
      <c r="Y46" t="s">
        <v>50</v>
      </c>
    </row>
    <row r="47" spans="1:25" x14ac:dyDescent="0.15">
      <c r="A47" s="43">
        <v>44423</v>
      </c>
      <c r="B47" t="s">
        <v>50</v>
      </c>
      <c r="C47" t="s">
        <v>50</v>
      </c>
      <c r="D47" t="s">
        <v>50</v>
      </c>
      <c r="E47" t="s">
        <v>50</v>
      </c>
      <c r="F47">
        <v>15</v>
      </c>
      <c r="G47">
        <v>8</v>
      </c>
      <c r="H47" s="44">
        <v>44423</v>
      </c>
      <c r="I47">
        <v>0</v>
      </c>
      <c r="J47">
        <v>4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1659</v>
      </c>
      <c r="S47" t="s">
        <v>50</v>
      </c>
      <c r="T47">
        <v>1097</v>
      </c>
      <c r="U47" t="s">
        <v>50</v>
      </c>
      <c r="V47">
        <v>2386.5</v>
      </c>
      <c r="W47" t="s">
        <v>50</v>
      </c>
      <c r="X47">
        <v>562</v>
      </c>
      <c r="Y47" t="s">
        <v>50</v>
      </c>
    </row>
    <row r="48" spans="1:25" x14ac:dyDescent="0.15">
      <c r="A48" s="43">
        <v>44424</v>
      </c>
      <c r="B48" t="s">
        <v>50</v>
      </c>
      <c r="C48" t="s">
        <v>50</v>
      </c>
      <c r="D48" t="s">
        <v>50</v>
      </c>
      <c r="E48" t="s">
        <v>50</v>
      </c>
      <c r="F48">
        <v>16</v>
      </c>
      <c r="G48">
        <v>8</v>
      </c>
      <c r="H48" s="44">
        <v>44424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1251.5</v>
      </c>
      <c r="S48" t="s">
        <v>50</v>
      </c>
      <c r="T48">
        <v>846</v>
      </c>
      <c r="U48" t="s">
        <v>50</v>
      </c>
      <c r="V48">
        <v>1095.25</v>
      </c>
      <c r="W48" t="s">
        <v>50</v>
      </c>
      <c r="X48">
        <v>405.5</v>
      </c>
      <c r="Y48" t="s">
        <v>50</v>
      </c>
    </row>
    <row r="49" spans="1:25" x14ac:dyDescent="0.15">
      <c r="A49" s="43">
        <v>44425</v>
      </c>
      <c r="B49" t="s">
        <v>50</v>
      </c>
      <c r="C49" t="s">
        <v>50</v>
      </c>
      <c r="D49" t="s">
        <v>50</v>
      </c>
      <c r="E49" t="s">
        <v>50</v>
      </c>
      <c r="F49">
        <v>17</v>
      </c>
      <c r="G49">
        <v>8</v>
      </c>
      <c r="H49" s="44">
        <v>44425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0</v>
      </c>
      <c r="R49">
        <v>684.5</v>
      </c>
      <c r="S49" t="s">
        <v>50</v>
      </c>
      <c r="T49">
        <v>452.5</v>
      </c>
      <c r="U49" t="s">
        <v>50</v>
      </c>
      <c r="V49">
        <v>686.25000000000102</v>
      </c>
      <c r="W49" t="s">
        <v>50</v>
      </c>
      <c r="X49">
        <v>232</v>
      </c>
      <c r="Y49" t="s">
        <v>50</v>
      </c>
    </row>
    <row r="50" spans="1:25" x14ac:dyDescent="0.15">
      <c r="A50" s="43">
        <v>44426</v>
      </c>
      <c r="B50" t="s">
        <v>50</v>
      </c>
      <c r="C50" t="s">
        <v>50</v>
      </c>
      <c r="D50" t="s">
        <v>50</v>
      </c>
      <c r="E50" t="s">
        <v>50</v>
      </c>
      <c r="F50">
        <v>18</v>
      </c>
      <c r="G50">
        <v>8</v>
      </c>
      <c r="H50" s="44">
        <v>44426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902.5</v>
      </c>
      <c r="S50" t="s">
        <v>50</v>
      </c>
      <c r="T50">
        <v>598.5</v>
      </c>
      <c r="U50" t="s">
        <v>50</v>
      </c>
      <c r="V50" s="45">
        <v>-1.5312158076243399E-13</v>
      </c>
      <c r="W50" t="s">
        <v>50</v>
      </c>
      <c r="X50">
        <v>304</v>
      </c>
      <c r="Y50" t="s">
        <v>50</v>
      </c>
    </row>
    <row r="51" spans="1:25" x14ac:dyDescent="0.15">
      <c r="A51" s="43">
        <v>44427</v>
      </c>
      <c r="B51" t="s">
        <v>50</v>
      </c>
      <c r="C51" t="s">
        <v>50</v>
      </c>
      <c r="D51" t="s">
        <v>50</v>
      </c>
      <c r="E51" t="s">
        <v>50</v>
      </c>
      <c r="F51">
        <v>19</v>
      </c>
      <c r="G51">
        <v>8</v>
      </c>
      <c r="H51" s="44">
        <v>44427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3331.6666666666702</v>
      </c>
      <c r="S51" t="s">
        <v>50</v>
      </c>
      <c r="T51">
        <v>2484.3333333333298</v>
      </c>
      <c r="U51" t="s">
        <v>50</v>
      </c>
      <c r="V51">
        <v>3323</v>
      </c>
      <c r="W51" t="s">
        <v>50</v>
      </c>
      <c r="X51">
        <v>847.33333333333303</v>
      </c>
      <c r="Y51" t="s">
        <v>50</v>
      </c>
    </row>
    <row r="52" spans="1:25" x14ac:dyDescent="0.15">
      <c r="A52" s="43">
        <v>44428</v>
      </c>
      <c r="B52" t="s">
        <v>50</v>
      </c>
      <c r="C52" t="s">
        <v>50</v>
      </c>
      <c r="D52" t="s">
        <v>50</v>
      </c>
      <c r="E52" t="s">
        <v>50</v>
      </c>
      <c r="F52">
        <v>20</v>
      </c>
      <c r="G52">
        <v>8</v>
      </c>
      <c r="H52" s="44">
        <v>44428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3060.4</v>
      </c>
      <c r="S52" t="s">
        <v>50</v>
      </c>
      <c r="T52">
        <v>2294</v>
      </c>
      <c r="U52" t="s">
        <v>50</v>
      </c>
      <c r="V52">
        <v>2814.2</v>
      </c>
      <c r="W52" t="s">
        <v>50</v>
      </c>
      <c r="X52">
        <v>766.4</v>
      </c>
      <c r="Y52" t="s">
        <v>50</v>
      </c>
    </row>
    <row r="53" spans="1:25" x14ac:dyDescent="0.15">
      <c r="A53" s="43">
        <v>44429</v>
      </c>
      <c r="B53" t="s">
        <v>50</v>
      </c>
      <c r="C53" t="s">
        <v>50</v>
      </c>
      <c r="D53" t="s">
        <v>50</v>
      </c>
      <c r="E53" t="s">
        <v>50</v>
      </c>
      <c r="F53">
        <v>21</v>
      </c>
      <c r="G53">
        <v>8</v>
      </c>
      <c r="H53" s="44">
        <v>44429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2228</v>
      </c>
      <c r="S53" t="s">
        <v>50</v>
      </c>
      <c r="T53">
        <v>1494.2</v>
      </c>
      <c r="U53" t="s">
        <v>50</v>
      </c>
      <c r="V53">
        <v>2270.4</v>
      </c>
      <c r="W53" t="s">
        <v>50</v>
      </c>
      <c r="X53">
        <v>733.8</v>
      </c>
      <c r="Y53" t="s">
        <v>50</v>
      </c>
    </row>
    <row r="54" spans="1:25" x14ac:dyDescent="0.15">
      <c r="A54" s="43">
        <v>44430</v>
      </c>
      <c r="B54" t="s">
        <v>50</v>
      </c>
      <c r="C54" t="s">
        <v>50</v>
      </c>
      <c r="D54" t="s">
        <v>50</v>
      </c>
      <c r="E54" t="s">
        <v>50</v>
      </c>
      <c r="F54">
        <v>22</v>
      </c>
      <c r="G54">
        <v>8</v>
      </c>
      <c r="H54" s="44">
        <v>44430</v>
      </c>
      <c r="I54">
        <v>0</v>
      </c>
      <c r="J54">
        <v>4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1659</v>
      </c>
      <c r="S54" t="s">
        <v>50</v>
      </c>
      <c r="T54">
        <v>1097</v>
      </c>
      <c r="U54" t="s">
        <v>50</v>
      </c>
      <c r="V54">
        <v>2386.5</v>
      </c>
      <c r="W54" t="s">
        <v>50</v>
      </c>
      <c r="X54">
        <v>562</v>
      </c>
      <c r="Y54" t="s">
        <v>50</v>
      </c>
    </row>
    <row r="55" spans="1:25" x14ac:dyDescent="0.15">
      <c r="A55" s="43">
        <v>44431</v>
      </c>
      <c r="B55" t="s">
        <v>50</v>
      </c>
      <c r="C55" t="s">
        <v>50</v>
      </c>
      <c r="D55" t="s">
        <v>50</v>
      </c>
      <c r="E55" t="s">
        <v>50</v>
      </c>
      <c r="F55">
        <v>23</v>
      </c>
      <c r="G55">
        <v>8</v>
      </c>
      <c r="H55" s="44">
        <v>44431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0</v>
      </c>
      <c r="R55">
        <v>1251.5</v>
      </c>
      <c r="S55" t="s">
        <v>50</v>
      </c>
      <c r="T55">
        <v>846</v>
      </c>
      <c r="U55" t="s">
        <v>50</v>
      </c>
      <c r="V55">
        <v>1095.25</v>
      </c>
      <c r="W55" t="s">
        <v>50</v>
      </c>
      <c r="X55">
        <v>405.5</v>
      </c>
      <c r="Y55" t="s">
        <v>50</v>
      </c>
    </row>
    <row r="56" spans="1:25" x14ac:dyDescent="0.15">
      <c r="A56" s="43">
        <v>44432</v>
      </c>
      <c r="B56" t="s">
        <v>50</v>
      </c>
      <c r="C56" t="s">
        <v>50</v>
      </c>
      <c r="D56" t="s">
        <v>50</v>
      </c>
      <c r="E56" t="s">
        <v>50</v>
      </c>
      <c r="F56">
        <v>24</v>
      </c>
      <c r="G56">
        <v>8</v>
      </c>
      <c r="H56" s="44">
        <v>44432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684.5</v>
      </c>
      <c r="S56" t="s">
        <v>50</v>
      </c>
      <c r="T56">
        <v>452.5</v>
      </c>
      <c r="U56" t="s">
        <v>50</v>
      </c>
      <c r="V56">
        <v>686.25000000000102</v>
      </c>
      <c r="W56" t="s">
        <v>50</v>
      </c>
      <c r="X56">
        <v>232</v>
      </c>
      <c r="Y56" t="s">
        <v>50</v>
      </c>
    </row>
    <row r="57" spans="1:25" x14ac:dyDescent="0.15">
      <c r="A57" s="43">
        <v>44433</v>
      </c>
      <c r="B57" t="s">
        <v>50</v>
      </c>
      <c r="C57" t="s">
        <v>50</v>
      </c>
      <c r="D57" t="s">
        <v>50</v>
      </c>
      <c r="E57" t="s">
        <v>50</v>
      </c>
      <c r="F57">
        <v>25</v>
      </c>
      <c r="G57">
        <v>8</v>
      </c>
      <c r="H57" s="44">
        <v>44433</v>
      </c>
      <c r="I57">
        <v>0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902.5</v>
      </c>
      <c r="S57" t="s">
        <v>50</v>
      </c>
      <c r="T57">
        <v>598.5</v>
      </c>
      <c r="U57" t="s">
        <v>50</v>
      </c>
      <c r="V57" s="45">
        <v>-1.5312158076243399E-13</v>
      </c>
      <c r="W57" t="s">
        <v>50</v>
      </c>
      <c r="X57">
        <v>304</v>
      </c>
      <c r="Y57" t="s">
        <v>50</v>
      </c>
    </row>
    <row r="58" spans="1:25" x14ac:dyDescent="0.15">
      <c r="A58" s="43">
        <v>44434</v>
      </c>
      <c r="B58" t="s">
        <v>50</v>
      </c>
      <c r="C58" t="s">
        <v>50</v>
      </c>
      <c r="D58" t="s">
        <v>50</v>
      </c>
      <c r="E58" t="s">
        <v>50</v>
      </c>
      <c r="F58">
        <v>26</v>
      </c>
      <c r="G58">
        <v>8</v>
      </c>
      <c r="H58" s="44">
        <v>44434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3331.6666666666702</v>
      </c>
      <c r="S58" t="s">
        <v>50</v>
      </c>
      <c r="T58">
        <v>2484.3333333333298</v>
      </c>
      <c r="U58" t="s">
        <v>50</v>
      </c>
      <c r="V58">
        <v>3323</v>
      </c>
      <c r="W58" t="s">
        <v>50</v>
      </c>
      <c r="X58">
        <v>847.33333333333303</v>
      </c>
      <c r="Y58" t="s">
        <v>50</v>
      </c>
    </row>
    <row r="59" spans="1:25" x14ac:dyDescent="0.15">
      <c r="A59" s="43">
        <v>44435</v>
      </c>
      <c r="B59" t="s">
        <v>50</v>
      </c>
      <c r="C59" t="s">
        <v>50</v>
      </c>
      <c r="D59" t="s">
        <v>50</v>
      </c>
      <c r="E59" t="s">
        <v>50</v>
      </c>
      <c r="F59">
        <v>27</v>
      </c>
      <c r="G59">
        <v>8</v>
      </c>
      <c r="H59" s="44">
        <v>44435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3060.4</v>
      </c>
      <c r="S59" t="s">
        <v>50</v>
      </c>
      <c r="T59">
        <v>2294</v>
      </c>
      <c r="U59" t="s">
        <v>50</v>
      </c>
      <c r="V59">
        <v>2814.2</v>
      </c>
      <c r="W59" t="s">
        <v>50</v>
      </c>
      <c r="X59">
        <v>766.4</v>
      </c>
      <c r="Y59" t="s">
        <v>50</v>
      </c>
    </row>
    <row r="60" spans="1:25" x14ac:dyDescent="0.15">
      <c r="A60" s="43">
        <v>44436</v>
      </c>
      <c r="B60" t="s">
        <v>50</v>
      </c>
      <c r="C60" t="s">
        <v>50</v>
      </c>
      <c r="D60" t="s">
        <v>50</v>
      </c>
      <c r="E60" t="s">
        <v>50</v>
      </c>
      <c r="F60">
        <v>28</v>
      </c>
      <c r="G60">
        <v>8</v>
      </c>
      <c r="H60" s="44">
        <v>44436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2228</v>
      </c>
      <c r="S60" t="s">
        <v>50</v>
      </c>
      <c r="T60">
        <v>1494.2</v>
      </c>
      <c r="U60" t="s">
        <v>50</v>
      </c>
      <c r="V60">
        <v>2270.4</v>
      </c>
      <c r="W60" t="s">
        <v>50</v>
      </c>
      <c r="X60">
        <v>733.8</v>
      </c>
      <c r="Y60" t="s">
        <v>50</v>
      </c>
    </row>
    <row r="61" spans="1:25" x14ac:dyDescent="0.15">
      <c r="A61" s="43">
        <v>44437</v>
      </c>
      <c r="B61" t="s">
        <v>50</v>
      </c>
      <c r="C61" t="s">
        <v>50</v>
      </c>
      <c r="D61" t="s">
        <v>50</v>
      </c>
      <c r="E61" t="s">
        <v>50</v>
      </c>
      <c r="F61">
        <v>29</v>
      </c>
      <c r="G61">
        <v>8</v>
      </c>
      <c r="H61" s="44">
        <v>44437</v>
      </c>
      <c r="I61">
        <v>0</v>
      </c>
      <c r="J61">
        <v>4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1659</v>
      </c>
      <c r="S61" t="s">
        <v>50</v>
      </c>
      <c r="T61">
        <v>1097</v>
      </c>
      <c r="U61" t="s">
        <v>50</v>
      </c>
      <c r="V61">
        <v>2386.5</v>
      </c>
      <c r="W61" t="s">
        <v>50</v>
      </c>
      <c r="X61">
        <v>562</v>
      </c>
      <c r="Y61" t="s">
        <v>50</v>
      </c>
    </row>
    <row r="62" spans="1:25" x14ac:dyDescent="0.15">
      <c r="A62" s="43">
        <v>44438</v>
      </c>
      <c r="B62" t="s">
        <v>50</v>
      </c>
      <c r="C62" t="s">
        <v>50</v>
      </c>
      <c r="D62" t="s">
        <v>50</v>
      </c>
      <c r="E62" t="s">
        <v>50</v>
      </c>
      <c r="F62">
        <v>30</v>
      </c>
      <c r="G62">
        <v>8</v>
      </c>
      <c r="H62" s="44">
        <v>44438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5</v>
      </c>
      <c r="P62">
        <v>0</v>
      </c>
      <c r="Q62">
        <v>0</v>
      </c>
      <c r="R62">
        <v>1251.5</v>
      </c>
      <c r="S62" t="s">
        <v>50</v>
      </c>
      <c r="T62">
        <v>846</v>
      </c>
      <c r="U62" t="s">
        <v>50</v>
      </c>
      <c r="V62">
        <v>1095.25</v>
      </c>
      <c r="W62" t="s">
        <v>50</v>
      </c>
      <c r="X62">
        <v>405.5</v>
      </c>
      <c r="Y62" t="s">
        <v>50</v>
      </c>
    </row>
    <row r="63" spans="1:25" x14ac:dyDescent="0.15">
      <c r="A63" s="43">
        <v>44439</v>
      </c>
      <c r="B63" t="s">
        <v>50</v>
      </c>
      <c r="C63" t="s">
        <v>50</v>
      </c>
      <c r="D63" t="s">
        <v>50</v>
      </c>
      <c r="E63" t="s">
        <v>50</v>
      </c>
      <c r="F63">
        <v>31</v>
      </c>
      <c r="G63">
        <v>8</v>
      </c>
      <c r="H63" s="44">
        <v>44439</v>
      </c>
      <c r="I63">
        <v>0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0</v>
      </c>
      <c r="R63">
        <v>684.5</v>
      </c>
      <c r="S63" t="s">
        <v>50</v>
      </c>
      <c r="T63">
        <v>452.5</v>
      </c>
      <c r="U63" t="s">
        <v>50</v>
      </c>
      <c r="V63">
        <v>686.25000000000102</v>
      </c>
      <c r="W63" t="s">
        <v>50</v>
      </c>
      <c r="X63">
        <v>232</v>
      </c>
      <c r="Y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Redshoe.com</vt:lpstr>
      <vt:lpstr>ProLobsters</vt:lpstr>
      <vt:lpstr>Sheet2</vt:lpstr>
      <vt:lpstr>Sheet2!lobster_pred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Sottosanti</dc:creator>
  <cp:lastModifiedBy>Alejandro Recouso Ferreiro</cp:lastModifiedBy>
  <dcterms:created xsi:type="dcterms:W3CDTF">2002-08-13T19:26:56Z</dcterms:created>
  <dcterms:modified xsi:type="dcterms:W3CDTF">2021-11-22T01:47:54Z</dcterms:modified>
</cp:coreProperties>
</file>