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Richard\Nextcloud\School\Database Programming\Projects\DbProgramming-Final-Project\Database\"/>
    </mc:Choice>
  </mc:AlternateContent>
  <xr:revisionPtr revIDLastSave="0" documentId="13_ncr:1_{770A5A3F-302F-4C2E-B40F-844421787C90}" xr6:coauthVersionLast="44" xr6:coauthVersionMax="44" xr10:uidLastSave="{00000000-0000-0000-0000-000000000000}"/>
  <bookViews>
    <workbookView xWindow="-120" yWindow="-120" windowWidth="29040" windowHeight="15840" xr2:uid="{0EC17162-8F0E-4A7A-84E4-89C3739B1C2E}"/>
  </bookViews>
  <sheets>
    <sheet name="WEIGHT(NOT Db INFO)" sheetId="10" r:id="rId1"/>
    <sheet name="DogClasses" sheetId="1" r:id="rId2"/>
    <sheet name="Breeds" sheetId="3" r:id="rId3"/>
    <sheet name="Colours" sheetId="2" r:id="rId4"/>
    <sheet name="Owners" sheetId="4" r:id="rId5"/>
    <sheet name="DogOwnership" sheetId="7" r:id="rId6"/>
    <sheet name="Dogs" sheetId="6" r:id="rId7"/>
    <sheet name="DogShowDetails" sheetId="8" r:id="rId8"/>
    <sheet name="DogShow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1" i="6" l="1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O16" i="6" s="1"/>
  <c r="N17" i="6"/>
  <c r="O17" i="6" s="1"/>
  <c r="N18" i="6"/>
  <c r="O18" i="6" s="1"/>
  <c r="N19" i="6"/>
  <c r="O19" i="6" s="1"/>
  <c r="N20" i="6"/>
  <c r="O20" i="6" s="1"/>
  <c r="N21" i="6"/>
  <c r="O21" i="6" s="1"/>
  <c r="N22" i="6"/>
  <c r="O22" i="6" s="1"/>
  <c r="N23" i="6"/>
  <c r="O23" i="6" s="1"/>
  <c r="N24" i="6"/>
  <c r="O24" i="6" s="1"/>
  <c r="N25" i="6"/>
  <c r="O25" i="6" s="1"/>
  <c r="N26" i="6"/>
  <c r="O26" i="6" s="1"/>
  <c r="N27" i="6"/>
  <c r="O27" i="6" s="1"/>
  <c r="N28" i="6"/>
  <c r="O28" i="6" s="1"/>
  <c r="N29" i="6"/>
  <c r="O29" i="6" s="1"/>
  <c r="N30" i="6"/>
  <c r="O30" i="6" s="1"/>
  <c r="N31" i="6"/>
  <c r="O31" i="6" s="1"/>
  <c r="N32" i="6"/>
  <c r="O32" i="6" s="1"/>
  <c r="N33" i="6"/>
  <c r="O33" i="6" s="1"/>
  <c r="N34" i="6"/>
  <c r="O34" i="6" s="1"/>
  <c r="N35" i="6"/>
  <c r="O35" i="6" s="1"/>
  <c r="N36" i="6"/>
  <c r="O36" i="6" s="1"/>
  <c r="N37" i="6"/>
  <c r="O37" i="6" s="1"/>
  <c r="N38" i="6"/>
  <c r="O38" i="6" s="1"/>
  <c r="N39" i="6"/>
  <c r="O39" i="6" s="1"/>
  <c r="N40" i="6"/>
  <c r="O40" i="6" s="1"/>
  <c r="N41" i="6"/>
  <c r="O41" i="6" s="1"/>
  <c r="N42" i="6"/>
  <c r="O42" i="6" s="1"/>
  <c r="N43" i="6"/>
  <c r="O43" i="6" s="1"/>
  <c r="N44" i="6"/>
  <c r="O44" i="6" s="1"/>
  <c r="N45" i="6"/>
  <c r="O45" i="6" s="1"/>
  <c r="N46" i="6"/>
  <c r="O46" i="6" s="1"/>
  <c r="N47" i="6"/>
  <c r="O47" i="6" s="1"/>
  <c r="N48" i="6"/>
  <c r="O48" i="6" s="1"/>
  <c r="N49" i="6"/>
  <c r="O49" i="6" s="1"/>
  <c r="N50" i="6"/>
  <c r="O50" i="6" s="1"/>
  <c r="N51" i="6"/>
  <c r="O51" i="6" s="1"/>
  <c r="N52" i="6"/>
  <c r="O52" i="6" s="1"/>
  <c r="N53" i="6"/>
  <c r="O53" i="6" s="1"/>
  <c r="N54" i="6"/>
  <c r="O54" i="6" s="1"/>
  <c r="N55" i="6"/>
  <c r="O55" i="6" s="1"/>
  <c r="N56" i="6"/>
  <c r="O56" i="6" s="1"/>
  <c r="N57" i="6"/>
  <c r="O57" i="6" s="1"/>
  <c r="N58" i="6"/>
  <c r="O58" i="6" s="1"/>
  <c r="N59" i="6"/>
  <c r="O59" i="6" s="1"/>
  <c r="N60" i="6"/>
  <c r="O60" i="6" s="1"/>
  <c r="N61" i="6"/>
  <c r="O61" i="6" s="1"/>
  <c r="N62" i="6"/>
  <c r="O62" i="6" s="1"/>
  <c r="N63" i="6"/>
  <c r="O63" i="6" s="1"/>
  <c r="N64" i="6"/>
  <c r="O64" i="6" s="1"/>
  <c r="N65" i="6"/>
  <c r="O65" i="6" s="1"/>
  <c r="N66" i="6"/>
  <c r="O66" i="6" s="1"/>
  <c r="N67" i="6"/>
  <c r="O67" i="6" s="1"/>
  <c r="N68" i="6"/>
  <c r="O68" i="6" s="1"/>
  <c r="N69" i="6"/>
  <c r="O69" i="6" s="1"/>
  <c r="N70" i="6"/>
  <c r="O70" i="6" s="1"/>
  <c r="N71" i="6"/>
  <c r="O71" i="6" s="1"/>
  <c r="N72" i="6"/>
  <c r="O72" i="6" s="1"/>
  <c r="N73" i="6"/>
  <c r="O73" i="6" s="1"/>
  <c r="N74" i="6"/>
  <c r="O74" i="6" s="1"/>
  <c r="N75" i="6"/>
  <c r="O75" i="6" s="1"/>
  <c r="N76" i="6"/>
  <c r="O76" i="6" s="1"/>
  <c r="N77" i="6"/>
  <c r="O77" i="6" s="1"/>
  <c r="N78" i="6"/>
  <c r="O78" i="6" s="1"/>
  <c r="N79" i="6"/>
  <c r="O79" i="6" s="1"/>
  <c r="N80" i="6"/>
  <c r="O80" i="6" s="1"/>
  <c r="N81" i="6"/>
  <c r="O81" i="6" s="1"/>
  <c r="N2" i="6"/>
  <c r="O2" i="6" s="1"/>
  <c r="O3" i="6"/>
  <c r="O4" i="6"/>
  <c r="O5" i="6"/>
  <c r="O6" i="6"/>
  <c r="O7" i="6"/>
  <c r="O8" i="6"/>
  <c r="O9" i="6"/>
  <c r="O10" i="6"/>
  <c r="O11" i="6"/>
  <c r="O12" i="6"/>
  <c r="O13" i="6"/>
  <c r="O14" i="6"/>
  <c r="O15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2" i="5"/>
  <c r="P58" i="6" l="1"/>
  <c r="P50" i="6"/>
  <c r="P42" i="6"/>
  <c r="P34" i="6"/>
  <c r="P26" i="6"/>
  <c r="P18" i="6"/>
  <c r="P74" i="6"/>
  <c r="P10" i="6"/>
  <c r="P66" i="6"/>
  <c r="P81" i="6"/>
  <c r="P73" i="6"/>
  <c r="P65" i="6"/>
  <c r="P57" i="6"/>
  <c r="P49" i="6"/>
  <c r="P41" i="6"/>
  <c r="P33" i="6"/>
  <c r="P25" i="6"/>
  <c r="P17" i="6"/>
  <c r="P9" i="6"/>
  <c r="P80" i="6"/>
  <c r="P72" i="6"/>
  <c r="P64" i="6"/>
  <c r="P56" i="6"/>
  <c r="P48" i="6"/>
  <c r="P40" i="6"/>
  <c r="P32" i="6"/>
  <c r="P24" i="6"/>
  <c r="P16" i="6"/>
  <c r="P8" i="6"/>
  <c r="P79" i="6"/>
  <c r="P71" i="6"/>
  <c r="P63" i="6"/>
  <c r="P55" i="6"/>
  <c r="P47" i="6"/>
  <c r="P39" i="6"/>
  <c r="P31" i="6"/>
  <c r="P23" i="6"/>
  <c r="P15" i="6"/>
  <c r="P7" i="6"/>
  <c r="P78" i="6"/>
  <c r="P70" i="6"/>
  <c r="P62" i="6"/>
  <c r="P54" i="6"/>
  <c r="P46" i="6"/>
  <c r="P38" i="6"/>
  <c r="P30" i="6"/>
  <c r="P22" i="6"/>
  <c r="P14" i="6"/>
  <c r="P6" i="6"/>
  <c r="P77" i="6"/>
  <c r="P69" i="6"/>
  <c r="P61" i="6"/>
  <c r="P53" i="6"/>
  <c r="P45" i="6"/>
  <c r="P37" i="6"/>
  <c r="P29" i="6"/>
  <c r="P21" i="6"/>
  <c r="P13" i="6"/>
  <c r="P5" i="6"/>
  <c r="P76" i="6"/>
  <c r="P68" i="6"/>
  <c r="P60" i="6"/>
  <c r="P52" i="6"/>
  <c r="P44" i="6"/>
  <c r="P36" i="6"/>
  <c r="P28" i="6"/>
  <c r="P20" i="6"/>
  <c r="P12" i="6"/>
  <c r="P4" i="6"/>
  <c r="P75" i="6"/>
  <c r="P67" i="6"/>
  <c r="P59" i="6"/>
  <c r="P51" i="6"/>
  <c r="P43" i="6"/>
  <c r="P35" i="6"/>
  <c r="P27" i="6"/>
  <c r="P19" i="6"/>
  <c r="P11" i="6"/>
  <c r="P3" i="6"/>
  <c r="P2" i="6"/>
  <c r="Q2" i="6"/>
</calcChain>
</file>

<file path=xl/sharedStrings.xml><?xml version="1.0" encoding="utf-8"?>
<sst xmlns="http://schemas.openxmlformats.org/spreadsheetml/2006/main" count="884" uniqueCount="462">
  <si>
    <t>Name</t>
  </si>
  <si>
    <t>Herding</t>
  </si>
  <si>
    <t>Hound</t>
  </si>
  <si>
    <t>Toy</t>
  </si>
  <si>
    <t>Non-Sporting</t>
  </si>
  <si>
    <t>Sporting</t>
  </si>
  <si>
    <t>Terrier</t>
  </si>
  <si>
    <t>Working</t>
  </si>
  <si>
    <t>Misc.</t>
  </si>
  <si>
    <t>Classifaction</t>
  </si>
  <si>
    <t>Akita Inu</t>
  </si>
  <si>
    <t>Shiba Inu</t>
  </si>
  <si>
    <t>Labrador Retriever</t>
  </si>
  <si>
    <t>German Shepherd</t>
  </si>
  <si>
    <t>Golden Retriever</t>
  </si>
  <si>
    <t>French Bulldog</t>
  </si>
  <si>
    <t>Beagle</t>
  </si>
  <si>
    <t>Poodle</t>
  </si>
  <si>
    <t>Rottweiler</t>
  </si>
  <si>
    <t>German Shorthaired Pointer</t>
  </si>
  <si>
    <t>Yorksire Terrier</t>
  </si>
  <si>
    <t>Boxer</t>
  </si>
  <si>
    <t>Dachshund</t>
  </si>
  <si>
    <t>Pembroke Welsh Corgi</t>
  </si>
  <si>
    <t>Siberian Husky</t>
  </si>
  <si>
    <t>Australian Shepherd</t>
  </si>
  <si>
    <t>Great Dane</t>
  </si>
  <si>
    <t>Doberman Pinschers</t>
  </si>
  <si>
    <t>Cavalier King Charles Spaniel</t>
  </si>
  <si>
    <t>Miniature Schnauzer</t>
  </si>
  <si>
    <t>Shih Tzu</t>
  </si>
  <si>
    <t>Boston Terrier</t>
  </si>
  <si>
    <t>Bernese Mountain Dog</t>
  </si>
  <si>
    <t>Pomeranian</t>
  </si>
  <si>
    <t>Havanese</t>
  </si>
  <si>
    <t>Shetland Sheepdog</t>
  </si>
  <si>
    <t>Pug</t>
  </si>
  <si>
    <t>English Springer Spaniel</t>
  </si>
  <si>
    <t>Brittany</t>
  </si>
  <si>
    <t>Mastiff</t>
  </si>
  <si>
    <t>Cocker Spaniel</t>
  </si>
  <si>
    <t>Vizslas</t>
  </si>
  <si>
    <t>Chihuahua</t>
  </si>
  <si>
    <t>Miniature American Shepherd</t>
  </si>
  <si>
    <t>Border Collie</t>
  </si>
  <si>
    <t>Weimarnaer</t>
  </si>
  <si>
    <t>Maltese</t>
  </si>
  <si>
    <t>Collie</t>
  </si>
  <si>
    <t>Basset Hound</t>
  </si>
  <si>
    <t>Newfoundland</t>
  </si>
  <si>
    <t>Rhodesian Ridgeback</t>
  </si>
  <si>
    <t>West Highland White Terrier</t>
  </si>
  <si>
    <t>Belgian Malinois</t>
  </si>
  <si>
    <t>St. Bernard</t>
  </si>
  <si>
    <t>Bichon Frise</t>
  </si>
  <si>
    <t>Chesapeake Bay Retriever</t>
  </si>
  <si>
    <t>Portuguese Water Dog</t>
  </si>
  <si>
    <t>Bloodhound</t>
  </si>
  <si>
    <t>Most popular breeds:</t>
  </si>
  <si>
    <t>https://www.akc.org/expert-advice/news/most-popular-dog-breeds-full-ranking-list/</t>
  </si>
  <si>
    <t>Brindle</t>
  </si>
  <si>
    <t>White</t>
  </si>
  <si>
    <t>Fawn</t>
  </si>
  <si>
    <t>Black</t>
  </si>
  <si>
    <t>Chocolate</t>
  </si>
  <si>
    <t>Breed</t>
  </si>
  <si>
    <t>Black &amp; Tan</t>
  </si>
  <si>
    <t>Blue</t>
  </si>
  <si>
    <t>Liver</t>
  </si>
  <si>
    <t>Sable</t>
  </si>
  <si>
    <t>Primary Colour</t>
  </si>
  <si>
    <t>Secondary Colour</t>
  </si>
  <si>
    <t>Tan</t>
  </si>
  <si>
    <t>Golden</t>
  </si>
  <si>
    <t>Apricot</t>
  </si>
  <si>
    <t>Gold</t>
  </si>
  <si>
    <t>Blue Merle</t>
  </si>
  <si>
    <t>Brown</t>
  </si>
  <si>
    <t>Rust</t>
  </si>
  <si>
    <t>Blenheim</t>
  </si>
  <si>
    <t>Silver</t>
  </si>
  <si>
    <t>Black &amp; Rust</t>
  </si>
  <si>
    <t>First Name</t>
  </si>
  <si>
    <t>Middle Name</t>
  </si>
  <si>
    <t>Last Name</t>
  </si>
  <si>
    <t>Sam</t>
  </si>
  <si>
    <t>Yates</t>
  </si>
  <si>
    <t>Brandi</t>
  </si>
  <si>
    <t>Cox</t>
  </si>
  <si>
    <t>June</t>
  </si>
  <si>
    <t>Sharp</t>
  </si>
  <si>
    <t>Billie</t>
  </si>
  <si>
    <t>Katherine</t>
  </si>
  <si>
    <t>Garcia</t>
  </si>
  <si>
    <t>Alejandro</t>
  </si>
  <si>
    <t>Bishop</t>
  </si>
  <si>
    <t>Douglas</t>
  </si>
  <si>
    <t>Quinn</t>
  </si>
  <si>
    <t>Cora</t>
  </si>
  <si>
    <t>Harrington</t>
  </si>
  <si>
    <t>Jorge</t>
  </si>
  <si>
    <t>Lewis</t>
  </si>
  <si>
    <t>Grady</t>
  </si>
  <si>
    <t>Reed</t>
  </si>
  <si>
    <t>Andrew</t>
  </si>
  <si>
    <t>Ramsey</t>
  </si>
  <si>
    <t>Sherman</t>
  </si>
  <si>
    <t>Underwood</t>
  </si>
  <si>
    <t>Victoria</t>
  </si>
  <si>
    <t>Daniels</t>
  </si>
  <si>
    <t>Dewey</t>
  </si>
  <si>
    <t>Cobb</t>
  </si>
  <si>
    <t>Horace</t>
  </si>
  <si>
    <t>Robbins</t>
  </si>
  <si>
    <t>Neil</t>
  </si>
  <si>
    <t>Wells</t>
  </si>
  <si>
    <t>Malcolm</t>
  </si>
  <si>
    <t>Hamilton</t>
  </si>
  <si>
    <t>Lena</t>
  </si>
  <si>
    <t>Webb</t>
  </si>
  <si>
    <t>Ed</t>
  </si>
  <si>
    <t>Nunez</t>
  </si>
  <si>
    <t>Kristin</t>
  </si>
  <si>
    <t>Garner</t>
  </si>
  <si>
    <t>Ida</t>
  </si>
  <si>
    <t>Glover</t>
  </si>
  <si>
    <t>Melanie</t>
  </si>
  <si>
    <t>Dennis</t>
  </si>
  <si>
    <t>Andy</t>
  </si>
  <si>
    <t>Willis</t>
  </si>
  <si>
    <t>Lorenzo</t>
  </si>
  <si>
    <t>Scott</t>
  </si>
  <si>
    <t>Angelica</t>
  </si>
  <si>
    <t>Carson</t>
  </si>
  <si>
    <t>Angelina</t>
  </si>
  <si>
    <t>Shelton</t>
  </si>
  <si>
    <t>Jim</t>
  </si>
  <si>
    <t>Richardson</t>
  </si>
  <si>
    <t>Melvin</t>
  </si>
  <si>
    <t>Larson</t>
  </si>
  <si>
    <t>Elsa</t>
  </si>
  <si>
    <t>Gibson</t>
  </si>
  <si>
    <t>Michael</t>
  </si>
  <si>
    <t>Armstrong</t>
  </si>
  <si>
    <t>Shelia</t>
  </si>
  <si>
    <t>Paulette</t>
  </si>
  <si>
    <t>Patterson</t>
  </si>
  <si>
    <t>Faith</t>
  </si>
  <si>
    <t>Rodriguez</t>
  </si>
  <si>
    <t>Shawn</t>
  </si>
  <si>
    <t>Moss</t>
  </si>
  <si>
    <t>Wayne</t>
  </si>
  <si>
    <t>Meyer</t>
  </si>
  <si>
    <t>Jodi</t>
  </si>
  <si>
    <t>Saunders</t>
  </si>
  <si>
    <t>Lori</t>
  </si>
  <si>
    <t>Fox</t>
  </si>
  <si>
    <t>Bill</t>
  </si>
  <si>
    <t>Castro</t>
  </si>
  <si>
    <t>Wesley</t>
  </si>
  <si>
    <t>Porter</t>
  </si>
  <si>
    <t>Terry</t>
  </si>
  <si>
    <t>Hudson</t>
  </si>
  <si>
    <t>Shannon</t>
  </si>
  <si>
    <t>Peters</t>
  </si>
  <si>
    <t>Darlene</t>
  </si>
  <si>
    <t>Pratt</t>
  </si>
  <si>
    <t>Jan</t>
  </si>
  <si>
    <t>Johnson</t>
  </si>
  <si>
    <t>Charlene</t>
  </si>
  <si>
    <t>Bailey</t>
  </si>
  <si>
    <t>Patrick</t>
  </si>
  <si>
    <t>Coleman</t>
  </si>
  <si>
    <t>Gerard</t>
  </si>
  <si>
    <t>Reyes</t>
  </si>
  <si>
    <t>Loren</t>
  </si>
  <si>
    <t>Graves</t>
  </si>
  <si>
    <t>Pam</t>
  </si>
  <si>
    <t>Schneider</t>
  </si>
  <si>
    <t>Cesar</t>
  </si>
  <si>
    <t>Lawson</t>
  </si>
  <si>
    <t>Lucas</t>
  </si>
  <si>
    <t>Holt</t>
  </si>
  <si>
    <t>Leigh</t>
  </si>
  <si>
    <t>Pearson</t>
  </si>
  <si>
    <t>Simpson</t>
  </si>
  <si>
    <t>Carole</t>
  </si>
  <si>
    <t>Cooper</t>
  </si>
  <si>
    <t>Terri</t>
  </si>
  <si>
    <t>Horton</t>
  </si>
  <si>
    <t>Darla</t>
  </si>
  <si>
    <t>Elaine</t>
  </si>
  <si>
    <t>Park</t>
  </si>
  <si>
    <t>Lester</t>
  </si>
  <si>
    <t>Maxwell</t>
  </si>
  <si>
    <t>Gustavo</t>
  </si>
  <si>
    <t>Miller</t>
  </si>
  <si>
    <t>Melinda</t>
  </si>
  <si>
    <t>Becker</t>
  </si>
  <si>
    <t>Winifred</t>
  </si>
  <si>
    <t>Hunter</t>
  </si>
  <si>
    <t>Dustin</t>
  </si>
  <si>
    <t>Chavez</t>
  </si>
  <si>
    <t>Viola</t>
  </si>
  <si>
    <t>Stewart</t>
  </si>
  <si>
    <t>Reginald</t>
  </si>
  <si>
    <t>Berry</t>
  </si>
  <si>
    <t>Ron</t>
  </si>
  <si>
    <t>Allen</t>
  </si>
  <si>
    <t>Anne</t>
  </si>
  <si>
    <t>Thompson</t>
  </si>
  <si>
    <t>Katrina</t>
  </si>
  <si>
    <t>Tasha</t>
  </si>
  <si>
    <t>Philips</t>
  </si>
  <si>
    <t>Laurence</t>
  </si>
  <si>
    <t>Blair</t>
  </si>
  <si>
    <t>Owens</t>
  </si>
  <si>
    <t>Edmund</t>
  </si>
  <si>
    <t>Francis</t>
  </si>
  <si>
    <t>Jeanette</t>
  </si>
  <si>
    <t>Lindsey</t>
  </si>
  <si>
    <t>Wallace</t>
  </si>
  <si>
    <t>Bryan</t>
  </si>
  <si>
    <t>Ramirez</t>
  </si>
  <si>
    <t>Mildred</t>
  </si>
  <si>
    <t>Griffith</t>
  </si>
  <si>
    <t>Mullins</t>
  </si>
  <si>
    <t>Saul</t>
  </si>
  <si>
    <t>McKinney</t>
  </si>
  <si>
    <t>Eleanor</t>
  </si>
  <si>
    <t>Harrison</t>
  </si>
  <si>
    <t>Phelps</t>
  </si>
  <si>
    <t>Stevenson</t>
  </si>
  <si>
    <t>Otis</t>
  </si>
  <si>
    <t>Geraldine</t>
  </si>
  <si>
    <t>Morris</t>
  </si>
  <si>
    <t>Sylvia</t>
  </si>
  <si>
    <t>Baldwin</t>
  </si>
  <si>
    <t>Pauline</t>
  </si>
  <si>
    <t>Alexandra</t>
  </si>
  <si>
    <t>Jerald</t>
  </si>
  <si>
    <t>Luther</t>
  </si>
  <si>
    <t>Shaw</t>
  </si>
  <si>
    <t>Jamie</t>
  </si>
  <si>
    <t>freed</t>
  </si>
  <si>
    <t>Munoz</t>
  </si>
  <si>
    <t>Jordan</t>
  </si>
  <si>
    <t>Kristy</t>
  </si>
  <si>
    <t>Kenneth</t>
  </si>
  <si>
    <t>Guillermo</t>
  </si>
  <si>
    <t>Figueroa</t>
  </si>
  <si>
    <t>Jeffrey</t>
  </si>
  <si>
    <t>Cameron</t>
  </si>
  <si>
    <t>Lora</t>
  </si>
  <si>
    <t>Watson</t>
  </si>
  <si>
    <t>Blake</t>
  </si>
  <si>
    <t>Caldwell</t>
  </si>
  <si>
    <t>Doyle</t>
  </si>
  <si>
    <t>Roosevelt</t>
  </si>
  <si>
    <t>Fisher</t>
  </si>
  <si>
    <t>Joseph</t>
  </si>
  <si>
    <t>Warner</t>
  </si>
  <si>
    <t>Wood</t>
  </si>
  <si>
    <t>Ollie</t>
  </si>
  <si>
    <t>Louis</t>
  </si>
  <si>
    <t>Misty</t>
  </si>
  <si>
    <t>Page</t>
  </si>
  <si>
    <t>Bobby</t>
  </si>
  <si>
    <t>Smith</t>
  </si>
  <si>
    <t>Newton</t>
  </si>
  <si>
    <t>Bridges</t>
  </si>
  <si>
    <t>Drake</t>
  </si>
  <si>
    <t>Dunn</t>
  </si>
  <si>
    <t>Mason</t>
  </si>
  <si>
    <t>Welch</t>
  </si>
  <si>
    <t>Ward</t>
  </si>
  <si>
    <t>Dean</t>
  </si>
  <si>
    <t>Chandler</t>
  </si>
  <si>
    <t>Marshall</t>
  </si>
  <si>
    <t>Priscilla</t>
  </si>
  <si>
    <t>Kara</t>
  </si>
  <si>
    <t>Janice</t>
  </si>
  <si>
    <t>Ian</t>
  </si>
  <si>
    <t>Joe</t>
  </si>
  <si>
    <t>Guy</t>
  </si>
  <si>
    <t>Joel</t>
  </si>
  <si>
    <t>Jay</t>
  </si>
  <si>
    <t>Ashley</t>
  </si>
  <si>
    <t>Tracey</t>
  </si>
  <si>
    <t>Cornelius</t>
  </si>
  <si>
    <t>Danny</t>
  </si>
  <si>
    <t>Debra</t>
  </si>
  <si>
    <t>Bynthia</t>
  </si>
  <si>
    <t>Jeremiah</t>
  </si>
  <si>
    <t>Desiree</t>
  </si>
  <si>
    <t>Leona</t>
  </si>
  <si>
    <t>Darrel</t>
  </si>
  <si>
    <t>Essie</t>
  </si>
  <si>
    <t>Nathan</t>
  </si>
  <si>
    <t>Roy</t>
  </si>
  <si>
    <t>Lela</t>
  </si>
  <si>
    <t>Carla</t>
  </si>
  <si>
    <t>Kelvin</t>
  </si>
  <si>
    <t>Janet</t>
  </si>
  <si>
    <t>Denise</t>
  </si>
  <si>
    <t>Victor</t>
  </si>
  <si>
    <t>Juanita</t>
  </si>
  <si>
    <t>Bryant</t>
  </si>
  <si>
    <t>Ella</t>
  </si>
  <si>
    <t>May</t>
  </si>
  <si>
    <t>Bradford</t>
  </si>
  <si>
    <t>Harriet</t>
  </si>
  <si>
    <t>Christy</t>
  </si>
  <si>
    <t>Adrian</t>
  </si>
  <si>
    <t>Antoinette</t>
  </si>
  <si>
    <t>Fred</t>
  </si>
  <si>
    <t>Jaime</t>
  </si>
  <si>
    <t>Clarence</t>
  </si>
  <si>
    <t>Norman</t>
  </si>
  <si>
    <t>Albert</t>
  </si>
  <si>
    <t>Janie</t>
  </si>
  <si>
    <t>Sonya</t>
  </si>
  <si>
    <t>Flora</t>
  </si>
  <si>
    <t>Barry</t>
  </si>
  <si>
    <t>Ken</t>
  </si>
  <si>
    <t>Ruby</t>
  </si>
  <si>
    <t>Robin</t>
  </si>
  <si>
    <t>Ernestine</t>
  </si>
  <si>
    <t>Alvin</t>
  </si>
  <si>
    <t>Terence</t>
  </si>
  <si>
    <t>Karen</t>
  </si>
  <si>
    <t>Ricky</t>
  </si>
  <si>
    <t>Teri</t>
  </si>
  <si>
    <t>Nash</t>
  </si>
  <si>
    <t>Edgar</t>
  </si>
  <si>
    <t>Glenn</t>
  </si>
  <si>
    <t>Kimberly</t>
  </si>
  <si>
    <t>Lloyd</t>
  </si>
  <si>
    <t>Sylvester</t>
  </si>
  <si>
    <t>Maria</t>
  </si>
  <si>
    <t>Ross</t>
  </si>
  <si>
    <t>Roger</t>
  </si>
  <si>
    <t>Phyllis</t>
  </si>
  <si>
    <t>Ricia</t>
  </si>
  <si>
    <t>Sean</t>
  </si>
  <si>
    <t>Randy</t>
  </si>
  <si>
    <t>Cheryl</t>
  </si>
  <si>
    <t>Emillio</t>
  </si>
  <si>
    <t>Aubrey</t>
  </si>
  <si>
    <t>Bert</t>
  </si>
  <si>
    <t>Meghan</t>
  </si>
  <si>
    <t>Estelle</t>
  </si>
  <si>
    <t>Potter</t>
  </si>
  <si>
    <t>Retired</t>
  </si>
  <si>
    <t>Date Of Retirement</t>
  </si>
  <si>
    <t>Date of Birth</t>
  </si>
  <si>
    <t>Start Date</t>
  </si>
  <si>
    <t>End Date</t>
  </si>
  <si>
    <t>Num Dogs Finished</t>
  </si>
  <si>
    <t>American Kennel Club</t>
  </si>
  <si>
    <t>World Canine Organization</t>
  </si>
  <si>
    <t>Australian National Kennel Coucil</t>
  </si>
  <si>
    <t>Canadian Kennel Club</t>
  </si>
  <si>
    <t>The Kennel Club</t>
  </si>
  <si>
    <t>New Zealand Kennel Club</t>
  </si>
  <si>
    <t>United Kennel Club</t>
  </si>
  <si>
    <t>Caesar</t>
  </si>
  <si>
    <t>Dizzy</t>
  </si>
  <si>
    <t>Seal</t>
  </si>
  <si>
    <t>Cinder</t>
  </si>
  <si>
    <t>ChoMein</t>
  </si>
  <si>
    <t>Sarasota</t>
  </si>
  <si>
    <t>Felix</t>
  </si>
  <si>
    <t>Havoc</t>
  </si>
  <si>
    <t>Kisses</t>
  </si>
  <si>
    <t>Vaquero</t>
  </si>
  <si>
    <t>Mickey</t>
  </si>
  <si>
    <t>Nibbles</t>
  </si>
  <si>
    <t>Sniffles</t>
  </si>
  <si>
    <t>Bianco</t>
  </si>
  <si>
    <t>Dino</t>
  </si>
  <si>
    <t>Abby</t>
  </si>
  <si>
    <t>Attila</t>
  </si>
  <si>
    <t>Guru</t>
  </si>
  <si>
    <t>Genius</t>
  </si>
  <si>
    <t>Loruss</t>
  </si>
  <si>
    <t>Buddy</t>
  </si>
  <si>
    <t>Wilbur</t>
  </si>
  <si>
    <t>Digger</t>
  </si>
  <si>
    <t>Slugger</t>
  </si>
  <si>
    <t>Fleabag</t>
  </si>
  <si>
    <t>Verona</t>
  </si>
  <si>
    <t>Snowbunny</t>
  </si>
  <si>
    <t>Sangria</t>
  </si>
  <si>
    <t>Ralph</t>
  </si>
  <si>
    <t>Caper</t>
  </si>
  <si>
    <t>Eggo</t>
  </si>
  <si>
    <t>Alpha</t>
  </si>
  <si>
    <t>Bengal</t>
  </si>
  <si>
    <t>Wink</t>
  </si>
  <si>
    <t>Pooh</t>
  </si>
  <si>
    <t>Piper</t>
  </si>
  <si>
    <t>Magic</t>
  </si>
  <si>
    <t>Petunia</t>
  </si>
  <si>
    <t>Guffaw</t>
  </si>
  <si>
    <t>Serenade</t>
  </si>
  <si>
    <t>Tar</t>
  </si>
  <si>
    <t>Cruiser</t>
  </si>
  <si>
    <t>Hammer</t>
  </si>
  <si>
    <t>Paco</t>
  </si>
  <si>
    <t>Sasquatch</t>
  </si>
  <si>
    <t>Eskimo</t>
  </si>
  <si>
    <t>Bug</t>
  </si>
  <si>
    <t>Coon</t>
  </si>
  <si>
    <t>Salty</t>
  </si>
  <si>
    <t>Arty</t>
  </si>
  <si>
    <t>Sinclair</t>
  </si>
  <si>
    <t>Doglet</t>
  </si>
  <si>
    <t>Mayhem</t>
  </si>
  <si>
    <t>Fauna</t>
  </si>
  <si>
    <t>Hachiko</t>
  </si>
  <si>
    <t>Crystal</t>
  </si>
  <si>
    <t>Nomad</t>
  </si>
  <si>
    <t>Poindexter</t>
  </si>
  <si>
    <t>Wacky</t>
  </si>
  <si>
    <t>Snow</t>
  </si>
  <si>
    <t>Genghis</t>
  </si>
  <si>
    <t>Tsunami</t>
  </si>
  <si>
    <t>Badger</t>
  </si>
  <si>
    <t>Lulu</t>
  </si>
  <si>
    <t>Boots</t>
  </si>
  <si>
    <t>Dozer</t>
  </si>
  <si>
    <t>Bazooka</t>
  </si>
  <si>
    <t>Dancer</t>
  </si>
  <si>
    <t>Sunrise</t>
  </si>
  <si>
    <t>SixToes</t>
  </si>
  <si>
    <t>Nutmeg</t>
  </si>
  <si>
    <t>Ace</t>
  </si>
  <si>
    <t>SweetPea</t>
  </si>
  <si>
    <t>Machete</t>
  </si>
  <si>
    <t>Rot</t>
  </si>
  <si>
    <t>Dreamer</t>
  </si>
  <si>
    <t>Monty</t>
  </si>
  <si>
    <t>Rufus</t>
  </si>
  <si>
    <t>Thomas</t>
  </si>
  <si>
    <t>Sex</t>
  </si>
  <si>
    <t>Date of Retirement</t>
  </si>
  <si>
    <t>Champion</t>
  </si>
  <si>
    <t>Date Of Championship</t>
  </si>
  <si>
    <t>Permenantly Disqualified</t>
  </si>
  <si>
    <t>Date of Disqualification</t>
  </si>
  <si>
    <t>Male</t>
  </si>
  <si>
    <t>Female</t>
  </si>
  <si>
    <t>Weight (kgs)</t>
  </si>
  <si>
    <t>Height (cm)</t>
  </si>
  <si>
    <t>ID</t>
  </si>
  <si>
    <t>Weight (lbs)</t>
  </si>
  <si>
    <t>Cane Corso</t>
  </si>
  <si>
    <t>Dog Owner</t>
  </si>
  <si>
    <t>Dog</t>
  </si>
  <si>
    <t>Start of Ownership</t>
  </si>
  <si>
    <t>End of 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</si>
</sst>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vertical="center"/>
    </xf>
    <xf numFmtId="14" fontId="0" fillId="0" borderId="0" xfId="0" applyNumberFormat="1" applyFont="1" applyAlignment="1">
      <alignment horizontal="right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/>
    <xf numFmtId="0" fontId="0" fillId="0" borderId="0" xfId="0" applyNumberFormat="1" applyFont="1" applyAlignment="1">
      <alignment vertical="center"/>
    </xf>
    <xf numFmtId="0" fontId="2" fillId="0" borderId="0" xfId="1" applyAlignment="1">
      <alignment horizontal="center"/>
    </xf>
    <xf numFmtId="0" fontId="0" fillId="2" borderId="2" xfId="0" applyFont="1" applyFill="1" applyBorder="1"/>
    <xf numFmtId="0" fontId="0" fillId="0" borderId="2" xfId="0" applyFont="1" applyBorder="1"/>
    <xf numFmtId="0" fontId="4" fillId="3" borderId="1" xfId="0" applyFont="1" applyFill="1" applyBorder="1"/>
    <xf numFmtId="0" fontId="4" fillId="3" borderId="2" xfId="0" applyFont="1" applyFill="1" applyBorder="1"/>
    <xf numFmtId="0" fontId="0" fillId="2" borderId="1" xfId="0" applyFont="1" applyFill="1" applyBorder="1" applyAlignment="1">
      <alignment vertical="center"/>
    </xf>
    <xf numFmtId="164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4" fillId="3" borderId="0" xfId="0" applyFont="1" applyFill="1" applyBorder="1"/>
    <xf numFmtId="14" fontId="0" fillId="2" borderId="1" xfId="0" applyNumberFormat="1" applyFont="1" applyFill="1" applyBorder="1"/>
    <xf numFmtId="0" fontId="2" fillId="0" borderId="0" xfId="1" applyAlignment="1"/>
  </cellXfs>
  <cellStyles count="2">
    <cellStyle name="Hyperlink" xfId="1" builtinId="8"/>
    <cellStyle name="Normal" xfId="0" builtinId="0"/>
  </cellStyles>
  <dxfs count="75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yyyy/mm/dd"/>
    </dxf>
    <dxf>
      <numFmt numFmtId="19" formatCode="yyyy/mm/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yyyy/mm/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EDC20E-E731-48B3-89C6-5B562B452E80}" name="Table1" displayName="Table1" ref="A1:A9" totalsRowShown="0" headerRowDxfId="6">
  <autoFilter ref="A1:A9" xr:uid="{771937AF-8E81-4647-ADA7-1D9AB182C12F}"/>
  <tableColumns count="1">
    <tableColumn id="1" xr3:uid="{A8DEA2F9-6970-401C-934A-42BA40B2BA82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ABC458-D82E-49D1-A7F8-84985E1138FF}" name="Breeds" displayName="Breeds" ref="A1:D50" totalsRowShown="0" headerRowDxfId="73">
  <autoFilter ref="A1:D50" xr:uid="{481C2DEE-B69F-42DD-8C60-AFB3E2BC38C5}"/>
  <tableColumns count="4">
    <tableColumn id="1" xr3:uid="{9948F36B-C526-4FF4-9828-4E731977A20B}" name="Name"/>
    <tableColumn id="3" xr3:uid="{F0573664-7F21-4F27-8486-4F3AB3439EF7}" name="Primary Colour"/>
    <tableColumn id="4" xr3:uid="{68F5AA74-8D10-496B-990A-09085673A072}" name="Secondary Colour"/>
    <tableColumn id="2" xr3:uid="{BE426000-1F17-4A7D-93CB-AE76F3DBE034}" name="Classifa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69C49F-752D-48DE-BA4D-0F52AB148D73}" name="Colours" displayName="Colours" ref="A1:A20" totalsRowShown="0" headerRowDxfId="74">
  <autoFilter ref="A1:A20" xr:uid="{16E6D556-1BDE-46C0-AE8E-8990FCDAC4EB}"/>
  <tableColumns count="1">
    <tableColumn id="1" xr3:uid="{EAD2D92F-D61D-4D18-A437-538AB4C7AEF0}" name="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C0EC4B-0452-48EC-82C2-0BEB8C95C0A5}" name="Table6" displayName="Table6" ref="A1:F100" totalsRowShown="0" headerRowDxfId="69">
  <autoFilter ref="A1:F100" xr:uid="{34B8DDEF-F660-411A-8E80-E3219E7E295E}"/>
  <tableColumns count="6">
    <tableColumn id="1" xr3:uid="{2F73CABF-65B4-4A65-9095-B1B6C0BB40E4}" name="First Name"/>
    <tableColumn id="2" xr3:uid="{62FB85F1-7E31-426C-956E-7C58EF8682CD}" name="Middle Name"/>
    <tableColumn id="3" xr3:uid="{329F25D0-8427-4A61-AEE1-0A83BBCFD425}" name="Last Name"/>
    <tableColumn id="4" xr3:uid="{80BD16AE-4A75-4851-95B0-CE1B945B5EC2}" name="Date of Birth" dataDxfId="68"/>
    <tableColumn id="5" xr3:uid="{A2488BDC-5B09-48E5-82E4-8C0560921D6E}" name="Retired">
      <calculatedColumnFormula>IF(ISBLANK(Table6[[#This Row],[Date Of Retirement]]), "No", "Yes")</calculatedColumnFormula>
    </tableColumn>
    <tableColumn id="6" xr3:uid="{4B1CCA29-A904-4EE8-917D-466DEBEAD426}" name="Date Of Retirem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BFA261-F408-401F-8078-ADC281934A95}" name="Table4" displayName="Table4" ref="A1:D2" insertRow="1" totalsRowShown="0">
  <autoFilter ref="A1:D2" xr:uid="{8A42A9CD-FCE7-4727-ABEE-5A266A378F94}"/>
  <tableColumns count="4">
    <tableColumn id="1" xr3:uid="{32439B55-43BA-4D1F-AC76-84E40FBD7D83}" name="Dog Owner"/>
    <tableColumn id="2" xr3:uid="{A72EC987-2D79-4165-99F8-E10C18C3B59D}" name="Dog"/>
    <tableColumn id="3" xr3:uid="{7AAEBF11-3CAF-4ECA-B772-DA691F7D229F}" name="Start of Ownership"/>
    <tableColumn id="4" xr3:uid="{53AB5720-47B2-41D8-A9A7-403BE98896B5}" name="End of Ownershi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036D78-DD9A-44DA-AB7A-C2878E3BB1D7}" name="Table8" displayName="Table8" ref="A1:L81" totalsRowShown="0" headerRowDxfId="72" dataDxfId="71" totalsRowDxfId="70">
  <autoFilter ref="A1:L81" xr:uid="{76E7E342-BAA6-48DB-83B9-53BCBB20D572}"/>
  <tableColumns count="12">
    <tableColumn id="1" xr3:uid="{0564D58F-DDEE-4839-8C65-21C0447F31E0}" name="Name" dataDxfId="64" totalsRowDxfId="54"/>
    <tableColumn id="2" xr3:uid="{375BA012-3BB8-48BC-889C-B8D4BBA0F349}" name="Sex" dataDxfId="63" totalsRowDxfId="53"/>
    <tableColumn id="3" xr3:uid="{5910305D-06A8-49DD-B8C8-7A4F7CF5AA62}" name="Weight (kgs)" dataDxfId="62" totalsRowDxfId="52"/>
    <tableColumn id="4" xr3:uid="{560819E7-E172-40D2-9B9E-9C521B7A4D97}" name="Height (cm)" dataDxfId="7" totalsRowDxfId="51">
      <calculatedColumnFormula>ROUND(SQRT(Table8[[#This Row],[Weight (kgs)]])/SQRT(22)*50, 1)</calculatedColumnFormula>
    </tableColumn>
    <tableColumn id="5" xr3:uid="{2FA8BB9D-8D76-4633-81B7-8FEF0F050031}" name="Date of Birth" dataDxfId="61" totalsRowDxfId="50"/>
    <tableColumn id="7" xr3:uid="{C4D3CCE8-72A2-4E4F-B2F5-A0E7622C85B1}" name="Date of Retirement" dataDxfId="60" totalsRowDxfId="49"/>
    <tableColumn id="6" xr3:uid="{D053AEF5-E7D2-473A-8AC6-A2742AC071FA}" name="Retired" dataDxfId="59" totalsRowDxfId="48">
      <calculatedColumnFormula>NOT(ISBLANK(Table8[[#This Row],[Date of Retirement]]))</calculatedColumnFormula>
    </tableColumn>
    <tableColumn id="9" xr3:uid="{F3C39FEE-D12B-4A25-84E7-F51242B2A545}" name="Date Of Championship" dataDxfId="58" totalsRowDxfId="47"/>
    <tableColumn id="8" xr3:uid="{0E4936CD-90F9-4ACA-B7BC-04A06AF36A8C}" name="Champion" dataDxfId="57" totalsRowDxfId="46">
      <calculatedColumnFormula>NOT(ISBLANK(Table8[[#This Row],[Date Of Championship]]))</calculatedColumnFormula>
    </tableColumn>
    <tableColumn id="11" xr3:uid="{8289FC1A-FDDD-43A9-92FE-0659FC2522D8}" name="Date of Disqualification" dataDxfId="56" totalsRowDxfId="45"/>
    <tableColumn id="10" xr3:uid="{AFE21B79-A617-432D-99F1-76A684247CF9}" name="Permenantly Disqualified" dataDxfId="55" totalsRowDxfId="44">
      <calculatedColumnFormula>NOT(ISBLANK(Table8[[#This Row],[Date of Disqualification]]))</calculatedColumnFormula>
    </tableColumn>
    <tableColumn id="12" xr3:uid="{727CC273-11CF-4F46-BCD2-928FF076B040}" name="Breed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9F5562-4F60-4216-8826-60E4C18CAE2B}" name="Table7" displayName="Table7" ref="A1:D30" totalsRowShown="0" headerRowDxfId="67">
  <autoFilter ref="A1:D30" xr:uid="{4B258A4A-A9CA-4537-9CBB-F8F963939902}"/>
  <tableColumns count="4">
    <tableColumn id="1" xr3:uid="{DF7A3B22-6062-4E9F-9496-E5477E2468F0}" name="Name"/>
    <tableColumn id="2" xr3:uid="{8C9CA653-FE3E-421E-A8CA-FDFC7FD0171F}" name="Start Date" dataDxfId="66"/>
    <tableColumn id="3" xr3:uid="{F79C84B9-E941-4CA5-B861-40765C9AE4E7}" name="End Date" dataDxfId="65">
      <calculatedColumnFormula>B2+(3+ROUND(RAND()*4,0))</calculatedColumnFormula>
    </tableColumn>
    <tableColumn id="4" xr3:uid="{FA3EF010-B216-4B52-961B-7B41A65A6E9C}" name="Num Dogs Finished">
      <calculatedColumnFormula>10+ROUND(RAND() * 20,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C827-56D1-403B-A2F9-DD6BD61F0BC5}">
  <dimension ref="A1:E81"/>
  <sheetViews>
    <sheetView tabSelected="1" workbookViewId="0">
      <selection activeCell="D37" sqref="D36:D37"/>
    </sheetView>
  </sheetViews>
  <sheetFormatPr defaultRowHeight="15" x14ac:dyDescent="0.25"/>
  <cols>
    <col min="2" max="2" width="12.28515625" bestFit="1" customWidth="1"/>
    <col min="3" max="3" width="12.28515625" customWidth="1"/>
    <col min="4" max="4" width="28.140625" bestFit="1" customWidth="1"/>
  </cols>
  <sheetData>
    <row r="1" spans="1:5" x14ac:dyDescent="0.25">
      <c r="A1" s="15" t="s">
        <v>445</v>
      </c>
      <c r="B1" s="15" t="s">
        <v>456</v>
      </c>
      <c r="C1" s="15" t="s">
        <v>453</v>
      </c>
      <c r="D1" s="16" t="s">
        <v>65</v>
      </c>
      <c r="E1" s="23" t="s">
        <v>455</v>
      </c>
    </row>
    <row r="2" spans="1:5" x14ac:dyDescent="0.25">
      <c r="A2" s="17" t="s">
        <v>451</v>
      </c>
      <c r="B2" s="18">
        <v>5.3</v>
      </c>
      <c r="C2" s="20">
        <f>ROUND(B2/2.2, 1)</f>
        <v>2.4</v>
      </c>
      <c r="D2" s="13" t="s">
        <v>42</v>
      </c>
      <c r="E2">
        <v>1</v>
      </c>
    </row>
    <row r="3" spans="1:5" x14ac:dyDescent="0.25">
      <c r="A3" s="19" t="s">
        <v>451</v>
      </c>
      <c r="B3" s="20">
        <v>22</v>
      </c>
      <c r="C3" s="20">
        <f>ROUND(B3/2.2, 1)</f>
        <v>10</v>
      </c>
      <c r="D3" s="14" t="s">
        <v>16</v>
      </c>
      <c r="E3">
        <v>2</v>
      </c>
    </row>
    <row r="4" spans="1:5" x14ac:dyDescent="0.25">
      <c r="A4" s="17" t="s">
        <v>452</v>
      </c>
      <c r="B4" s="18">
        <v>58.5</v>
      </c>
      <c r="C4" s="20">
        <f>ROUND(B4/2.2, 1)</f>
        <v>26.6</v>
      </c>
      <c r="D4" s="13" t="s">
        <v>13</v>
      </c>
      <c r="E4">
        <v>3</v>
      </c>
    </row>
    <row r="5" spans="1:5" x14ac:dyDescent="0.25">
      <c r="A5" s="19" t="s">
        <v>451</v>
      </c>
      <c r="B5" s="20">
        <v>78.599999999999994</v>
      </c>
      <c r="C5" s="20">
        <f>ROUND(B5/2.2, 1)</f>
        <v>35.700000000000003</v>
      </c>
      <c r="D5" s="14" t="s">
        <v>12</v>
      </c>
      <c r="E5">
        <v>4</v>
      </c>
    </row>
    <row r="6" spans="1:5" x14ac:dyDescent="0.25">
      <c r="A6" s="17" t="s">
        <v>451</v>
      </c>
      <c r="B6" s="18">
        <v>67.5</v>
      </c>
      <c r="C6" s="20">
        <f>ROUND(B6/2.2, 1)</f>
        <v>30.7</v>
      </c>
      <c r="D6" s="13" t="s">
        <v>17</v>
      </c>
      <c r="E6">
        <v>5</v>
      </c>
    </row>
    <row r="7" spans="1:5" x14ac:dyDescent="0.25">
      <c r="A7" s="19" t="s">
        <v>451</v>
      </c>
      <c r="B7" s="20">
        <v>165.4</v>
      </c>
      <c r="C7" s="20">
        <f>ROUND(B7/2.2, 1)</f>
        <v>75.2</v>
      </c>
      <c r="D7" s="14" t="s">
        <v>26</v>
      </c>
      <c r="E7">
        <v>6</v>
      </c>
    </row>
    <row r="8" spans="1:5" x14ac:dyDescent="0.25">
      <c r="A8" s="17" t="s">
        <v>451</v>
      </c>
      <c r="B8" s="18">
        <v>58.6</v>
      </c>
      <c r="C8" s="20">
        <f>ROUND(B8/2.2, 1)</f>
        <v>26.6</v>
      </c>
      <c r="D8" s="13" t="s">
        <v>24</v>
      </c>
      <c r="E8">
        <v>7</v>
      </c>
    </row>
    <row r="9" spans="1:5" x14ac:dyDescent="0.25">
      <c r="A9" s="19" t="s">
        <v>452</v>
      </c>
      <c r="B9" s="20">
        <v>56.5</v>
      </c>
      <c r="C9" s="20">
        <f>ROUND(B9/2.2, 1)</f>
        <v>25.7</v>
      </c>
      <c r="D9" s="14" t="s">
        <v>14</v>
      </c>
      <c r="E9">
        <v>8</v>
      </c>
    </row>
    <row r="10" spans="1:5" x14ac:dyDescent="0.25">
      <c r="A10" s="17" t="s">
        <v>451</v>
      </c>
      <c r="B10" s="18">
        <v>6.1</v>
      </c>
      <c r="C10" s="20">
        <f>ROUND(B10/2.2, 1)</f>
        <v>2.8</v>
      </c>
      <c r="D10" s="13" t="s">
        <v>20</v>
      </c>
      <c r="E10">
        <v>9</v>
      </c>
    </row>
    <row r="11" spans="1:5" x14ac:dyDescent="0.25">
      <c r="A11" s="19" t="s">
        <v>452</v>
      </c>
      <c r="B11" s="20">
        <v>45.7</v>
      </c>
      <c r="C11" s="20">
        <f>ROUND(B11/2.2, 1)</f>
        <v>20.8</v>
      </c>
      <c r="D11" s="14" t="s">
        <v>25</v>
      </c>
      <c r="E11">
        <v>10</v>
      </c>
    </row>
    <row r="12" spans="1:5" x14ac:dyDescent="0.25">
      <c r="A12" s="17" t="s">
        <v>452</v>
      </c>
      <c r="B12" s="18">
        <v>88.9</v>
      </c>
      <c r="C12" s="20">
        <f>ROUND(B12/2.2, 1)</f>
        <v>40.4</v>
      </c>
      <c r="D12" s="13" t="s">
        <v>18</v>
      </c>
      <c r="E12">
        <v>11</v>
      </c>
    </row>
    <row r="13" spans="1:5" x14ac:dyDescent="0.25">
      <c r="A13" s="19" t="s">
        <v>451</v>
      </c>
      <c r="B13" s="20">
        <v>93.4</v>
      </c>
      <c r="C13" s="20">
        <f>ROUND(B13/2.2, 1)</f>
        <v>42.5</v>
      </c>
      <c r="D13" s="14" t="s">
        <v>27</v>
      </c>
      <c r="E13">
        <v>12</v>
      </c>
    </row>
    <row r="14" spans="1:5" x14ac:dyDescent="0.25">
      <c r="A14" s="17" t="s">
        <v>452</v>
      </c>
      <c r="B14" s="18">
        <v>48.7</v>
      </c>
      <c r="C14" s="20">
        <f>ROUND(B14/2.2, 1)</f>
        <v>22.1</v>
      </c>
      <c r="D14" s="13" t="s">
        <v>19</v>
      </c>
      <c r="E14">
        <v>13</v>
      </c>
    </row>
    <row r="15" spans="1:5" x14ac:dyDescent="0.25">
      <c r="A15" s="19" t="s">
        <v>451</v>
      </c>
      <c r="B15" s="20">
        <v>195.8</v>
      </c>
      <c r="C15" s="20">
        <f>ROUND(B15/2.2, 1)</f>
        <v>89</v>
      </c>
      <c r="D15" s="14" t="s">
        <v>39</v>
      </c>
      <c r="E15">
        <v>14</v>
      </c>
    </row>
    <row r="16" spans="1:5" x14ac:dyDescent="0.25">
      <c r="A16" s="17" t="s">
        <v>452</v>
      </c>
      <c r="B16" s="18">
        <v>33.799999999999997</v>
      </c>
      <c r="C16" s="20">
        <f>ROUND(B16/2.2, 1)</f>
        <v>15.4</v>
      </c>
      <c r="D16" s="13" t="s">
        <v>38</v>
      </c>
      <c r="E16">
        <v>15</v>
      </c>
    </row>
    <row r="17" spans="1:5" x14ac:dyDescent="0.25">
      <c r="A17" s="19" t="s">
        <v>452</v>
      </c>
      <c r="B17" s="20">
        <v>135.69999999999999</v>
      </c>
      <c r="C17" s="20">
        <f>ROUND(B17/2.2, 1)</f>
        <v>61.7</v>
      </c>
      <c r="D17" s="14" t="s">
        <v>53</v>
      </c>
      <c r="E17">
        <v>16</v>
      </c>
    </row>
    <row r="18" spans="1:5" x14ac:dyDescent="0.25">
      <c r="A18" s="17" t="s">
        <v>451</v>
      </c>
      <c r="B18" s="18">
        <v>26.5</v>
      </c>
      <c r="C18" s="20">
        <f>ROUND(B18/2.2, 1)</f>
        <v>12</v>
      </c>
      <c r="D18" s="13" t="s">
        <v>15</v>
      </c>
      <c r="E18">
        <v>17</v>
      </c>
    </row>
    <row r="19" spans="1:5" x14ac:dyDescent="0.25">
      <c r="A19" s="19" t="s">
        <v>451</v>
      </c>
      <c r="B19" s="20">
        <v>76.3</v>
      </c>
      <c r="C19" s="20">
        <f>ROUND(B19/2.2, 1)</f>
        <v>34.700000000000003</v>
      </c>
      <c r="D19" s="14" t="s">
        <v>21</v>
      </c>
      <c r="E19">
        <v>18</v>
      </c>
    </row>
    <row r="20" spans="1:5" x14ac:dyDescent="0.25">
      <c r="A20" s="17" t="s">
        <v>452</v>
      </c>
      <c r="B20" s="18">
        <v>18.600000000000001</v>
      </c>
      <c r="C20" s="20">
        <f>ROUND(B20/2.2, 1)</f>
        <v>8.5</v>
      </c>
      <c r="D20" s="13" t="s">
        <v>22</v>
      </c>
      <c r="E20">
        <v>19</v>
      </c>
    </row>
    <row r="21" spans="1:5" x14ac:dyDescent="0.25">
      <c r="A21" s="19" t="s">
        <v>452</v>
      </c>
      <c r="B21" s="20">
        <v>13.5</v>
      </c>
      <c r="C21" s="20">
        <f>ROUND(B21/2.2, 1)</f>
        <v>6.1</v>
      </c>
      <c r="D21" s="14" t="s">
        <v>28</v>
      </c>
      <c r="E21">
        <v>20</v>
      </c>
    </row>
    <row r="22" spans="1:5" x14ac:dyDescent="0.25">
      <c r="A22" s="17" t="s">
        <v>451</v>
      </c>
      <c r="B22" s="18">
        <v>14.2</v>
      </c>
      <c r="C22" s="20">
        <f>ROUND(B22/2.2, 1)</f>
        <v>6.5</v>
      </c>
      <c r="D22" s="13" t="s">
        <v>31</v>
      </c>
      <c r="E22">
        <v>21</v>
      </c>
    </row>
    <row r="23" spans="1:5" x14ac:dyDescent="0.25">
      <c r="A23" s="19" t="s">
        <v>451</v>
      </c>
      <c r="B23" s="20">
        <v>98.9</v>
      </c>
      <c r="C23" s="20">
        <f>ROUND(B23/2.2, 1)</f>
        <v>45</v>
      </c>
      <c r="D23" s="14" t="s">
        <v>32</v>
      </c>
      <c r="E23">
        <v>22</v>
      </c>
    </row>
    <row r="24" spans="1:5" x14ac:dyDescent="0.25">
      <c r="A24" s="17" t="s">
        <v>452</v>
      </c>
      <c r="B24" s="18">
        <v>134.19999999999999</v>
      </c>
      <c r="C24" s="20">
        <f>ROUND(B24/2.2, 1)</f>
        <v>61</v>
      </c>
      <c r="D24" s="13" t="s">
        <v>53</v>
      </c>
      <c r="E24">
        <v>23</v>
      </c>
    </row>
    <row r="25" spans="1:5" x14ac:dyDescent="0.25">
      <c r="A25" s="19" t="s">
        <v>451</v>
      </c>
      <c r="B25" s="20">
        <v>8.6</v>
      </c>
      <c r="C25" s="20">
        <f>ROUND(B25/2.2, 1)</f>
        <v>3.9</v>
      </c>
      <c r="D25" s="14" t="s">
        <v>30</v>
      </c>
      <c r="E25">
        <v>24</v>
      </c>
    </row>
    <row r="26" spans="1:5" x14ac:dyDescent="0.25">
      <c r="A26" s="17" t="s">
        <v>452</v>
      </c>
      <c r="B26" s="18">
        <v>6.3</v>
      </c>
      <c r="C26" s="20">
        <f>ROUND(B26/2.2, 1)</f>
        <v>2.9</v>
      </c>
      <c r="D26" s="13" t="s">
        <v>46</v>
      </c>
      <c r="E26">
        <v>25</v>
      </c>
    </row>
    <row r="27" spans="1:5" x14ac:dyDescent="0.25">
      <c r="A27" s="19" t="s">
        <v>452</v>
      </c>
      <c r="B27" s="20">
        <v>47.3</v>
      </c>
      <c r="C27" s="20">
        <f>ROUND(B27/2.2, 1)</f>
        <v>21.5</v>
      </c>
      <c r="D27" s="14" t="s">
        <v>56</v>
      </c>
      <c r="E27">
        <v>26</v>
      </c>
    </row>
    <row r="28" spans="1:5" x14ac:dyDescent="0.25">
      <c r="A28" s="17" t="s">
        <v>452</v>
      </c>
      <c r="B28" s="18">
        <v>88.4</v>
      </c>
      <c r="C28" s="20">
        <f>ROUND(B28/2.2, 1)</f>
        <v>40.200000000000003</v>
      </c>
      <c r="D28" s="13" t="s">
        <v>57</v>
      </c>
      <c r="E28">
        <v>27</v>
      </c>
    </row>
    <row r="29" spans="1:5" x14ac:dyDescent="0.25">
      <c r="A29" s="19" t="s">
        <v>452</v>
      </c>
      <c r="B29" s="20">
        <v>54.6</v>
      </c>
      <c r="C29" s="20">
        <f>ROUND(B29/2.2, 1)</f>
        <v>24.8</v>
      </c>
      <c r="D29" s="14" t="s">
        <v>13</v>
      </c>
      <c r="E29">
        <v>28</v>
      </c>
    </row>
    <row r="30" spans="1:5" x14ac:dyDescent="0.25">
      <c r="A30" s="17" t="s">
        <v>451</v>
      </c>
      <c r="B30" s="18">
        <v>22.3</v>
      </c>
      <c r="C30" s="20">
        <f>ROUND(B30/2.2, 1)</f>
        <v>10.1</v>
      </c>
      <c r="D30" s="13" t="s">
        <v>11</v>
      </c>
      <c r="E30">
        <v>29</v>
      </c>
    </row>
    <row r="31" spans="1:5" x14ac:dyDescent="0.25">
      <c r="A31" s="19" t="s">
        <v>451</v>
      </c>
      <c r="B31" s="20">
        <v>23.4</v>
      </c>
      <c r="C31" s="20">
        <f>ROUND(B31/2.2, 1)</f>
        <v>10.6</v>
      </c>
      <c r="D31" s="14" t="s">
        <v>11</v>
      </c>
      <c r="E31">
        <v>30</v>
      </c>
    </row>
    <row r="32" spans="1:5" x14ac:dyDescent="0.25">
      <c r="A32" s="17" t="s">
        <v>452</v>
      </c>
      <c r="B32" s="18">
        <v>61.2</v>
      </c>
      <c r="C32" s="20">
        <f>ROUND(B32/2.2, 1)</f>
        <v>27.8</v>
      </c>
      <c r="D32" s="13" t="s">
        <v>12</v>
      </c>
      <c r="E32">
        <v>31</v>
      </c>
    </row>
    <row r="33" spans="1:5" x14ac:dyDescent="0.25">
      <c r="A33" s="19" t="s">
        <v>451</v>
      </c>
      <c r="B33" s="20">
        <v>123.4</v>
      </c>
      <c r="C33" s="20">
        <f>ROUND(B33/2.2, 1)</f>
        <v>56.1</v>
      </c>
      <c r="D33" s="14" t="s">
        <v>18</v>
      </c>
      <c r="E33">
        <v>32</v>
      </c>
    </row>
    <row r="34" spans="1:5" x14ac:dyDescent="0.25">
      <c r="A34" s="17" t="s">
        <v>452</v>
      </c>
      <c r="B34" s="18">
        <v>11.8</v>
      </c>
      <c r="C34" s="20">
        <f>ROUND(B34/2.2, 1)</f>
        <v>5.4</v>
      </c>
      <c r="D34" s="13" t="s">
        <v>34</v>
      </c>
      <c r="E34">
        <v>33</v>
      </c>
    </row>
    <row r="35" spans="1:5" x14ac:dyDescent="0.25">
      <c r="A35" s="19" t="s">
        <v>452</v>
      </c>
      <c r="B35" s="20">
        <v>27.7</v>
      </c>
      <c r="C35" s="20">
        <f>ROUND(B35/2.2, 1)</f>
        <v>12.6</v>
      </c>
      <c r="D35" s="14" t="s">
        <v>23</v>
      </c>
      <c r="E35">
        <v>34</v>
      </c>
    </row>
    <row r="36" spans="1:5" x14ac:dyDescent="0.25">
      <c r="A36" s="17" t="s">
        <v>452</v>
      </c>
      <c r="B36" s="18">
        <v>66.400000000000006</v>
      </c>
      <c r="C36" s="20">
        <f>ROUND(B36/2.2, 1)</f>
        <v>30.2</v>
      </c>
      <c r="D36" s="13" t="s">
        <v>10</v>
      </c>
      <c r="E36">
        <v>35</v>
      </c>
    </row>
    <row r="37" spans="1:5" x14ac:dyDescent="0.25">
      <c r="A37" s="19" t="s">
        <v>452</v>
      </c>
      <c r="B37" s="20">
        <v>16.600000000000001</v>
      </c>
      <c r="C37" s="20">
        <f>ROUND(B37/2.2, 1)</f>
        <v>7.5</v>
      </c>
      <c r="D37" s="14" t="s">
        <v>29</v>
      </c>
      <c r="E37">
        <v>36</v>
      </c>
    </row>
    <row r="38" spans="1:5" x14ac:dyDescent="0.25">
      <c r="A38" s="17" t="s">
        <v>451</v>
      </c>
      <c r="B38" s="18">
        <v>48.9</v>
      </c>
      <c r="C38" s="20">
        <f>ROUND(B38/2.2, 1)</f>
        <v>22.2</v>
      </c>
      <c r="D38" s="13" t="s">
        <v>37</v>
      </c>
      <c r="E38">
        <v>37</v>
      </c>
    </row>
    <row r="39" spans="1:5" x14ac:dyDescent="0.25">
      <c r="A39" s="19" t="s">
        <v>451</v>
      </c>
      <c r="B39" s="20">
        <v>78.5</v>
      </c>
      <c r="C39" s="20">
        <f>ROUND(B39/2.2, 1)</f>
        <v>35.700000000000003</v>
      </c>
      <c r="D39" s="14" t="s">
        <v>10</v>
      </c>
      <c r="E39">
        <v>38</v>
      </c>
    </row>
    <row r="40" spans="1:5" x14ac:dyDescent="0.25">
      <c r="A40" s="17" t="s">
        <v>451</v>
      </c>
      <c r="B40" s="18">
        <v>69.599999999999994</v>
      </c>
      <c r="C40" s="20">
        <f>ROUND(B40/2.2, 1)</f>
        <v>31.6</v>
      </c>
      <c r="D40" s="13" t="s">
        <v>55</v>
      </c>
      <c r="E40">
        <v>39</v>
      </c>
    </row>
    <row r="41" spans="1:5" x14ac:dyDescent="0.25">
      <c r="A41" s="19" t="s">
        <v>451</v>
      </c>
      <c r="B41" s="20">
        <v>16.3</v>
      </c>
      <c r="C41" s="20">
        <f>ROUND(B41/2.2, 1)</f>
        <v>7.4</v>
      </c>
      <c r="D41" s="14" t="s">
        <v>54</v>
      </c>
      <c r="E41">
        <v>40</v>
      </c>
    </row>
    <row r="42" spans="1:5" x14ac:dyDescent="0.25">
      <c r="A42" s="17" t="s">
        <v>452</v>
      </c>
      <c r="B42" s="18">
        <v>22.1</v>
      </c>
      <c r="C42" s="20">
        <f>ROUND(B42/2.2, 1)</f>
        <v>10</v>
      </c>
      <c r="D42" s="13" t="s">
        <v>40</v>
      </c>
      <c r="E42">
        <v>41</v>
      </c>
    </row>
    <row r="43" spans="1:5" x14ac:dyDescent="0.25">
      <c r="A43" s="19" t="s">
        <v>451</v>
      </c>
      <c r="B43" s="20">
        <v>58.4</v>
      </c>
      <c r="C43" s="20">
        <f>ROUND(B43/2.2, 1)</f>
        <v>26.5</v>
      </c>
      <c r="D43" s="14" t="s">
        <v>41</v>
      </c>
      <c r="E43">
        <v>42</v>
      </c>
    </row>
    <row r="44" spans="1:5" x14ac:dyDescent="0.25">
      <c r="A44" s="17" t="s">
        <v>452</v>
      </c>
      <c r="B44" s="18">
        <v>22.7</v>
      </c>
      <c r="C44" s="20">
        <f>ROUND(B44/2.2, 1)</f>
        <v>10.3</v>
      </c>
      <c r="D44" s="13" t="s">
        <v>43</v>
      </c>
      <c r="E44">
        <v>43</v>
      </c>
    </row>
    <row r="45" spans="1:5" x14ac:dyDescent="0.25">
      <c r="A45" s="19" t="s">
        <v>451</v>
      </c>
      <c r="B45" s="20">
        <v>26.4</v>
      </c>
      <c r="C45" s="20">
        <f>ROUND(B45/2.2, 1)</f>
        <v>12</v>
      </c>
      <c r="D45" s="14" t="s">
        <v>457</v>
      </c>
      <c r="E45">
        <v>44</v>
      </c>
    </row>
    <row r="46" spans="1:5" x14ac:dyDescent="0.25">
      <c r="A46" s="17" t="s">
        <v>451</v>
      </c>
      <c r="B46" s="18">
        <v>135.5</v>
      </c>
      <c r="C46" s="20">
        <f>ROUND(B46/2.2, 1)</f>
        <v>61.6</v>
      </c>
      <c r="D46" s="21" t="s">
        <v>49</v>
      </c>
      <c r="E46">
        <v>45</v>
      </c>
    </row>
    <row r="47" spans="1:5" x14ac:dyDescent="0.25">
      <c r="A47" s="19" t="s">
        <v>451</v>
      </c>
      <c r="B47" s="20">
        <v>222.1</v>
      </c>
      <c r="C47" s="20">
        <f>ROUND(B47/2.2, 1)</f>
        <v>101</v>
      </c>
      <c r="D47" s="14" t="s">
        <v>39</v>
      </c>
      <c r="E47">
        <v>46</v>
      </c>
    </row>
    <row r="48" spans="1:5" x14ac:dyDescent="0.25">
      <c r="A48" s="17" t="s">
        <v>451</v>
      </c>
      <c r="B48" s="18">
        <v>15.4</v>
      </c>
      <c r="C48" s="20">
        <f>ROUND(B48/2.2, 1)</f>
        <v>7</v>
      </c>
      <c r="D48" s="13" t="s">
        <v>36</v>
      </c>
      <c r="E48">
        <v>47</v>
      </c>
    </row>
    <row r="49" spans="1:5" x14ac:dyDescent="0.25">
      <c r="A49" s="19" t="s">
        <v>452</v>
      </c>
      <c r="B49" s="20">
        <v>21.3</v>
      </c>
      <c r="C49" s="20">
        <f>ROUND(B49/2.2, 1)</f>
        <v>9.6999999999999993</v>
      </c>
      <c r="D49" s="22" t="s">
        <v>22</v>
      </c>
      <c r="E49">
        <v>48</v>
      </c>
    </row>
    <row r="50" spans="1:5" x14ac:dyDescent="0.25">
      <c r="A50" s="17" t="s">
        <v>452</v>
      </c>
      <c r="B50" s="18">
        <v>49.8</v>
      </c>
      <c r="C50" s="20">
        <f>ROUND(B50/2.2, 1)</f>
        <v>22.6</v>
      </c>
      <c r="D50" s="13" t="s">
        <v>52</v>
      </c>
      <c r="E50">
        <v>49</v>
      </c>
    </row>
    <row r="51" spans="1:5" x14ac:dyDescent="0.25">
      <c r="A51" s="19" t="s">
        <v>452</v>
      </c>
      <c r="B51" s="20">
        <v>11.9</v>
      </c>
      <c r="C51" s="20">
        <f>ROUND(B51/2.2, 1)</f>
        <v>5.4</v>
      </c>
      <c r="D51" s="22" t="s">
        <v>31</v>
      </c>
      <c r="E51">
        <v>50</v>
      </c>
    </row>
    <row r="52" spans="1:5" x14ac:dyDescent="0.25">
      <c r="A52" s="17" t="s">
        <v>452</v>
      </c>
      <c r="B52" s="18">
        <v>16.100000000000001</v>
      </c>
      <c r="C52" s="20">
        <f>ROUND(B52/2.2, 1)</f>
        <v>7.3</v>
      </c>
      <c r="D52" s="13" t="s">
        <v>35</v>
      </c>
      <c r="E52">
        <v>51</v>
      </c>
    </row>
    <row r="53" spans="1:5" x14ac:dyDescent="0.25">
      <c r="A53" s="19" t="s">
        <v>451</v>
      </c>
      <c r="B53" s="20">
        <v>24.3</v>
      </c>
      <c r="C53" s="20">
        <f>ROUND(B53/2.2, 1)</f>
        <v>11</v>
      </c>
      <c r="D53" s="22" t="s">
        <v>15</v>
      </c>
      <c r="E53">
        <v>52</v>
      </c>
    </row>
    <row r="54" spans="1:5" x14ac:dyDescent="0.25">
      <c r="A54" s="17" t="s">
        <v>452</v>
      </c>
      <c r="B54" s="18">
        <v>55.3</v>
      </c>
      <c r="C54" s="20">
        <f>ROUND(B54/2.2, 1)</f>
        <v>25.1</v>
      </c>
      <c r="D54" s="13" t="s">
        <v>48</v>
      </c>
      <c r="E54">
        <v>53</v>
      </c>
    </row>
    <row r="55" spans="1:5" x14ac:dyDescent="0.25">
      <c r="A55" s="19" t="s">
        <v>452</v>
      </c>
      <c r="B55" s="20">
        <v>153.5</v>
      </c>
      <c r="C55" s="20">
        <f>ROUND(B55/2.2, 1)</f>
        <v>69.8</v>
      </c>
      <c r="D55" s="14" t="s">
        <v>39</v>
      </c>
      <c r="E55">
        <v>54</v>
      </c>
    </row>
    <row r="56" spans="1:5" x14ac:dyDescent="0.25">
      <c r="A56" s="17" t="s">
        <v>452</v>
      </c>
      <c r="B56" s="18">
        <v>7.8</v>
      </c>
      <c r="C56" s="20">
        <f>ROUND(B56/2.2, 1)</f>
        <v>3.5</v>
      </c>
      <c r="D56" s="21" t="s">
        <v>20</v>
      </c>
      <c r="E56">
        <v>55</v>
      </c>
    </row>
    <row r="57" spans="1:5" x14ac:dyDescent="0.25">
      <c r="A57" s="19" t="s">
        <v>451</v>
      </c>
      <c r="B57" s="20">
        <v>42.7</v>
      </c>
      <c r="C57" s="20">
        <f>ROUND(B57/2.2, 1)</f>
        <v>19.399999999999999</v>
      </c>
      <c r="D57" s="14" t="s">
        <v>44</v>
      </c>
      <c r="E57">
        <v>56</v>
      </c>
    </row>
    <row r="58" spans="1:5" x14ac:dyDescent="0.25">
      <c r="A58" s="17" t="s">
        <v>451</v>
      </c>
      <c r="B58" s="18">
        <v>77.099999999999994</v>
      </c>
      <c r="C58" s="20">
        <f>ROUND(B58/2.2, 1)</f>
        <v>35</v>
      </c>
      <c r="D58" s="13" t="s">
        <v>45</v>
      </c>
      <c r="E58">
        <v>57</v>
      </c>
    </row>
    <row r="59" spans="1:5" x14ac:dyDescent="0.25">
      <c r="A59" s="19" t="s">
        <v>451</v>
      </c>
      <c r="B59" s="20">
        <v>42.2</v>
      </c>
      <c r="C59" s="20">
        <f>ROUND(B59/2.2, 1)</f>
        <v>19.2</v>
      </c>
      <c r="D59" s="22" t="s">
        <v>56</v>
      </c>
      <c r="E59">
        <v>58</v>
      </c>
    </row>
    <row r="60" spans="1:5" x14ac:dyDescent="0.25">
      <c r="A60" s="17" t="s">
        <v>451</v>
      </c>
      <c r="B60" s="18">
        <v>4.3</v>
      </c>
      <c r="C60" s="20">
        <f>ROUND(B60/2.2, 1)</f>
        <v>2</v>
      </c>
      <c r="D60" s="13" t="s">
        <v>33</v>
      </c>
      <c r="E60">
        <v>59</v>
      </c>
    </row>
    <row r="61" spans="1:5" x14ac:dyDescent="0.25">
      <c r="A61" s="19" t="s">
        <v>452</v>
      </c>
      <c r="B61" s="20">
        <v>16.8</v>
      </c>
      <c r="C61" s="20">
        <f>ROUND(B61/2.2, 1)</f>
        <v>7.6</v>
      </c>
      <c r="D61" s="14" t="s">
        <v>51</v>
      </c>
      <c r="E61">
        <v>60</v>
      </c>
    </row>
    <row r="62" spans="1:5" x14ac:dyDescent="0.25">
      <c r="A62" s="17" t="s">
        <v>451</v>
      </c>
      <c r="B62" s="18">
        <v>185.3</v>
      </c>
      <c r="C62" s="20">
        <f>ROUND(B62/2.2, 1)</f>
        <v>84.2</v>
      </c>
      <c r="D62" s="13" t="s">
        <v>39</v>
      </c>
      <c r="E62">
        <v>61</v>
      </c>
    </row>
    <row r="63" spans="1:5" x14ac:dyDescent="0.25">
      <c r="A63" s="19" t="s">
        <v>452</v>
      </c>
      <c r="B63" s="20">
        <v>89.2</v>
      </c>
      <c r="C63" s="20">
        <f>ROUND(B63/2.2, 1)</f>
        <v>40.5</v>
      </c>
      <c r="D63" s="22" t="s">
        <v>32</v>
      </c>
      <c r="E63">
        <v>62</v>
      </c>
    </row>
    <row r="64" spans="1:5" x14ac:dyDescent="0.25">
      <c r="A64" s="17" t="s">
        <v>452</v>
      </c>
      <c r="B64" s="18">
        <v>101.9</v>
      </c>
      <c r="C64" s="20">
        <f>ROUND(B64/2.2, 1)</f>
        <v>46.3</v>
      </c>
      <c r="D64" s="13" t="s">
        <v>49</v>
      </c>
      <c r="E64">
        <v>63</v>
      </c>
    </row>
    <row r="65" spans="1:5" x14ac:dyDescent="0.25">
      <c r="A65" s="19" t="s">
        <v>452</v>
      </c>
      <c r="B65" s="20">
        <v>5.4</v>
      </c>
      <c r="C65" s="20">
        <f>ROUND(B65/2.2, 1)</f>
        <v>2.5</v>
      </c>
      <c r="D65" s="14" t="s">
        <v>46</v>
      </c>
      <c r="E65">
        <v>64</v>
      </c>
    </row>
    <row r="66" spans="1:5" x14ac:dyDescent="0.25">
      <c r="A66" s="17" t="s">
        <v>452</v>
      </c>
      <c r="B66" s="18">
        <v>56.4</v>
      </c>
      <c r="C66" s="20">
        <f>ROUND(B66/2.2, 1)</f>
        <v>25.6</v>
      </c>
      <c r="D66" s="13" t="s">
        <v>47</v>
      </c>
      <c r="E66">
        <v>65</v>
      </c>
    </row>
    <row r="67" spans="1:5" x14ac:dyDescent="0.25">
      <c r="A67" s="19" t="s">
        <v>452</v>
      </c>
      <c r="B67" s="20">
        <v>18.3</v>
      </c>
      <c r="C67" s="20">
        <f>ROUND(B67/2.2, 1)</f>
        <v>8.3000000000000007</v>
      </c>
      <c r="D67" s="22" t="s">
        <v>11</v>
      </c>
      <c r="E67">
        <v>66</v>
      </c>
    </row>
    <row r="68" spans="1:5" x14ac:dyDescent="0.25">
      <c r="A68" s="17" t="s">
        <v>451</v>
      </c>
      <c r="B68" s="18">
        <v>178.8</v>
      </c>
      <c r="C68" s="20">
        <f>ROUND(B68/2.2, 1)</f>
        <v>81.3</v>
      </c>
      <c r="D68" s="13" t="s">
        <v>53</v>
      </c>
      <c r="E68">
        <v>67</v>
      </c>
    </row>
    <row r="69" spans="1:5" x14ac:dyDescent="0.25">
      <c r="A69" s="19" t="s">
        <v>452</v>
      </c>
      <c r="B69" s="20">
        <v>54.9</v>
      </c>
      <c r="C69" s="20">
        <f>ROUND(B69/2.2, 1)</f>
        <v>25</v>
      </c>
      <c r="D69" s="22" t="s">
        <v>48</v>
      </c>
      <c r="E69">
        <v>68</v>
      </c>
    </row>
    <row r="70" spans="1:5" x14ac:dyDescent="0.25">
      <c r="A70" s="17" t="s">
        <v>452</v>
      </c>
      <c r="B70" s="18">
        <v>72.5</v>
      </c>
      <c r="C70" s="20">
        <f>ROUND(B70/2.2, 1)</f>
        <v>33</v>
      </c>
      <c r="D70" s="13" t="s">
        <v>50</v>
      </c>
      <c r="E70">
        <v>69</v>
      </c>
    </row>
    <row r="71" spans="1:5" x14ac:dyDescent="0.25">
      <c r="A71" s="19" t="s">
        <v>451</v>
      </c>
      <c r="B71" s="20">
        <v>18.600000000000001</v>
      </c>
      <c r="C71" s="20">
        <f>ROUND(B71/2.2, 1)</f>
        <v>8.5</v>
      </c>
      <c r="D71" s="22" t="s">
        <v>35</v>
      </c>
      <c r="E71">
        <v>70</v>
      </c>
    </row>
    <row r="72" spans="1:5" x14ac:dyDescent="0.25">
      <c r="A72" s="17" t="s">
        <v>452</v>
      </c>
      <c r="B72" s="18">
        <v>79.099999999999994</v>
      </c>
      <c r="C72" s="20">
        <f>ROUND(B72/2.2, 1)</f>
        <v>36</v>
      </c>
      <c r="D72" s="13" t="s">
        <v>32</v>
      </c>
      <c r="E72">
        <v>71</v>
      </c>
    </row>
    <row r="73" spans="1:5" x14ac:dyDescent="0.25">
      <c r="A73" s="19" t="s">
        <v>452</v>
      </c>
      <c r="B73" s="20">
        <v>128.9</v>
      </c>
      <c r="C73" s="20">
        <f>ROUND(B73/2.2, 1)</f>
        <v>58.6</v>
      </c>
      <c r="D73" s="14" t="s">
        <v>53</v>
      </c>
      <c r="E73">
        <v>72</v>
      </c>
    </row>
    <row r="74" spans="1:5" x14ac:dyDescent="0.25">
      <c r="A74" s="17" t="s">
        <v>452</v>
      </c>
      <c r="B74" s="18">
        <v>26.8</v>
      </c>
      <c r="C74" s="20">
        <f>ROUND(B74/2.2, 1)</f>
        <v>12.2</v>
      </c>
      <c r="D74" s="21" t="s">
        <v>43</v>
      </c>
      <c r="E74">
        <v>73</v>
      </c>
    </row>
    <row r="75" spans="1:5" x14ac:dyDescent="0.25">
      <c r="A75" s="19" t="s">
        <v>451</v>
      </c>
      <c r="B75" s="20">
        <v>168.5</v>
      </c>
      <c r="C75" s="20">
        <f>ROUND(B75/2.2, 1)</f>
        <v>76.599999999999994</v>
      </c>
      <c r="D75" s="22" t="s">
        <v>53</v>
      </c>
      <c r="E75">
        <v>74</v>
      </c>
    </row>
    <row r="76" spans="1:5" x14ac:dyDescent="0.25">
      <c r="A76" s="17" t="s">
        <v>452</v>
      </c>
      <c r="B76" s="18">
        <v>48.6</v>
      </c>
      <c r="C76" s="20">
        <f>ROUND(B76/2.2, 1)</f>
        <v>22.1</v>
      </c>
      <c r="D76" s="21" t="s">
        <v>25</v>
      </c>
      <c r="E76">
        <v>75</v>
      </c>
    </row>
    <row r="77" spans="1:5" x14ac:dyDescent="0.25">
      <c r="A77" s="19" t="s">
        <v>452</v>
      </c>
      <c r="B77" s="20">
        <v>52.3</v>
      </c>
      <c r="C77" s="20">
        <f>ROUND(B77/2.2, 1)</f>
        <v>23.8</v>
      </c>
      <c r="D77" s="22" t="s">
        <v>52</v>
      </c>
      <c r="E77">
        <v>76</v>
      </c>
    </row>
    <row r="78" spans="1:5" x14ac:dyDescent="0.25">
      <c r="A78" s="17" t="s">
        <v>452</v>
      </c>
      <c r="B78" s="18">
        <v>3.2</v>
      </c>
      <c r="C78" s="20">
        <f>ROUND(B78/2.2, 1)</f>
        <v>1.5</v>
      </c>
      <c r="D78" s="21" t="s">
        <v>42</v>
      </c>
      <c r="E78">
        <v>77</v>
      </c>
    </row>
    <row r="79" spans="1:5" x14ac:dyDescent="0.25">
      <c r="A79" s="19" t="s">
        <v>451</v>
      </c>
      <c r="B79" s="20">
        <v>52.3</v>
      </c>
      <c r="C79" s="20">
        <f>ROUND(B79/2.2, 1)</f>
        <v>23.8</v>
      </c>
      <c r="D79" s="22" t="s">
        <v>37</v>
      </c>
      <c r="E79">
        <v>78</v>
      </c>
    </row>
    <row r="80" spans="1:5" x14ac:dyDescent="0.25">
      <c r="A80" s="17" t="s">
        <v>451</v>
      </c>
      <c r="B80" s="18">
        <v>76.3</v>
      </c>
      <c r="C80" s="20">
        <f>ROUND(B80/2.2, 1)</f>
        <v>34.700000000000003</v>
      </c>
      <c r="D80" s="21" t="s">
        <v>55</v>
      </c>
      <c r="E80">
        <v>79</v>
      </c>
    </row>
    <row r="81" spans="1:5" x14ac:dyDescent="0.25">
      <c r="A81" s="19" t="s">
        <v>452</v>
      </c>
      <c r="B81" s="20">
        <v>3.8</v>
      </c>
      <c r="C81" s="20">
        <f>ROUND(B81/2.2, 1)</f>
        <v>1.7</v>
      </c>
      <c r="D81" s="22" t="s">
        <v>33</v>
      </c>
      <c r="E81">
        <v>80</v>
      </c>
    </row>
  </sheetData>
  <sortState xmlns:xlrd2="http://schemas.microsoft.com/office/spreadsheetml/2017/richdata2" ref="A2:E81">
    <sortCondition ref="E2:E81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71472B-CA79-4137-A31A-F2661C35F226}">
          <x14:formula1>
            <xm:f>Breeds!$A$2:$A$50</xm:f>
          </x14:formula1>
          <xm:sqref>D2:D81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443E-B8CA-4F0E-AC6A-A3FF8D530169}">
  <dimension ref="A1:A9"/>
  <sheetViews>
    <sheetView workbookViewId="0">
      <selection activeCell="A2" sqref="A2:A9"/>
    </sheetView>
  </sheetViews>
  <sheetFormatPr defaultRowHeight="15" x14ac:dyDescent="0.25"/>
  <cols>
    <col min="1" max="1" width="12.8554687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76A3F-CDC6-47CB-B2B0-C306A47DA965}">
  <dimension ref="A1:G57"/>
  <sheetViews>
    <sheetView topLeftCell="A39" workbookViewId="0">
      <selection activeCell="A14" sqref="A14"/>
    </sheetView>
  </sheetViews>
  <sheetFormatPr defaultRowHeight="15" x14ac:dyDescent="0.25"/>
  <cols>
    <col min="1" max="1" width="28.140625" bestFit="1" customWidth="1"/>
    <col min="2" max="3" width="28.140625" customWidth="1"/>
    <col min="4" max="4" width="18.85546875" bestFit="1" customWidth="1"/>
    <col min="5" max="5" width="21.140625" bestFit="1" customWidth="1"/>
    <col min="6" max="6" width="12.140625" bestFit="1" customWidth="1"/>
  </cols>
  <sheetData>
    <row r="1" spans="1:5" x14ac:dyDescent="0.25">
      <c r="A1" s="1" t="s">
        <v>0</v>
      </c>
      <c r="B1" s="1" t="s">
        <v>70</v>
      </c>
      <c r="C1" s="1" t="s">
        <v>71</v>
      </c>
      <c r="D1" s="1" t="s">
        <v>9</v>
      </c>
      <c r="E1" s="1"/>
    </row>
    <row r="2" spans="1:5" x14ac:dyDescent="0.25">
      <c r="A2" t="s">
        <v>12</v>
      </c>
      <c r="B2" t="s">
        <v>64</v>
      </c>
      <c r="D2" t="s">
        <v>5</v>
      </c>
    </row>
    <row r="3" spans="1:5" x14ac:dyDescent="0.25">
      <c r="A3" t="s">
        <v>13</v>
      </c>
      <c r="B3" t="s">
        <v>63</v>
      </c>
      <c r="C3" t="s">
        <v>72</v>
      </c>
      <c r="D3" t="s">
        <v>1</v>
      </c>
    </row>
    <row r="4" spans="1:5" x14ac:dyDescent="0.25">
      <c r="A4" t="s">
        <v>14</v>
      </c>
      <c r="B4" t="s">
        <v>73</v>
      </c>
      <c r="D4" t="s">
        <v>5</v>
      </c>
    </row>
    <row r="5" spans="1:5" x14ac:dyDescent="0.25">
      <c r="A5" t="s">
        <v>15</v>
      </c>
      <c r="B5" t="s">
        <v>60</v>
      </c>
      <c r="C5" t="s">
        <v>61</v>
      </c>
      <c r="D5" t="s">
        <v>4</v>
      </c>
    </row>
    <row r="6" spans="1:5" x14ac:dyDescent="0.25">
      <c r="A6" t="s">
        <v>16</v>
      </c>
      <c r="B6" t="s">
        <v>63</v>
      </c>
      <c r="C6" t="s">
        <v>72</v>
      </c>
      <c r="D6" t="s">
        <v>2</v>
      </c>
    </row>
    <row r="7" spans="1:5" x14ac:dyDescent="0.25">
      <c r="A7" t="s">
        <v>17</v>
      </c>
      <c r="B7" t="s">
        <v>74</v>
      </c>
      <c r="D7" t="s">
        <v>4</v>
      </c>
    </row>
    <row r="8" spans="1:5" x14ac:dyDescent="0.25">
      <c r="A8" t="s">
        <v>18</v>
      </c>
      <c r="B8" t="s">
        <v>63</v>
      </c>
      <c r="C8" t="s">
        <v>72</v>
      </c>
      <c r="D8" t="s">
        <v>7</v>
      </c>
    </row>
    <row r="9" spans="1:5" x14ac:dyDescent="0.25">
      <c r="A9" t="s">
        <v>19</v>
      </c>
      <c r="B9" t="s">
        <v>63</v>
      </c>
      <c r="C9" t="s">
        <v>61</v>
      </c>
      <c r="D9" t="s">
        <v>5</v>
      </c>
    </row>
    <row r="10" spans="1:5" x14ac:dyDescent="0.25">
      <c r="A10" t="s">
        <v>20</v>
      </c>
      <c r="B10" t="s">
        <v>63</v>
      </c>
      <c r="C10" t="s">
        <v>75</v>
      </c>
      <c r="D10" t="s">
        <v>3</v>
      </c>
    </row>
    <row r="11" spans="1:5" x14ac:dyDescent="0.25">
      <c r="A11" t="s">
        <v>21</v>
      </c>
      <c r="B11" t="s">
        <v>60</v>
      </c>
      <c r="C11" t="s">
        <v>61</v>
      </c>
      <c r="D11" t="s">
        <v>7</v>
      </c>
    </row>
    <row r="12" spans="1:5" x14ac:dyDescent="0.25">
      <c r="A12" t="s">
        <v>22</v>
      </c>
      <c r="B12" t="s">
        <v>63</v>
      </c>
      <c r="C12" t="s">
        <v>72</v>
      </c>
      <c r="D12" t="s">
        <v>2</v>
      </c>
    </row>
    <row r="13" spans="1:5" x14ac:dyDescent="0.25">
      <c r="A13" t="s">
        <v>23</v>
      </c>
      <c r="B13" t="s">
        <v>72</v>
      </c>
      <c r="C13" t="s">
        <v>61</v>
      </c>
      <c r="D13" t="s">
        <v>1</v>
      </c>
    </row>
    <row r="14" spans="1:5" x14ac:dyDescent="0.25">
      <c r="A14" t="s">
        <v>24</v>
      </c>
      <c r="B14" t="s">
        <v>63</v>
      </c>
      <c r="C14" t="s">
        <v>61</v>
      </c>
      <c r="D14" t="s">
        <v>7</v>
      </c>
    </row>
    <row r="15" spans="1:5" x14ac:dyDescent="0.25">
      <c r="A15" t="s">
        <v>25</v>
      </c>
      <c r="B15" t="s">
        <v>76</v>
      </c>
      <c r="C15" t="s">
        <v>61</v>
      </c>
      <c r="D15" t="s">
        <v>1</v>
      </c>
    </row>
    <row r="16" spans="1:5" x14ac:dyDescent="0.25">
      <c r="A16" t="s">
        <v>26</v>
      </c>
      <c r="B16" t="s">
        <v>72</v>
      </c>
      <c r="C16" t="s">
        <v>63</v>
      </c>
      <c r="D16" t="s">
        <v>7</v>
      </c>
    </row>
    <row r="17" spans="1:4" x14ac:dyDescent="0.25">
      <c r="A17" t="s">
        <v>27</v>
      </c>
      <c r="B17" t="s">
        <v>78</v>
      </c>
      <c r="C17" t="s">
        <v>63</v>
      </c>
      <c r="D17" t="s">
        <v>7</v>
      </c>
    </row>
    <row r="18" spans="1:4" x14ac:dyDescent="0.25">
      <c r="A18" t="s">
        <v>28</v>
      </c>
      <c r="B18" t="s">
        <v>79</v>
      </c>
      <c r="C18" t="s">
        <v>61</v>
      </c>
      <c r="D18" t="s">
        <v>3</v>
      </c>
    </row>
    <row r="19" spans="1:4" x14ac:dyDescent="0.25">
      <c r="A19" t="s">
        <v>29</v>
      </c>
      <c r="B19" t="s">
        <v>63</v>
      </c>
      <c r="C19" t="s">
        <v>80</v>
      </c>
      <c r="D19" t="s">
        <v>6</v>
      </c>
    </row>
    <row r="20" spans="1:4" x14ac:dyDescent="0.25">
      <c r="A20" t="s">
        <v>30</v>
      </c>
      <c r="B20" t="s">
        <v>63</v>
      </c>
      <c r="C20" t="s">
        <v>61</v>
      </c>
      <c r="D20" t="s">
        <v>3</v>
      </c>
    </row>
    <row r="21" spans="1:4" x14ac:dyDescent="0.25">
      <c r="A21" t="s">
        <v>31</v>
      </c>
      <c r="B21" t="s">
        <v>63</v>
      </c>
      <c r="C21" t="s">
        <v>61</v>
      </c>
      <c r="D21" t="s">
        <v>4</v>
      </c>
    </row>
    <row r="22" spans="1:4" x14ac:dyDescent="0.25">
      <c r="A22" t="s">
        <v>32</v>
      </c>
      <c r="B22" t="s">
        <v>81</v>
      </c>
      <c r="C22" t="s">
        <v>61</v>
      </c>
      <c r="D22" t="s">
        <v>7</v>
      </c>
    </row>
    <row r="23" spans="1:4" x14ac:dyDescent="0.25">
      <c r="A23" t="s">
        <v>33</v>
      </c>
      <c r="B23" t="s">
        <v>72</v>
      </c>
      <c r="C23" t="s">
        <v>61</v>
      </c>
      <c r="D23" t="s">
        <v>3</v>
      </c>
    </row>
    <row r="24" spans="1:4" x14ac:dyDescent="0.25">
      <c r="A24" t="s">
        <v>34</v>
      </c>
      <c r="B24" t="s">
        <v>63</v>
      </c>
      <c r="C24" t="s">
        <v>61</v>
      </c>
      <c r="D24" t="s">
        <v>3</v>
      </c>
    </row>
    <row r="25" spans="1:4" x14ac:dyDescent="0.25">
      <c r="A25" t="s">
        <v>35</v>
      </c>
      <c r="B25" t="s">
        <v>72</v>
      </c>
      <c r="C25" t="s">
        <v>61</v>
      </c>
      <c r="D25" t="s">
        <v>1</v>
      </c>
    </row>
    <row r="26" spans="1:4" x14ac:dyDescent="0.25">
      <c r="A26" t="s">
        <v>38</v>
      </c>
      <c r="B26" t="s">
        <v>68</v>
      </c>
      <c r="C26" t="s">
        <v>61</v>
      </c>
      <c r="D26" t="s">
        <v>5</v>
      </c>
    </row>
    <row r="27" spans="1:4" x14ac:dyDescent="0.25">
      <c r="A27" t="s">
        <v>37</v>
      </c>
      <c r="B27" t="s">
        <v>63</v>
      </c>
      <c r="C27" t="s">
        <v>61</v>
      </c>
      <c r="D27" t="s">
        <v>5</v>
      </c>
    </row>
    <row r="28" spans="1:4" x14ac:dyDescent="0.25">
      <c r="A28" t="s">
        <v>36</v>
      </c>
      <c r="B28" t="s">
        <v>72</v>
      </c>
      <c r="C28" t="s">
        <v>63</v>
      </c>
      <c r="D28" t="s">
        <v>3</v>
      </c>
    </row>
    <row r="29" spans="1:4" x14ac:dyDescent="0.25">
      <c r="A29" t="s">
        <v>39</v>
      </c>
      <c r="B29" t="s">
        <v>72</v>
      </c>
      <c r="C29" t="s">
        <v>63</v>
      </c>
      <c r="D29" t="s">
        <v>7</v>
      </c>
    </row>
    <row r="30" spans="1:4" x14ac:dyDescent="0.25">
      <c r="A30" t="s">
        <v>40</v>
      </c>
      <c r="B30" t="s">
        <v>61</v>
      </c>
      <c r="C30" t="s">
        <v>63</v>
      </c>
      <c r="D30" t="s">
        <v>5</v>
      </c>
    </row>
    <row r="31" spans="1:4" x14ac:dyDescent="0.25">
      <c r="A31" t="s">
        <v>41</v>
      </c>
      <c r="B31" t="s">
        <v>73</v>
      </c>
      <c r="C31" t="s">
        <v>78</v>
      </c>
      <c r="D31" t="s">
        <v>5</v>
      </c>
    </row>
    <row r="32" spans="1:4" x14ac:dyDescent="0.25">
      <c r="A32" t="s">
        <v>457</v>
      </c>
      <c r="B32" t="s">
        <v>63</v>
      </c>
      <c r="C32" t="s">
        <v>61</v>
      </c>
      <c r="D32" t="s">
        <v>7</v>
      </c>
    </row>
    <row r="33" spans="1:4" x14ac:dyDescent="0.25">
      <c r="A33" t="s">
        <v>42</v>
      </c>
      <c r="B33" t="s">
        <v>72</v>
      </c>
      <c r="C33" t="s">
        <v>61</v>
      </c>
      <c r="D33" t="s">
        <v>3</v>
      </c>
    </row>
    <row r="34" spans="1:4" x14ac:dyDescent="0.25">
      <c r="A34" t="s">
        <v>43</v>
      </c>
      <c r="B34" t="s">
        <v>76</v>
      </c>
      <c r="C34" t="s">
        <v>61</v>
      </c>
      <c r="D34" t="s">
        <v>1</v>
      </c>
    </row>
    <row r="35" spans="1:4" x14ac:dyDescent="0.25">
      <c r="A35" t="s">
        <v>44</v>
      </c>
      <c r="B35" t="s">
        <v>63</v>
      </c>
      <c r="C35" t="s">
        <v>61</v>
      </c>
      <c r="D35" t="s">
        <v>1</v>
      </c>
    </row>
    <row r="36" spans="1:4" x14ac:dyDescent="0.25">
      <c r="A36" t="s">
        <v>45</v>
      </c>
      <c r="B36" t="s">
        <v>67</v>
      </c>
      <c r="D36" t="s">
        <v>5</v>
      </c>
    </row>
    <row r="37" spans="1:4" x14ac:dyDescent="0.25">
      <c r="A37" t="s">
        <v>46</v>
      </c>
      <c r="B37" t="s">
        <v>61</v>
      </c>
      <c r="D37" t="s">
        <v>3</v>
      </c>
    </row>
    <row r="38" spans="1:4" x14ac:dyDescent="0.25">
      <c r="A38" t="s">
        <v>47</v>
      </c>
      <c r="B38" t="s">
        <v>66</v>
      </c>
      <c r="C38" t="s">
        <v>61</v>
      </c>
      <c r="D38" t="s">
        <v>1</v>
      </c>
    </row>
    <row r="39" spans="1:4" x14ac:dyDescent="0.25">
      <c r="A39" t="s">
        <v>48</v>
      </c>
      <c r="B39" t="s">
        <v>77</v>
      </c>
      <c r="C39" t="s">
        <v>61</v>
      </c>
      <c r="D39" t="s">
        <v>1</v>
      </c>
    </row>
    <row r="40" spans="1:4" x14ac:dyDescent="0.25">
      <c r="A40" t="s">
        <v>49</v>
      </c>
      <c r="B40" t="s">
        <v>63</v>
      </c>
      <c r="D40" t="s">
        <v>7</v>
      </c>
    </row>
    <row r="41" spans="1:4" x14ac:dyDescent="0.25">
      <c r="A41" t="s">
        <v>50</v>
      </c>
      <c r="B41" t="s">
        <v>72</v>
      </c>
      <c r="C41" t="s">
        <v>63</v>
      </c>
      <c r="D41" t="s">
        <v>2</v>
      </c>
    </row>
    <row r="42" spans="1:4" x14ac:dyDescent="0.25">
      <c r="A42" t="s">
        <v>51</v>
      </c>
      <c r="B42" t="s">
        <v>61</v>
      </c>
      <c r="D42" t="s">
        <v>6</v>
      </c>
    </row>
    <row r="43" spans="1:4" x14ac:dyDescent="0.25">
      <c r="A43" t="s">
        <v>52</v>
      </c>
      <c r="B43" t="s">
        <v>62</v>
      </c>
      <c r="C43" t="s">
        <v>69</v>
      </c>
      <c r="D43" t="s">
        <v>1</v>
      </c>
    </row>
    <row r="44" spans="1:4" x14ac:dyDescent="0.25">
      <c r="A44" t="s">
        <v>11</v>
      </c>
      <c r="B44" t="s">
        <v>72</v>
      </c>
      <c r="C44" t="s">
        <v>61</v>
      </c>
      <c r="D44" t="s">
        <v>4</v>
      </c>
    </row>
    <row r="45" spans="1:4" x14ac:dyDescent="0.25">
      <c r="A45" t="s">
        <v>55</v>
      </c>
      <c r="B45" t="s">
        <v>77</v>
      </c>
      <c r="D45" t="s">
        <v>5</v>
      </c>
    </row>
    <row r="46" spans="1:4" x14ac:dyDescent="0.25">
      <c r="A46" t="s">
        <v>54</v>
      </c>
      <c r="B46" t="s">
        <v>61</v>
      </c>
      <c r="D46" t="s">
        <v>4</v>
      </c>
    </row>
    <row r="47" spans="1:4" x14ac:dyDescent="0.25">
      <c r="A47" t="s">
        <v>10</v>
      </c>
      <c r="B47" t="s">
        <v>77</v>
      </c>
      <c r="C47" t="s">
        <v>61</v>
      </c>
      <c r="D47" t="s">
        <v>7</v>
      </c>
    </row>
    <row r="48" spans="1:4" x14ac:dyDescent="0.25">
      <c r="A48" t="s">
        <v>53</v>
      </c>
      <c r="B48" t="s">
        <v>77</v>
      </c>
      <c r="C48" t="s">
        <v>61</v>
      </c>
      <c r="D48" t="s">
        <v>7</v>
      </c>
    </row>
    <row r="49" spans="1:7" x14ac:dyDescent="0.25">
      <c r="A49" t="s">
        <v>57</v>
      </c>
      <c r="B49" t="s">
        <v>77</v>
      </c>
      <c r="C49" t="s">
        <v>63</v>
      </c>
      <c r="D49" t="s">
        <v>2</v>
      </c>
    </row>
    <row r="50" spans="1:7" x14ac:dyDescent="0.25">
      <c r="A50" t="s">
        <v>56</v>
      </c>
      <c r="B50" t="s">
        <v>63</v>
      </c>
      <c r="C50" t="s">
        <v>61</v>
      </c>
      <c r="D50" t="s">
        <v>7</v>
      </c>
    </row>
    <row r="55" spans="1:7" x14ac:dyDescent="0.25">
      <c r="A55" t="s">
        <v>58</v>
      </c>
      <c r="B55" s="25" t="s">
        <v>59</v>
      </c>
      <c r="C55" s="25"/>
      <c r="D55" s="25"/>
      <c r="E55" s="25"/>
      <c r="F55" s="12"/>
      <c r="G55" s="12"/>
    </row>
    <row r="57" spans="1:7" x14ac:dyDescent="0.25">
      <c r="A57" s="2"/>
      <c r="B57" s="2"/>
      <c r="C57" s="2"/>
    </row>
  </sheetData>
  <mergeCells count="1">
    <mergeCell ref="B55:E55"/>
  </mergeCells>
  <phoneticPr fontId="3" type="noConversion"/>
  <conditionalFormatting sqref="F2:F50 G50">
    <cfRule type="cellIs" dxfId="5" priority="1" operator="equal">
      <formula>TRUE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78A35C-AC57-4BE0-8174-A731989E2154}">
          <x14:formula1>
            <xm:f>DogClasses!$A$2:$A$9</xm:f>
          </x14:formula1>
          <xm:sqref>D2:D50</xm:sqref>
        </x14:dataValidation>
        <x14:dataValidation type="list" allowBlank="1" showInputMessage="1" showErrorMessage="1" xr:uid="{241D3E34-978A-455C-8C99-4CD8969EEBF4}">
          <x14:formula1>
            <xm:f>'Colours'!$A$1:$A$101</xm:f>
          </x14:formula1>
          <xm:sqref>B2:C50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1583-4273-42E2-B5E5-D46888FF4E6A}">
  <dimension ref="A1:A20"/>
  <sheetViews>
    <sheetView workbookViewId="0">
      <selection activeCell="B22" sqref="B22"/>
    </sheetView>
  </sheetViews>
  <sheetFormatPr defaultRowHeight="15" x14ac:dyDescent="0.25"/>
  <cols>
    <col min="1" max="1" width="15.140625" customWidth="1"/>
  </cols>
  <sheetData>
    <row r="1" spans="1:1" x14ac:dyDescent="0.25">
      <c r="A1" s="1" t="s">
        <v>0</v>
      </c>
    </row>
    <row r="2" spans="1:1" x14ac:dyDescent="0.25">
      <c r="A2" t="s">
        <v>63</v>
      </c>
    </row>
    <row r="3" spans="1:1" x14ac:dyDescent="0.25">
      <c r="A3" t="s">
        <v>64</v>
      </c>
    </row>
    <row r="4" spans="1:1" x14ac:dyDescent="0.25">
      <c r="A4" t="s">
        <v>74</v>
      </c>
    </row>
    <row r="5" spans="1:1" x14ac:dyDescent="0.25">
      <c r="A5" t="s">
        <v>72</v>
      </c>
    </row>
    <row r="6" spans="1:1" x14ac:dyDescent="0.25">
      <c r="A6" t="s">
        <v>73</v>
      </c>
    </row>
    <row r="7" spans="1:1" x14ac:dyDescent="0.25">
      <c r="A7" t="s">
        <v>60</v>
      </c>
    </row>
    <row r="8" spans="1:1" x14ac:dyDescent="0.25">
      <c r="A8" t="s">
        <v>61</v>
      </c>
    </row>
    <row r="9" spans="1:1" x14ac:dyDescent="0.25">
      <c r="A9" t="s">
        <v>75</v>
      </c>
    </row>
    <row r="10" spans="1:1" x14ac:dyDescent="0.25">
      <c r="A10" t="s">
        <v>76</v>
      </c>
    </row>
    <row r="11" spans="1:1" x14ac:dyDescent="0.25">
      <c r="A11" t="s">
        <v>78</v>
      </c>
    </row>
    <row r="12" spans="1:1" x14ac:dyDescent="0.25">
      <c r="A12" t="s">
        <v>79</v>
      </c>
    </row>
    <row r="13" spans="1:1" x14ac:dyDescent="0.25">
      <c r="A13" t="s">
        <v>80</v>
      </c>
    </row>
    <row r="14" spans="1:1" x14ac:dyDescent="0.25">
      <c r="A14" t="s">
        <v>81</v>
      </c>
    </row>
    <row r="15" spans="1:1" x14ac:dyDescent="0.25">
      <c r="A15" t="s">
        <v>68</v>
      </c>
    </row>
    <row r="16" spans="1:1" x14ac:dyDescent="0.25">
      <c r="A16" t="s">
        <v>67</v>
      </c>
    </row>
    <row r="17" spans="1:1" x14ac:dyDescent="0.25">
      <c r="A17" t="s">
        <v>66</v>
      </c>
    </row>
    <row r="18" spans="1:1" x14ac:dyDescent="0.25">
      <c r="A18" t="s">
        <v>77</v>
      </c>
    </row>
    <row r="19" spans="1:1" x14ac:dyDescent="0.25">
      <c r="A19" t="s">
        <v>62</v>
      </c>
    </row>
    <row r="20" spans="1:1" x14ac:dyDescent="0.25">
      <c r="A20" t="s">
        <v>69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32D8-32EF-4674-981F-258EA2D58E21}">
  <dimension ref="A1:G100"/>
  <sheetViews>
    <sheetView workbookViewId="0">
      <selection activeCell="D22" sqref="D22"/>
    </sheetView>
  </sheetViews>
  <sheetFormatPr defaultRowHeight="15" x14ac:dyDescent="0.25"/>
  <cols>
    <col min="1" max="1" width="12.7109375" customWidth="1"/>
    <col min="2" max="2" width="15.28515625" customWidth="1"/>
    <col min="3" max="3" width="12.28515625" customWidth="1"/>
    <col min="4" max="4" width="14.28515625" customWidth="1"/>
    <col min="5" max="5" width="9.7109375" customWidth="1"/>
    <col min="6" max="6" width="20.42578125" customWidth="1"/>
    <col min="7" max="7" width="10.42578125" bestFit="1" customWidth="1"/>
  </cols>
  <sheetData>
    <row r="1" spans="1:7" x14ac:dyDescent="0.25">
      <c r="A1" s="1" t="s">
        <v>82</v>
      </c>
      <c r="B1" s="1" t="s">
        <v>83</v>
      </c>
      <c r="C1" s="1" t="s">
        <v>84</v>
      </c>
      <c r="D1" s="1" t="s">
        <v>355</v>
      </c>
      <c r="E1" s="1" t="s">
        <v>353</v>
      </c>
      <c r="F1" s="1" t="s">
        <v>354</v>
      </c>
    </row>
    <row r="2" spans="1:7" x14ac:dyDescent="0.25">
      <c r="A2" t="s">
        <v>85</v>
      </c>
      <c r="B2" t="s">
        <v>280</v>
      </c>
      <c r="C2" t="s">
        <v>86</v>
      </c>
      <c r="D2" s="3">
        <v>28779</v>
      </c>
      <c r="E2" t="str">
        <f>IF(ISBLANK(Table6[[#This Row],[Date Of Retirement]]), "No", "Yes")</f>
        <v>No</v>
      </c>
    </row>
    <row r="3" spans="1:7" x14ac:dyDescent="0.25">
      <c r="A3" t="s">
        <v>87</v>
      </c>
      <c r="B3" t="s">
        <v>253</v>
      </c>
      <c r="C3" t="s">
        <v>88</v>
      </c>
      <c r="D3" s="3">
        <v>29072</v>
      </c>
      <c r="E3" t="str">
        <f>IF(ISBLANK(Table6[[#This Row],[Date Of Retirement]]), "No", "Yes")</f>
        <v>No</v>
      </c>
    </row>
    <row r="4" spans="1:7" x14ac:dyDescent="0.25">
      <c r="A4" t="s">
        <v>89</v>
      </c>
      <c r="B4" t="s">
        <v>281</v>
      </c>
      <c r="C4" t="s">
        <v>90</v>
      </c>
      <c r="D4" s="3">
        <v>33109</v>
      </c>
      <c r="E4" t="str">
        <f>IF(ISBLANK(Table6[[#This Row],[Date Of Retirement]]), "No", "Yes")</f>
        <v>No</v>
      </c>
    </row>
    <row r="5" spans="1:7" x14ac:dyDescent="0.25">
      <c r="A5" t="s">
        <v>91</v>
      </c>
      <c r="B5" t="s">
        <v>282</v>
      </c>
      <c r="C5" t="s">
        <v>256</v>
      </c>
      <c r="D5" s="3">
        <v>27001</v>
      </c>
      <c r="E5" t="str">
        <f>IF(ISBLANK(Table6[[#This Row],[Date Of Retirement]]), "No", "Yes")</f>
        <v>Yes</v>
      </c>
      <c r="F5" s="3">
        <v>33047</v>
      </c>
    </row>
    <row r="6" spans="1:7" x14ac:dyDescent="0.25">
      <c r="A6" t="s">
        <v>92</v>
      </c>
      <c r="B6" t="s">
        <v>199</v>
      </c>
      <c r="C6" t="s">
        <v>93</v>
      </c>
      <c r="D6" s="3">
        <v>32077</v>
      </c>
      <c r="E6" t="str">
        <f>IF(ISBLANK(Table6[[#This Row],[Date Of Retirement]]), "No", "Yes")</f>
        <v>No</v>
      </c>
    </row>
    <row r="7" spans="1:7" x14ac:dyDescent="0.25">
      <c r="A7" t="s">
        <v>94</v>
      </c>
      <c r="C7" t="s">
        <v>95</v>
      </c>
      <c r="D7" s="3">
        <v>28092</v>
      </c>
      <c r="E7" t="str">
        <f>IF(ISBLANK(Table6[[#This Row],[Date Of Retirement]]), "No", "Yes")</f>
        <v>No</v>
      </c>
    </row>
    <row r="8" spans="1:7" x14ac:dyDescent="0.25">
      <c r="A8" t="s">
        <v>96</v>
      </c>
      <c r="C8" t="s">
        <v>97</v>
      </c>
      <c r="D8" s="3">
        <v>27506</v>
      </c>
      <c r="E8" t="str">
        <f>IF(ISBLANK(Table6[[#This Row],[Date Of Retirement]]), "No", "Yes")</f>
        <v>No</v>
      </c>
    </row>
    <row r="9" spans="1:7" x14ac:dyDescent="0.25">
      <c r="A9" t="s">
        <v>98</v>
      </c>
      <c r="B9" t="s">
        <v>283</v>
      </c>
      <c r="C9" t="s">
        <v>99</v>
      </c>
      <c r="D9" s="3">
        <v>29941</v>
      </c>
      <c r="E9" t="str">
        <f>IF(ISBLANK(Table6[[#This Row],[Date Of Retirement]]), "No", "Yes")</f>
        <v>No</v>
      </c>
    </row>
    <row r="10" spans="1:7" x14ac:dyDescent="0.25">
      <c r="A10" t="s">
        <v>100</v>
      </c>
      <c r="B10" t="s">
        <v>284</v>
      </c>
      <c r="C10" t="s">
        <v>101</v>
      </c>
      <c r="D10" s="3">
        <v>35998</v>
      </c>
      <c r="E10" t="str">
        <f>IF(ISBLANK(Table6[[#This Row],[Date Of Retirement]]), "No", "Yes")</f>
        <v>No</v>
      </c>
    </row>
    <row r="11" spans="1:7" x14ac:dyDescent="0.25">
      <c r="A11" t="s">
        <v>102</v>
      </c>
      <c r="B11" t="s">
        <v>285</v>
      </c>
      <c r="C11" t="s">
        <v>103</v>
      </c>
      <c r="D11" s="3">
        <v>35340</v>
      </c>
      <c r="E11" t="str">
        <f>IF(ISBLANK(Table6[[#This Row],[Date Of Retirement]]), "No", "Yes")</f>
        <v>No</v>
      </c>
    </row>
    <row r="12" spans="1:7" x14ac:dyDescent="0.25">
      <c r="A12" t="s">
        <v>104</v>
      </c>
      <c r="B12" t="s">
        <v>286</v>
      </c>
      <c r="C12" t="s">
        <v>105</v>
      </c>
      <c r="D12" s="3">
        <v>30694</v>
      </c>
      <c r="E12" t="str">
        <f>IF(ISBLANK(Table6[[#This Row],[Date Of Retirement]]), "No", "Yes")</f>
        <v>No</v>
      </c>
    </row>
    <row r="13" spans="1:7" x14ac:dyDescent="0.25">
      <c r="A13" t="s">
        <v>106</v>
      </c>
      <c r="C13" t="s">
        <v>107</v>
      </c>
      <c r="D13" s="3">
        <v>28986</v>
      </c>
      <c r="E13" t="str">
        <f>IF(ISBLANK(Table6[[#This Row],[Date Of Retirement]]), "No", "Yes")</f>
        <v>No</v>
      </c>
    </row>
    <row r="14" spans="1:7" x14ac:dyDescent="0.25">
      <c r="A14" t="s">
        <v>108</v>
      </c>
      <c r="B14" t="s">
        <v>287</v>
      </c>
      <c r="C14" t="s">
        <v>109</v>
      </c>
      <c r="D14" s="3">
        <v>28819</v>
      </c>
      <c r="E14" t="str">
        <f>IF(ISBLANK(Table6[[#This Row],[Date Of Retirement]]), "No", "Yes")</f>
        <v>No</v>
      </c>
    </row>
    <row r="15" spans="1:7" x14ac:dyDescent="0.25">
      <c r="A15" t="s">
        <v>110</v>
      </c>
      <c r="B15" t="s">
        <v>214</v>
      </c>
      <c r="C15" t="s">
        <v>111</v>
      </c>
      <c r="D15" s="3">
        <v>30631</v>
      </c>
      <c r="E15" t="str">
        <f>IF(ISBLANK(Table6[[#This Row],[Date Of Retirement]]), "No", "Yes")</f>
        <v>Yes</v>
      </c>
      <c r="F15" s="3">
        <v>34182</v>
      </c>
      <c r="G15" s="3"/>
    </row>
    <row r="16" spans="1:7" x14ac:dyDescent="0.25">
      <c r="A16" t="s">
        <v>112</v>
      </c>
      <c r="B16" t="s">
        <v>120</v>
      </c>
      <c r="C16" t="s">
        <v>113</v>
      </c>
      <c r="D16" s="3">
        <v>30844</v>
      </c>
      <c r="E16" t="str">
        <f>IF(ISBLANK(Table6[[#This Row],[Date Of Retirement]]), "No", "Yes")</f>
        <v>No</v>
      </c>
    </row>
    <row r="17" spans="1:7" x14ac:dyDescent="0.25">
      <c r="A17" t="s">
        <v>114</v>
      </c>
      <c r="C17" t="s">
        <v>115</v>
      </c>
      <c r="D17" s="3">
        <v>27950</v>
      </c>
      <c r="E17" t="str">
        <f>IF(ISBLANK(Table6[[#This Row],[Date Of Retirement]]), "No", "Yes")</f>
        <v>No</v>
      </c>
      <c r="G17" s="3"/>
    </row>
    <row r="18" spans="1:7" x14ac:dyDescent="0.25">
      <c r="A18" t="s">
        <v>116</v>
      </c>
      <c r="B18" t="s">
        <v>288</v>
      </c>
      <c r="C18" t="s">
        <v>117</v>
      </c>
      <c r="D18" s="3">
        <v>32337</v>
      </c>
      <c r="E18" t="str">
        <f>IF(ISBLANK(Table6[[#This Row],[Date Of Retirement]]), "No", "Yes")</f>
        <v>No</v>
      </c>
    </row>
    <row r="19" spans="1:7" x14ac:dyDescent="0.25">
      <c r="A19" t="s">
        <v>118</v>
      </c>
      <c r="B19" t="s">
        <v>289</v>
      </c>
      <c r="C19" t="s">
        <v>119</v>
      </c>
      <c r="D19" s="3">
        <v>34926</v>
      </c>
      <c r="E19" t="str">
        <f>IF(ISBLANK(Table6[[#This Row],[Date Of Retirement]]), "No", "Yes")</f>
        <v>No</v>
      </c>
    </row>
    <row r="20" spans="1:7" x14ac:dyDescent="0.25">
      <c r="A20" t="s">
        <v>120</v>
      </c>
      <c r="B20" t="s">
        <v>290</v>
      </c>
      <c r="C20" t="s">
        <v>121</v>
      </c>
      <c r="D20" s="3">
        <v>34228</v>
      </c>
      <c r="E20" t="str">
        <f>IF(ISBLANK(Table6[[#This Row],[Date Of Retirement]]), "No", "Yes")</f>
        <v>Yes</v>
      </c>
      <c r="F20" s="3">
        <v>34614</v>
      </c>
    </row>
    <row r="21" spans="1:7" x14ac:dyDescent="0.25">
      <c r="A21" t="s">
        <v>122</v>
      </c>
      <c r="B21" t="s">
        <v>63</v>
      </c>
      <c r="C21" t="s">
        <v>123</v>
      </c>
      <c r="D21" s="3">
        <v>35238</v>
      </c>
      <c r="E21" t="str">
        <f>IF(ISBLANK(Table6[[#This Row],[Date Of Retirement]]), "No", "Yes")</f>
        <v>No</v>
      </c>
    </row>
    <row r="22" spans="1:7" x14ac:dyDescent="0.25">
      <c r="A22" t="s">
        <v>124</v>
      </c>
      <c r="B22" t="s">
        <v>291</v>
      </c>
      <c r="C22" t="s">
        <v>125</v>
      </c>
      <c r="D22" s="3">
        <v>26909</v>
      </c>
      <c r="E22" t="str">
        <f>IF(ISBLANK(Table6[[#This Row],[Date Of Retirement]]), "No", "Yes")</f>
        <v>No</v>
      </c>
    </row>
    <row r="23" spans="1:7" x14ac:dyDescent="0.25">
      <c r="A23" t="s">
        <v>126</v>
      </c>
      <c r="C23" t="s">
        <v>127</v>
      </c>
      <c r="D23" s="3">
        <v>32164</v>
      </c>
      <c r="E23" t="str">
        <f>IF(ISBLANK(Table6[[#This Row],[Date Of Retirement]]), "No", "Yes")</f>
        <v>No</v>
      </c>
    </row>
    <row r="24" spans="1:7" x14ac:dyDescent="0.25">
      <c r="A24" t="s">
        <v>128</v>
      </c>
      <c r="B24" t="s">
        <v>292</v>
      </c>
      <c r="C24" t="s">
        <v>129</v>
      </c>
      <c r="D24" s="3">
        <v>28228</v>
      </c>
      <c r="E24" t="str">
        <f>IF(ISBLANK(Table6[[#This Row],[Date Of Retirement]]), "No", "Yes")</f>
        <v>Yes</v>
      </c>
      <c r="F24" s="3">
        <v>32742</v>
      </c>
    </row>
    <row r="25" spans="1:7" x14ac:dyDescent="0.25">
      <c r="A25" t="s">
        <v>130</v>
      </c>
      <c r="B25" t="s">
        <v>293</v>
      </c>
      <c r="C25" t="s">
        <v>131</v>
      </c>
      <c r="D25" s="3">
        <v>36241</v>
      </c>
      <c r="E25" t="str">
        <f>IF(ISBLANK(Table6[[#This Row],[Date Of Retirement]]), "No", "Yes")</f>
        <v>No</v>
      </c>
    </row>
    <row r="26" spans="1:7" x14ac:dyDescent="0.25">
      <c r="A26" t="s">
        <v>132</v>
      </c>
      <c r="B26" t="s">
        <v>294</v>
      </c>
      <c r="C26" t="s">
        <v>133</v>
      </c>
      <c r="D26" s="3">
        <v>36731</v>
      </c>
      <c r="E26" t="str">
        <f>IF(ISBLANK(Table6[[#This Row],[Date Of Retirement]]), "No", "Yes")</f>
        <v>No</v>
      </c>
    </row>
    <row r="27" spans="1:7" x14ac:dyDescent="0.25">
      <c r="A27" t="s">
        <v>134</v>
      </c>
      <c r="B27" t="s">
        <v>295</v>
      </c>
      <c r="C27" t="s">
        <v>135</v>
      </c>
      <c r="D27" s="3">
        <v>27173</v>
      </c>
      <c r="E27" t="str">
        <f>IF(ISBLANK(Table6[[#This Row],[Date Of Retirement]]), "No", "Yes")</f>
        <v>No</v>
      </c>
    </row>
    <row r="28" spans="1:7" x14ac:dyDescent="0.25">
      <c r="A28" t="s">
        <v>136</v>
      </c>
      <c r="B28" t="s">
        <v>296</v>
      </c>
      <c r="C28" t="s">
        <v>137</v>
      </c>
      <c r="D28" s="3">
        <v>28344</v>
      </c>
      <c r="E28" t="str">
        <f>IF(ISBLANK(Table6[[#This Row],[Date Of Retirement]]), "No", "Yes")</f>
        <v>No</v>
      </c>
    </row>
    <row r="29" spans="1:7" x14ac:dyDescent="0.25">
      <c r="A29" t="s">
        <v>138</v>
      </c>
      <c r="B29" t="s">
        <v>297</v>
      </c>
      <c r="C29" t="s">
        <v>139</v>
      </c>
      <c r="D29" s="3">
        <v>29715</v>
      </c>
      <c r="E29" t="str">
        <f>IF(ISBLANK(Table6[[#This Row],[Date Of Retirement]]), "No", "Yes")</f>
        <v>No</v>
      </c>
    </row>
    <row r="30" spans="1:7" x14ac:dyDescent="0.25">
      <c r="A30" t="s">
        <v>140</v>
      </c>
      <c r="B30" t="s">
        <v>298</v>
      </c>
      <c r="C30" t="s">
        <v>141</v>
      </c>
      <c r="D30" s="3">
        <v>26614</v>
      </c>
      <c r="E30" t="str">
        <f>IF(ISBLANK(Table6[[#This Row],[Date Of Retirement]]), "No", "Yes")</f>
        <v>No</v>
      </c>
    </row>
    <row r="31" spans="1:7" x14ac:dyDescent="0.25">
      <c r="A31" t="s">
        <v>142</v>
      </c>
      <c r="B31" t="s">
        <v>299</v>
      </c>
      <c r="C31" t="s">
        <v>143</v>
      </c>
      <c r="D31" s="3">
        <v>28995</v>
      </c>
      <c r="E31" t="str">
        <f>IF(ISBLANK(Table6[[#This Row],[Date Of Retirement]]), "No", "Yes")</f>
        <v>No</v>
      </c>
    </row>
    <row r="32" spans="1:7" x14ac:dyDescent="0.25">
      <c r="A32" t="s">
        <v>144</v>
      </c>
      <c r="B32" t="s">
        <v>300</v>
      </c>
      <c r="C32" t="s">
        <v>257</v>
      </c>
      <c r="D32" s="3">
        <v>29991</v>
      </c>
      <c r="E32" t="str">
        <f>IF(ISBLANK(Table6[[#This Row],[Date Of Retirement]]), "No", "Yes")</f>
        <v>No</v>
      </c>
    </row>
    <row r="33" spans="1:6" x14ac:dyDescent="0.25">
      <c r="A33" t="s">
        <v>145</v>
      </c>
      <c r="B33" t="s">
        <v>301</v>
      </c>
      <c r="C33" t="s">
        <v>146</v>
      </c>
      <c r="D33" s="3">
        <v>31310</v>
      </c>
      <c r="E33" t="str">
        <f>IF(ISBLANK(Table6[[#This Row],[Date Of Retirement]]), "No", "Yes")</f>
        <v>No</v>
      </c>
    </row>
    <row r="34" spans="1:6" x14ac:dyDescent="0.25">
      <c r="A34" t="s">
        <v>147</v>
      </c>
      <c r="B34" t="s">
        <v>302</v>
      </c>
      <c r="C34" t="s">
        <v>148</v>
      </c>
      <c r="D34" s="3">
        <v>28757</v>
      </c>
      <c r="E34" t="str">
        <f>IF(ISBLANK(Table6[[#This Row],[Date Of Retirement]]), "No", "Yes")</f>
        <v>No</v>
      </c>
    </row>
    <row r="35" spans="1:6" x14ac:dyDescent="0.25">
      <c r="A35" t="s">
        <v>149</v>
      </c>
      <c r="B35" t="s">
        <v>243</v>
      </c>
      <c r="C35" t="s">
        <v>150</v>
      </c>
      <c r="D35" s="3">
        <v>26371</v>
      </c>
      <c r="E35" t="str">
        <f>IF(ISBLANK(Table6[[#This Row],[Date Of Retirement]]), "No", "Yes")</f>
        <v>Yes</v>
      </c>
      <c r="F35" s="3">
        <v>34686</v>
      </c>
    </row>
    <row r="36" spans="1:6" x14ac:dyDescent="0.25">
      <c r="A36" t="s">
        <v>151</v>
      </c>
      <c r="B36" t="s">
        <v>303</v>
      </c>
      <c r="C36" t="s">
        <v>152</v>
      </c>
      <c r="D36" s="3">
        <v>32530</v>
      </c>
      <c r="E36" t="str">
        <f>IF(ISBLANK(Table6[[#This Row],[Date Of Retirement]]), "No", "Yes")</f>
        <v>No</v>
      </c>
    </row>
    <row r="37" spans="1:6" x14ac:dyDescent="0.25">
      <c r="A37" t="s">
        <v>153</v>
      </c>
      <c r="B37" t="s">
        <v>212</v>
      </c>
      <c r="C37" t="s">
        <v>154</v>
      </c>
      <c r="D37" s="3">
        <v>31217</v>
      </c>
      <c r="E37" t="str">
        <f>IF(ISBLANK(Table6[[#This Row],[Date Of Retirement]]), "No", "Yes")</f>
        <v>No</v>
      </c>
    </row>
    <row r="38" spans="1:6" x14ac:dyDescent="0.25">
      <c r="A38" t="s">
        <v>155</v>
      </c>
      <c r="B38" t="s">
        <v>304</v>
      </c>
      <c r="C38" t="s">
        <v>156</v>
      </c>
      <c r="D38" s="3">
        <v>26920</v>
      </c>
      <c r="E38" t="str">
        <f>IF(ISBLANK(Table6[[#This Row],[Date Of Retirement]]), "No", "Yes")</f>
        <v>No</v>
      </c>
    </row>
    <row r="39" spans="1:6" x14ac:dyDescent="0.25">
      <c r="A39" t="s">
        <v>157</v>
      </c>
      <c r="B39" t="s">
        <v>305</v>
      </c>
      <c r="C39" t="s">
        <v>158</v>
      </c>
      <c r="D39" s="3">
        <v>29755</v>
      </c>
      <c r="E39" t="str">
        <f>IF(ISBLANK(Table6[[#This Row],[Date Of Retirement]]), "No", "Yes")</f>
        <v>No</v>
      </c>
    </row>
    <row r="40" spans="1:6" x14ac:dyDescent="0.25">
      <c r="A40" t="s">
        <v>159</v>
      </c>
      <c r="B40" t="s">
        <v>306</v>
      </c>
      <c r="C40" t="s">
        <v>160</v>
      </c>
      <c r="D40" s="3">
        <v>31011</v>
      </c>
      <c r="E40" t="str">
        <f>IF(ISBLANK(Table6[[#This Row],[Date Of Retirement]]), "No", "Yes")</f>
        <v>No</v>
      </c>
    </row>
    <row r="41" spans="1:6" x14ac:dyDescent="0.25">
      <c r="A41" t="s">
        <v>161</v>
      </c>
      <c r="B41" t="s">
        <v>307</v>
      </c>
      <c r="C41" t="s">
        <v>162</v>
      </c>
      <c r="D41" s="3">
        <v>30176</v>
      </c>
      <c r="E41" t="str">
        <f>IF(ISBLANK(Table6[[#This Row],[Date Of Retirement]]), "No", "Yes")</f>
        <v>No</v>
      </c>
    </row>
    <row r="42" spans="1:6" x14ac:dyDescent="0.25">
      <c r="A42" t="s">
        <v>163</v>
      </c>
      <c r="B42" t="s">
        <v>308</v>
      </c>
      <c r="C42" t="s">
        <v>164</v>
      </c>
      <c r="D42" s="3">
        <v>32131</v>
      </c>
      <c r="E42" t="str">
        <f>IF(ISBLANK(Table6[[#This Row],[Date Of Retirement]]), "No", "Yes")</f>
        <v>No</v>
      </c>
    </row>
    <row r="43" spans="1:6" x14ac:dyDescent="0.25">
      <c r="A43" t="s">
        <v>165</v>
      </c>
      <c r="B43" t="s">
        <v>309</v>
      </c>
      <c r="C43" t="s">
        <v>166</v>
      </c>
      <c r="D43" s="3">
        <v>30802</v>
      </c>
      <c r="E43" t="str">
        <f>IF(ISBLANK(Table6[[#This Row],[Date Of Retirement]]), "No", "Yes")</f>
        <v>No</v>
      </c>
    </row>
    <row r="44" spans="1:6" x14ac:dyDescent="0.25">
      <c r="A44" t="s">
        <v>167</v>
      </c>
      <c r="C44" t="s">
        <v>168</v>
      </c>
      <c r="D44" s="3">
        <v>36743</v>
      </c>
      <c r="E44" t="str">
        <f>IF(ISBLANK(Table6[[#This Row],[Date Of Retirement]]), "No", "Yes")</f>
        <v>No</v>
      </c>
    </row>
    <row r="45" spans="1:6" x14ac:dyDescent="0.25">
      <c r="A45" t="s">
        <v>169</v>
      </c>
      <c r="C45" t="s">
        <v>170</v>
      </c>
      <c r="D45" s="3">
        <v>36150</v>
      </c>
      <c r="E45" t="str">
        <f>IF(ISBLANK(Table6[[#This Row],[Date Of Retirement]]), "No", "Yes")</f>
        <v>No</v>
      </c>
    </row>
    <row r="46" spans="1:6" x14ac:dyDescent="0.25">
      <c r="A46" t="s">
        <v>171</v>
      </c>
      <c r="B46" t="s">
        <v>310</v>
      </c>
      <c r="C46" t="s">
        <v>172</v>
      </c>
      <c r="D46" s="3">
        <v>32859</v>
      </c>
      <c r="E46" t="str">
        <f>IF(ISBLANK(Table6[[#This Row],[Date Of Retirement]]), "No", "Yes")</f>
        <v>No</v>
      </c>
    </row>
    <row r="47" spans="1:6" x14ac:dyDescent="0.25">
      <c r="A47" t="s">
        <v>173</v>
      </c>
      <c r="B47" t="s">
        <v>211</v>
      </c>
      <c r="C47" t="s">
        <v>174</v>
      </c>
      <c r="D47" s="3">
        <v>27535</v>
      </c>
      <c r="E47" t="str">
        <f>IF(ISBLANK(Table6[[#This Row],[Date Of Retirement]]), "No", "Yes")</f>
        <v>No</v>
      </c>
    </row>
    <row r="48" spans="1:6" x14ac:dyDescent="0.25">
      <c r="A48" t="s">
        <v>175</v>
      </c>
      <c r="B48" t="s">
        <v>311</v>
      </c>
      <c r="C48" t="s">
        <v>176</v>
      </c>
      <c r="D48" s="3">
        <v>30785</v>
      </c>
      <c r="E48" t="str">
        <f>IF(ISBLANK(Table6[[#This Row],[Date Of Retirement]]), "No", "Yes")</f>
        <v>No</v>
      </c>
    </row>
    <row r="49" spans="1:6" x14ac:dyDescent="0.25">
      <c r="A49" t="s">
        <v>177</v>
      </c>
      <c r="B49" t="s">
        <v>312</v>
      </c>
      <c r="C49" t="s">
        <v>178</v>
      </c>
      <c r="D49" s="3">
        <v>32987</v>
      </c>
      <c r="E49" t="str">
        <f>IF(ISBLANK(Table6[[#This Row],[Date Of Retirement]]), "No", "Yes")</f>
        <v>No</v>
      </c>
    </row>
    <row r="50" spans="1:6" x14ac:dyDescent="0.25">
      <c r="A50" t="s">
        <v>179</v>
      </c>
      <c r="B50" t="s">
        <v>313</v>
      </c>
      <c r="C50" t="s">
        <v>180</v>
      </c>
      <c r="D50" s="3">
        <v>33216</v>
      </c>
      <c r="E50" t="str">
        <f>IF(ISBLANK(Table6[[#This Row],[Date Of Retirement]]), "No", "Yes")</f>
        <v>No</v>
      </c>
    </row>
    <row r="51" spans="1:6" x14ac:dyDescent="0.25">
      <c r="A51" t="s">
        <v>181</v>
      </c>
      <c r="B51" t="s">
        <v>314</v>
      </c>
      <c r="C51" t="s">
        <v>182</v>
      </c>
      <c r="D51" s="3">
        <v>33085</v>
      </c>
      <c r="E51" t="str">
        <f>IF(ISBLANK(Table6[[#This Row],[Date Of Retirement]]), "No", "Yes")</f>
        <v>No</v>
      </c>
    </row>
    <row r="52" spans="1:6" x14ac:dyDescent="0.25">
      <c r="A52" t="s">
        <v>183</v>
      </c>
      <c r="B52" t="s">
        <v>315</v>
      </c>
      <c r="C52" t="s">
        <v>184</v>
      </c>
      <c r="D52" s="3">
        <v>27553</v>
      </c>
      <c r="E52" t="str">
        <f>IF(ISBLANK(Table6[[#This Row],[Date Of Retirement]]), "No", "Yes")</f>
        <v>No</v>
      </c>
    </row>
    <row r="53" spans="1:6" x14ac:dyDescent="0.25">
      <c r="A53" t="s">
        <v>258</v>
      </c>
      <c r="B53" t="s">
        <v>316</v>
      </c>
      <c r="C53" t="s">
        <v>185</v>
      </c>
      <c r="D53" s="3">
        <v>29892</v>
      </c>
      <c r="E53" t="str">
        <f>IF(ISBLANK(Table6[[#This Row],[Date Of Retirement]]), "No", "Yes")</f>
        <v>No</v>
      </c>
    </row>
    <row r="54" spans="1:6" x14ac:dyDescent="0.25">
      <c r="A54" t="s">
        <v>186</v>
      </c>
      <c r="B54" t="s">
        <v>317</v>
      </c>
      <c r="C54" t="s">
        <v>187</v>
      </c>
      <c r="D54" s="3">
        <v>30438</v>
      </c>
      <c r="E54" t="str">
        <f>IF(ISBLANK(Table6[[#This Row],[Date Of Retirement]]), "No", "Yes")</f>
        <v>Yes</v>
      </c>
      <c r="F54" s="3">
        <v>32842</v>
      </c>
    </row>
    <row r="55" spans="1:6" x14ac:dyDescent="0.25">
      <c r="A55" t="s">
        <v>188</v>
      </c>
      <c r="B55" t="s">
        <v>318</v>
      </c>
      <c r="C55" t="s">
        <v>189</v>
      </c>
      <c r="D55" s="3">
        <v>29950</v>
      </c>
      <c r="E55" t="str">
        <f>IF(ISBLANK(Table6[[#This Row],[Date Of Retirement]]), "No", "Yes")</f>
        <v>No</v>
      </c>
    </row>
    <row r="56" spans="1:6" x14ac:dyDescent="0.25">
      <c r="A56" t="s">
        <v>190</v>
      </c>
      <c r="B56" t="s">
        <v>319</v>
      </c>
      <c r="C56" t="s">
        <v>161</v>
      </c>
      <c r="D56" s="3">
        <v>25617</v>
      </c>
      <c r="E56" t="str">
        <f>IF(ISBLANK(Table6[[#This Row],[Date Of Retirement]]), "No", "Yes")</f>
        <v>No</v>
      </c>
    </row>
    <row r="57" spans="1:6" x14ac:dyDescent="0.25">
      <c r="A57" t="s">
        <v>191</v>
      </c>
      <c r="B57" t="s">
        <v>320</v>
      </c>
      <c r="C57" t="s">
        <v>192</v>
      </c>
      <c r="D57" s="3">
        <v>35423</v>
      </c>
      <c r="E57" t="str">
        <f>IF(ISBLANK(Table6[[#This Row],[Date Of Retirement]]), "No", "Yes")</f>
        <v>No</v>
      </c>
    </row>
    <row r="58" spans="1:6" x14ac:dyDescent="0.25">
      <c r="A58" t="s">
        <v>193</v>
      </c>
      <c r="C58" t="s">
        <v>194</v>
      </c>
      <c r="D58" s="3">
        <v>34148</v>
      </c>
      <c r="E58" t="str">
        <f>IF(ISBLANK(Table6[[#This Row],[Date Of Retirement]]), "No", "Yes")</f>
        <v>No</v>
      </c>
    </row>
    <row r="59" spans="1:6" x14ac:dyDescent="0.25">
      <c r="A59" t="s">
        <v>195</v>
      </c>
      <c r="C59" t="s">
        <v>196</v>
      </c>
      <c r="D59" s="3">
        <v>33515</v>
      </c>
      <c r="E59" t="str">
        <f>IF(ISBLANK(Table6[[#This Row],[Date Of Retirement]]), "No", "Yes")</f>
        <v>Yes</v>
      </c>
      <c r="F59" s="3">
        <v>34328</v>
      </c>
    </row>
    <row r="60" spans="1:6" x14ac:dyDescent="0.25">
      <c r="A60" t="s">
        <v>197</v>
      </c>
      <c r="C60" t="s">
        <v>198</v>
      </c>
      <c r="D60" s="3">
        <v>36124</v>
      </c>
      <c r="E60" t="str">
        <f>IF(ISBLANK(Table6[[#This Row],[Date Of Retirement]]), "No", "Yes")</f>
        <v>No</v>
      </c>
    </row>
    <row r="61" spans="1:6" x14ac:dyDescent="0.25">
      <c r="A61" t="s">
        <v>199</v>
      </c>
      <c r="C61" t="s">
        <v>200</v>
      </c>
      <c r="D61" s="3">
        <v>29395</v>
      </c>
      <c r="E61" t="str">
        <f>IF(ISBLANK(Table6[[#This Row],[Date Of Retirement]]), "No", "Yes")</f>
        <v>Yes</v>
      </c>
      <c r="F61" s="3">
        <v>33780</v>
      </c>
    </row>
    <row r="62" spans="1:6" x14ac:dyDescent="0.25">
      <c r="A62" t="s">
        <v>201</v>
      </c>
      <c r="B62" t="s">
        <v>321</v>
      </c>
      <c r="C62" t="s">
        <v>202</v>
      </c>
      <c r="D62" s="3">
        <v>34524</v>
      </c>
      <c r="E62" t="str">
        <f>IF(ISBLANK(Table6[[#This Row],[Date Of Retirement]]), "No", "Yes")</f>
        <v>No</v>
      </c>
    </row>
    <row r="63" spans="1:6" x14ac:dyDescent="0.25">
      <c r="A63" t="s">
        <v>203</v>
      </c>
      <c r="B63" t="s">
        <v>322</v>
      </c>
      <c r="C63" t="s">
        <v>204</v>
      </c>
      <c r="D63" s="3">
        <v>32800</v>
      </c>
      <c r="E63" t="str">
        <f>IF(ISBLANK(Table6[[#This Row],[Date Of Retirement]]), "No", "Yes")</f>
        <v>No</v>
      </c>
    </row>
    <row r="64" spans="1:6" x14ac:dyDescent="0.25">
      <c r="A64" t="s">
        <v>205</v>
      </c>
      <c r="B64" t="s">
        <v>323</v>
      </c>
      <c r="C64" t="s">
        <v>206</v>
      </c>
      <c r="D64" s="3">
        <v>30808</v>
      </c>
      <c r="E64" t="str">
        <f>IF(ISBLANK(Table6[[#This Row],[Date Of Retirement]]), "No", "Yes")</f>
        <v>No</v>
      </c>
    </row>
    <row r="65" spans="1:6" x14ac:dyDescent="0.25">
      <c r="A65" t="s">
        <v>207</v>
      </c>
      <c r="B65" t="s">
        <v>324</v>
      </c>
      <c r="C65" t="s">
        <v>208</v>
      </c>
      <c r="D65" s="3">
        <v>33543</v>
      </c>
      <c r="E65" t="str">
        <f>IF(ISBLANK(Table6[[#This Row],[Date Of Retirement]]), "No", "Yes")</f>
        <v>No</v>
      </c>
    </row>
    <row r="66" spans="1:6" x14ac:dyDescent="0.25">
      <c r="A66" t="s">
        <v>209</v>
      </c>
      <c r="B66" t="s">
        <v>325</v>
      </c>
      <c r="C66" t="s">
        <v>210</v>
      </c>
      <c r="D66" s="3">
        <v>27705</v>
      </c>
      <c r="E66" t="str">
        <f>IF(ISBLANK(Table6[[#This Row],[Date Of Retirement]]), "No", "Yes")</f>
        <v>No</v>
      </c>
    </row>
    <row r="67" spans="1:6" x14ac:dyDescent="0.25">
      <c r="A67" t="s">
        <v>211</v>
      </c>
      <c r="B67" t="s">
        <v>326</v>
      </c>
      <c r="C67" t="s">
        <v>259</v>
      </c>
      <c r="D67" s="3">
        <v>33857</v>
      </c>
      <c r="E67" t="str">
        <f>IF(ISBLANK(Table6[[#This Row],[Date Of Retirement]]), "No", "Yes")</f>
        <v>No</v>
      </c>
    </row>
    <row r="68" spans="1:6" x14ac:dyDescent="0.25">
      <c r="A68" t="s">
        <v>212</v>
      </c>
      <c r="B68" t="s">
        <v>327</v>
      </c>
      <c r="C68" t="s">
        <v>213</v>
      </c>
      <c r="D68" s="3">
        <v>32212</v>
      </c>
      <c r="E68" t="str">
        <f>IF(ISBLANK(Table6[[#This Row],[Date Of Retirement]]), "No", "Yes")</f>
        <v>Yes</v>
      </c>
      <c r="F68" s="3">
        <v>35500</v>
      </c>
    </row>
    <row r="69" spans="1:6" x14ac:dyDescent="0.25">
      <c r="A69" t="s">
        <v>214</v>
      </c>
      <c r="B69" t="s">
        <v>328</v>
      </c>
      <c r="C69" t="s">
        <v>215</v>
      </c>
      <c r="D69" s="3">
        <v>33582</v>
      </c>
      <c r="E69" t="str">
        <f>IF(ISBLANK(Table6[[#This Row],[Date Of Retirement]]), "No", "Yes")</f>
        <v>No</v>
      </c>
    </row>
    <row r="70" spans="1:6" x14ac:dyDescent="0.25">
      <c r="A70" t="s">
        <v>265</v>
      </c>
      <c r="B70" t="s">
        <v>329</v>
      </c>
      <c r="C70" t="s">
        <v>216</v>
      </c>
      <c r="D70" s="3">
        <v>33389</v>
      </c>
      <c r="E70" t="str">
        <f>IF(ISBLANK(Table6[[#This Row],[Date Of Retirement]]), "No", "Yes")</f>
        <v>No</v>
      </c>
    </row>
    <row r="71" spans="1:6" x14ac:dyDescent="0.25">
      <c r="A71" t="s">
        <v>217</v>
      </c>
      <c r="B71" t="s">
        <v>330</v>
      </c>
      <c r="C71" t="s">
        <v>218</v>
      </c>
      <c r="D71" s="3">
        <v>34271</v>
      </c>
      <c r="E71" t="str">
        <f>IF(ISBLANK(Table6[[#This Row],[Date Of Retirement]]), "No", "Yes")</f>
        <v>No</v>
      </c>
    </row>
    <row r="72" spans="1:6" x14ac:dyDescent="0.25">
      <c r="A72" t="s">
        <v>219</v>
      </c>
      <c r="B72" t="s">
        <v>331</v>
      </c>
      <c r="C72" t="s">
        <v>260</v>
      </c>
      <c r="D72" s="3">
        <v>34395</v>
      </c>
      <c r="E72" t="str">
        <f>IF(ISBLANK(Table6[[#This Row],[Date Of Retirement]]), "No", "Yes")</f>
        <v>No</v>
      </c>
    </row>
    <row r="73" spans="1:6" x14ac:dyDescent="0.25">
      <c r="A73" t="s">
        <v>220</v>
      </c>
      <c r="B73" t="s">
        <v>332</v>
      </c>
      <c r="C73" t="s">
        <v>261</v>
      </c>
      <c r="D73" s="3">
        <v>33794</v>
      </c>
      <c r="E73" t="str">
        <f>IF(ISBLANK(Table6[[#This Row],[Date Of Retirement]]), "No", "Yes")</f>
        <v>No</v>
      </c>
    </row>
    <row r="74" spans="1:6" x14ac:dyDescent="0.25">
      <c r="A74" t="s">
        <v>221</v>
      </c>
      <c r="B74" t="s">
        <v>333</v>
      </c>
      <c r="C74" t="s">
        <v>262</v>
      </c>
      <c r="D74" s="3">
        <v>35381</v>
      </c>
      <c r="E74" t="str">
        <f>IF(ISBLANK(Table6[[#This Row],[Date Of Retirement]]), "No", "Yes")</f>
        <v>Yes</v>
      </c>
      <c r="F74" s="3">
        <v>37156</v>
      </c>
    </row>
    <row r="75" spans="1:6" x14ac:dyDescent="0.25">
      <c r="A75" t="s">
        <v>222</v>
      </c>
      <c r="B75" t="s">
        <v>334</v>
      </c>
      <c r="C75" t="s">
        <v>223</v>
      </c>
      <c r="D75" s="3">
        <v>34635</v>
      </c>
      <c r="E75" t="str">
        <f>IF(ISBLANK(Table6[[#This Row],[Date Of Retirement]]), "No", "Yes")</f>
        <v>No</v>
      </c>
    </row>
    <row r="76" spans="1:6" x14ac:dyDescent="0.25">
      <c r="A76" t="s">
        <v>224</v>
      </c>
      <c r="B76" t="s">
        <v>335</v>
      </c>
      <c r="C76" t="s">
        <v>225</v>
      </c>
      <c r="D76" s="3">
        <v>29229</v>
      </c>
      <c r="E76" t="str">
        <f>IF(ISBLANK(Table6[[#This Row],[Date Of Retirement]]), "No", "Yes")</f>
        <v>No</v>
      </c>
    </row>
    <row r="77" spans="1:6" x14ac:dyDescent="0.25">
      <c r="A77" t="s">
        <v>279</v>
      </c>
      <c r="B77" t="s">
        <v>183</v>
      </c>
      <c r="C77" t="s">
        <v>226</v>
      </c>
      <c r="D77" s="3">
        <v>33026</v>
      </c>
      <c r="E77" t="str">
        <f>IF(ISBLANK(Table6[[#This Row],[Date Of Retirement]]), "No", "Yes")</f>
        <v>No</v>
      </c>
    </row>
    <row r="78" spans="1:6" x14ac:dyDescent="0.25">
      <c r="A78" t="s">
        <v>227</v>
      </c>
      <c r="B78" t="s">
        <v>336</v>
      </c>
      <c r="C78" t="s">
        <v>228</v>
      </c>
      <c r="D78" s="3">
        <v>24040</v>
      </c>
      <c r="E78" t="str">
        <f>IF(ISBLANK(Table6[[#This Row],[Date Of Retirement]]), "No", "Yes")</f>
        <v>No</v>
      </c>
    </row>
    <row r="79" spans="1:6" x14ac:dyDescent="0.25">
      <c r="A79" t="s">
        <v>229</v>
      </c>
      <c r="B79" t="s">
        <v>337</v>
      </c>
      <c r="C79" t="s">
        <v>230</v>
      </c>
      <c r="D79" s="3">
        <v>34746</v>
      </c>
      <c r="E79" t="str">
        <f>IF(ISBLANK(Table6[[#This Row],[Date Of Retirement]]), "No", "Yes")</f>
        <v>No</v>
      </c>
    </row>
    <row r="80" spans="1:6" x14ac:dyDescent="0.25">
      <c r="A80" t="s">
        <v>264</v>
      </c>
      <c r="B80" t="s">
        <v>338</v>
      </c>
      <c r="C80" t="s">
        <v>231</v>
      </c>
      <c r="D80" s="3">
        <v>35646</v>
      </c>
      <c r="E80" t="str">
        <f>IF(ISBLANK(Table6[[#This Row],[Date Of Retirement]]), "No", "Yes")</f>
        <v>No</v>
      </c>
    </row>
    <row r="81" spans="1:6" x14ac:dyDescent="0.25">
      <c r="A81" t="s">
        <v>263</v>
      </c>
      <c r="B81" t="s">
        <v>339</v>
      </c>
      <c r="C81" t="s">
        <v>232</v>
      </c>
      <c r="D81" s="3">
        <v>24512</v>
      </c>
      <c r="E81" t="str">
        <f>IF(ISBLANK(Table6[[#This Row],[Date Of Retirement]]), "No", "Yes")</f>
        <v>No</v>
      </c>
    </row>
    <row r="82" spans="1:6" x14ac:dyDescent="0.25">
      <c r="A82" t="s">
        <v>233</v>
      </c>
      <c r="B82" t="s">
        <v>340</v>
      </c>
      <c r="C82" t="s">
        <v>266</v>
      </c>
      <c r="D82" s="3">
        <v>33225</v>
      </c>
      <c r="E82" t="str">
        <f>IF(ISBLANK(Table6[[#This Row],[Date Of Retirement]]), "No", "Yes")</f>
        <v>No</v>
      </c>
    </row>
    <row r="83" spans="1:6" x14ac:dyDescent="0.25">
      <c r="A83" t="s">
        <v>234</v>
      </c>
      <c r="B83" t="s">
        <v>341</v>
      </c>
      <c r="C83" t="s">
        <v>235</v>
      </c>
      <c r="D83" s="3">
        <v>24643</v>
      </c>
      <c r="E83" t="str">
        <f>IF(ISBLANK(Table6[[#This Row],[Date Of Retirement]]), "No", "Yes")</f>
        <v>No</v>
      </c>
    </row>
    <row r="84" spans="1:6" x14ac:dyDescent="0.25">
      <c r="A84" t="s">
        <v>267</v>
      </c>
      <c r="B84" t="s">
        <v>342</v>
      </c>
      <c r="C84" t="s">
        <v>268</v>
      </c>
      <c r="D84" s="3">
        <v>33211</v>
      </c>
      <c r="E84" t="str">
        <f>IF(ISBLANK(Table6[[#This Row],[Date Of Retirement]]), "No", "Yes")</f>
        <v>No</v>
      </c>
    </row>
    <row r="85" spans="1:6" x14ac:dyDescent="0.25">
      <c r="A85" t="s">
        <v>236</v>
      </c>
      <c r="B85" t="s">
        <v>343</v>
      </c>
      <c r="C85" t="s">
        <v>237</v>
      </c>
      <c r="D85" s="3">
        <v>25420</v>
      </c>
      <c r="E85" t="str">
        <f>IF(ISBLANK(Table6[[#This Row],[Date Of Retirement]]), "No", "Yes")</f>
        <v>No</v>
      </c>
    </row>
    <row r="86" spans="1:6" x14ac:dyDescent="0.25">
      <c r="A86" t="s">
        <v>238</v>
      </c>
      <c r="C86" t="s">
        <v>269</v>
      </c>
      <c r="D86" s="3">
        <v>35831</v>
      </c>
      <c r="E86" t="str">
        <f>IF(ISBLANK(Table6[[#This Row],[Date Of Retirement]]), "No", "Yes")</f>
        <v>No</v>
      </c>
    </row>
    <row r="87" spans="1:6" x14ac:dyDescent="0.25">
      <c r="A87" t="s">
        <v>239</v>
      </c>
      <c r="C87" t="s">
        <v>270</v>
      </c>
      <c r="D87" s="3">
        <v>23922</v>
      </c>
      <c r="E87" t="str">
        <f>IF(ISBLANK(Table6[[#This Row],[Date Of Retirement]]), "No", "Yes")</f>
        <v>No</v>
      </c>
    </row>
    <row r="88" spans="1:6" x14ac:dyDescent="0.25">
      <c r="A88" t="s">
        <v>240</v>
      </c>
      <c r="B88" t="s">
        <v>344</v>
      </c>
      <c r="C88" t="s">
        <v>271</v>
      </c>
      <c r="D88" s="3">
        <v>33162</v>
      </c>
      <c r="E88" t="str">
        <f>IF(ISBLANK(Table6[[#This Row],[Date Of Retirement]]), "No", "Yes")</f>
        <v>No</v>
      </c>
    </row>
    <row r="89" spans="1:6" x14ac:dyDescent="0.25">
      <c r="A89" t="s">
        <v>241</v>
      </c>
      <c r="C89" t="s">
        <v>242</v>
      </c>
      <c r="D89" s="3">
        <v>24410</v>
      </c>
      <c r="E89" t="str">
        <f>IF(ISBLANK(Table6[[#This Row],[Date Of Retirement]]), "No", "Yes")</f>
        <v>Yes</v>
      </c>
      <c r="F89" s="3">
        <v>33095</v>
      </c>
    </row>
    <row r="90" spans="1:6" x14ac:dyDescent="0.25">
      <c r="A90" t="s">
        <v>167</v>
      </c>
      <c r="B90" t="s">
        <v>345</v>
      </c>
      <c r="C90" t="s">
        <v>273</v>
      </c>
      <c r="D90" s="3">
        <v>25437</v>
      </c>
      <c r="E90" t="str">
        <f>IF(ISBLANK(Table6[[#This Row],[Date Of Retirement]]), "No", "Yes")</f>
        <v>Yes</v>
      </c>
      <c r="F90" s="3">
        <v>35172</v>
      </c>
    </row>
    <row r="91" spans="1:6" x14ac:dyDescent="0.25">
      <c r="A91" t="s">
        <v>243</v>
      </c>
      <c r="C91" t="s">
        <v>272</v>
      </c>
      <c r="D91" s="3">
        <v>36138</v>
      </c>
      <c r="E91" t="str">
        <f>IF(ISBLANK(Table6[[#This Row],[Date Of Retirement]]), "No", "Yes")</f>
        <v>No</v>
      </c>
    </row>
    <row r="92" spans="1:6" x14ac:dyDescent="0.25">
      <c r="A92" t="s">
        <v>244</v>
      </c>
      <c r="B92" t="s">
        <v>346</v>
      </c>
      <c r="C92" t="s">
        <v>245</v>
      </c>
      <c r="D92" s="3">
        <v>25256</v>
      </c>
      <c r="E92" t="str">
        <f>IF(ISBLANK(Table6[[#This Row],[Date Of Retirement]]), "No", "Yes")</f>
        <v>Yes</v>
      </c>
      <c r="F92" s="3">
        <v>31935</v>
      </c>
    </row>
    <row r="93" spans="1:6" x14ac:dyDescent="0.25">
      <c r="A93" t="s">
        <v>246</v>
      </c>
      <c r="B93" t="s">
        <v>347</v>
      </c>
      <c r="C93" t="s">
        <v>274</v>
      </c>
      <c r="D93" s="3">
        <v>36727</v>
      </c>
      <c r="E93" t="str">
        <f>IF(ISBLANK(Table6[[#This Row],[Date Of Retirement]]), "No", "Yes")</f>
        <v>No</v>
      </c>
    </row>
    <row r="94" spans="1:6" x14ac:dyDescent="0.25">
      <c r="A94" t="s">
        <v>247</v>
      </c>
      <c r="B94" t="s">
        <v>348</v>
      </c>
      <c r="C94" t="s">
        <v>221</v>
      </c>
      <c r="D94" s="3">
        <v>36303</v>
      </c>
      <c r="E94" t="str">
        <f>IF(ISBLANK(Table6[[#This Row],[Date Of Retirement]]), "No", "Yes")</f>
        <v>No</v>
      </c>
    </row>
    <row r="95" spans="1:6" x14ac:dyDescent="0.25">
      <c r="A95" t="s">
        <v>248</v>
      </c>
      <c r="B95" t="s">
        <v>333</v>
      </c>
      <c r="C95" t="s">
        <v>275</v>
      </c>
      <c r="D95" s="3">
        <v>25464</v>
      </c>
      <c r="E95" t="str">
        <f>IF(ISBLANK(Table6[[#This Row],[Date Of Retirement]]), "No", "Yes")</f>
        <v>No</v>
      </c>
    </row>
    <row r="96" spans="1:6" x14ac:dyDescent="0.25">
      <c r="A96" t="s">
        <v>249</v>
      </c>
      <c r="B96" t="s">
        <v>349</v>
      </c>
      <c r="C96" t="s">
        <v>250</v>
      </c>
      <c r="D96" s="3">
        <v>36745</v>
      </c>
      <c r="E96" t="str">
        <f>IF(ISBLANK(Table6[[#This Row],[Date Of Retirement]]), "No", "Yes")</f>
        <v>No</v>
      </c>
    </row>
    <row r="97" spans="1:5" x14ac:dyDescent="0.25">
      <c r="A97" t="s">
        <v>251</v>
      </c>
      <c r="B97" t="s">
        <v>350</v>
      </c>
      <c r="C97" t="s">
        <v>276</v>
      </c>
      <c r="D97" s="3">
        <v>25715</v>
      </c>
      <c r="E97" t="str">
        <f>IF(ISBLANK(Table6[[#This Row],[Date Of Retirement]]), "No", "Yes")</f>
        <v>No</v>
      </c>
    </row>
    <row r="98" spans="1:5" x14ac:dyDescent="0.25">
      <c r="A98" t="s">
        <v>252</v>
      </c>
      <c r="B98" t="s">
        <v>351</v>
      </c>
      <c r="C98" t="s">
        <v>277</v>
      </c>
      <c r="D98" s="3">
        <v>33555</v>
      </c>
      <c r="E98" t="str">
        <f>IF(ISBLANK(Table6[[#This Row],[Date Of Retirement]]), "No", "Yes")</f>
        <v>No</v>
      </c>
    </row>
    <row r="99" spans="1:5" x14ac:dyDescent="0.25">
      <c r="A99" t="s">
        <v>253</v>
      </c>
      <c r="B99" t="s">
        <v>160</v>
      </c>
      <c r="C99" t="s">
        <v>254</v>
      </c>
      <c r="D99" s="3">
        <v>36543</v>
      </c>
      <c r="E99" t="str">
        <f>IF(ISBLANK(Table6[[#This Row],[Date Of Retirement]]), "No", "Yes")</f>
        <v>No</v>
      </c>
    </row>
    <row r="100" spans="1:5" x14ac:dyDescent="0.25">
      <c r="A100" t="s">
        <v>255</v>
      </c>
      <c r="B100" t="s">
        <v>352</v>
      </c>
      <c r="C100" t="s">
        <v>278</v>
      </c>
      <c r="D100" s="3">
        <v>36641</v>
      </c>
      <c r="E100" t="str">
        <f>IF(ISBLANK(Table6[[#This Row],[Date Of Retirement]]), "No", "Yes")</f>
        <v>No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03BB-458E-4453-A362-4A27752B2120}">
  <dimension ref="A1:D1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6.85546875" customWidth="1"/>
    <col min="3" max="3" width="19.7109375" customWidth="1"/>
    <col min="4" max="4" width="18.85546875" customWidth="1"/>
  </cols>
  <sheetData>
    <row r="1" spans="1:4" x14ac:dyDescent="0.25">
      <c r="A1" t="s">
        <v>458</v>
      </c>
      <c r="B1" t="s">
        <v>459</v>
      </c>
      <c r="C1" t="s">
        <v>460</v>
      </c>
      <c r="D1" t="s">
        <v>461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3055-C608-4DA6-9EFF-9D2AF0F9A3A6}">
  <dimension ref="A1:Q82"/>
  <sheetViews>
    <sheetView topLeftCell="A4" workbookViewId="0">
      <selection activeCell="H34" sqref="H34"/>
    </sheetView>
  </sheetViews>
  <sheetFormatPr defaultRowHeight="15" x14ac:dyDescent="0.25"/>
  <cols>
    <col min="1" max="1" width="9.140625" style="5"/>
    <col min="2" max="2" width="7.140625" style="5" bestFit="1" customWidth="1"/>
    <col min="3" max="3" width="14.5703125" style="5" bestFit="1" customWidth="1"/>
    <col min="4" max="4" width="13.5703125" style="5" bestFit="1" customWidth="1"/>
    <col min="5" max="5" width="14.42578125" style="5" bestFit="1" customWidth="1"/>
    <col min="6" max="6" width="20.5703125" style="5" bestFit="1" customWidth="1"/>
    <col min="7" max="7" width="9.85546875" style="5" bestFit="1" customWidth="1"/>
    <col min="8" max="8" width="23.42578125" style="5" bestFit="1" customWidth="1"/>
    <col min="9" max="9" width="12.28515625" style="5" bestFit="1" customWidth="1"/>
    <col min="10" max="10" width="24.42578125" style="5" bestFit="1" customWidth="1"/>
    <col min="11" max="11" width="26.28515625" style="5" bestFit="1" customWidth="1"/>
    <col min="12" max="12" width="8.5703125" style="5" bestFit="1" customWidth="1"/>
    <col min="13" max="13" width="2.85546875" style="5" customWidth="1"/>
    <col min="14" max="14" width="8.5703125" style="5" bestFit="1" customWidth="1"/>
    <col min="15" max="15" width="8.42578125" style="5" bestFit="1" customWidth="1"/>
    <col min="16" max="16" width="10.140625" style="5" bestFit="1" customWidth="1"/>
    <col min="17" max="17" width="22" style="5" customWidth="1"/>
    <col min="18" max="18" width="10.42578125" style="5" bestFit="1" customWidth="1"/>
    <col min="19" max="19" width="10.140625" style="5" bestFit="1" customWidth="1"/>
    <col min="20" max="16384" width="9.140625" style="5"/>
  </cols>
  <sheetData>
    <row r="1" spans="1:17" x14ac:dyDescent="0.25">
      <c r="A1" s="1" t="s">
        <v>0</v>
      </c>
      <c r="B1" s="1" t="s">
        <v>445</v>
      </c>
      <c r="C1" s="1" t="s">
        <v>453</v>
      </c>
      <c r="D1" s="1" t="s">
        <v>454</v>
      </c>
      <c r="E1" s="1" t="s">
        <v>355</v>
      </c>
      <c r="F1" s="1" t="s">
        <v>446</v>
      </c>
      <c r="G1" s="1" t="s">
        <v>353</v>
      </c>
      <c r="H1" s="1" t="s">
        <v>448</v>
      </c>
      <c r="I1" s="1" t="s">
        <v>447</v>
      </c>
      <c r="J1" s="1" t="s">
        <v>450</v>
      </c>
      <c r="K1" s="1" t="s">
        <v>449</v>
      </c>
      <c r="L1" s="1" t="s">
        <v>65</v>
      </c>
    </row>
    <row r="2" spans="1:17" x14ac:dyDescent="0.25">
      <c r="A2" s="5" t="s">
        <v>366</v>
      </c>
      <c r="B2" s="8" t="s">
        <v>451</v>
      </c>
      <c r="C2" s="9">
        <v>2.4</v>
      </c>
      <c r="D2" s="10">
        <f>ROUND(SQRT(Table8[[#This Row],[Weight (kgs)]])/SQRT(22)*50, 1)</f>
        <v>16.5</v>
      </c>
      <c r="E2" s="6">
        <v>40072</v>
      </c>
      <c r="F2" s="4">
        <v>41515</v>
      </c>
      <c r="G2" s="5" t="b">
        <f>NOT(ISBLANK(Table8[[#This Row],[Date of Retirement]]))</f>
        <v>1</v>
      </c>
      <c r="I2" s="5" t="b">
        <f>NOT(ISBLANK(Table8[[#This Row],[Date Of Championship]]))</f>
        <v>0</v>
      </c>
      <c r="K2" s="5" t="b">
        <f>NOT(ISBLANK(Table8[[#This Row],[Date of Disqualification]]))</f>
        <v>0</v>
      </c>
      <c r="L2" s="5">
        <v>32</v>
      </c>
      <c r="N2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4</v>
      </c>
      <c r="O2" s="5" t="b">
        <f ca="1">N2&gt;10</f>
        <v>0</v>
      </c>
      <c r="P2" s="5" t="b">
        <f ca="1">N2&lt;3</f>
        <v>0</v>
      </c>
      <c r="Q2" s="5" t="e">
        <f>MATCH(Table8[[#This Row],[Breed]],Breeds[Name],0)</f>
        <v>#N/A</v>
      </c>
    </row>
    <row r="3" spans="1:17" x14ac:dyDescent="0.25">
      <c r="A3" s="5" t="s">
        <v>367</v>
      </c>
      <c r="B3" s="8" t="s">
        <v>451</v>
      </c>
      <c r="C3" s="9">
        <v>10</v>
      </c>
      <c r="D3" s="10">
        <f>ROUND(SQRT(Table8[[#This Row],[Weight (kgs)]])/SQRT(22)*50, 1)</f>
        <v>33.700000000000003</v>
      </c>
      <c r="E3" s="6">
        <v>39273</v>
      </c>
      <c r="F3" s="4">
        <v>40493</v>
      </c>
      <c r="G3" s="5" t="b">
        <f>NOT(ISBLANK(Table8[[#This Row],[Date of Retirement]]))</f>
        <v>1</v>
      </c>
      <c r="I3" s="5" t="b">
        <f>NOT(ISBLANK(Table8[[#This Row],[Date Of Championship]]))</f>
        <v>0</v>
      </c>
      <c r="K3" s="5" t="b">
        <f>NOT(ISBLANK(Table8[[#This Row],[Date of Disqualification]]))</f>
        <v>0</v>
      </c>
      <c r="L3" s="5">
        <v>5</v>
      </c>
      <c r="N3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3</v>
      </c>
      <c r="O3" s="5" t="b">
        <f t="shared" ref="O3:O66" ca="1" si="0">N3&gt;10</f>
        <v>0</v>
      </c>
      <c r="P3" s="5" t="b">
        <f t="shared" ref="P3:P66" ca="1" si="1">N3&lt;3</f>
        <v>0</v>
      </c>
      <c r="Q3" s="5" t="e">
        <f>MATCH(Table8[[#This Row],[Breed]],Breeds[Name],0)</f>
        <v>#N/A</v>
      </c>
    </row>
    <row r="4" spans="1:17" x14ac:dyDescent="0.25">
      <c r="A4" s="5" t="s">
        <v>368</v>
      </c>
      <c r="B4" s="8" t="s">
        <v>452</v>
      </c>
      <c r="C4" s="9">
        <v>26.6</v>
      </c>
      <c r="D4" s="10">
        <f>ROUND(SQRT(Table8[[#This Row],[Weight (kgs)]])/SQRT(22)*50, 1)</f>
        <v>55</v>
      </c>
      <c r="E4" s="6">
        <v>39337</v>
      </c>
      <c r="F4" s="4">
        <v>40778</v>
      </c>
      <c r="G4" s="5" t="b">
        <f>NOT(ISBLANK(Table8[[#This Row],[Date of Retirement]]))</f>
        <v>1</v>
      </c>
      <c r="H4" s="4">
        <v>40381</v>
      </c>
      <c r="I4" s="5" t="b">
        <f>NOT(ISBLANK(Table8[[#This Row],[Date Of Championship]]))</f>
        <v>1</v>
      </c>
      <c r="K4" s="5" t="b">
        <f>NOT(ISBLANK(Table8[[#This Row],[Date of Disqualification]]))</f>
        <v>0</v>
      </c>
      <c r="L4" s="5">
        <v>2</v>
      </c>
      <c r="N4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4</v>
      </c>
      <c r="O4" s="5" t="b">
        <f t="shared" ca="1" si="0"/>
        <v>0</v>
      </c>
      <c r="P4" s="5" t="b">
        <f t="shared" ca="1" si="1"/>
        <v>0</v>
      </c>
      <c r="Q4" s="5" t="e">
        <f>MATCH(Table8[[#This Row],[Breed]],Breeds[Name],0)</f>
        <v>#N/A</v>
      </c>
    </row>
    <row r="5" spans="1:17" x14ac:dyDescent="0.25">
      <c r="A5" s="5" t="s">
        <v>369</v>
      </c>
      <c r="B5" s="8" t="s">
        <v>451</v>
      </c>
      <c r="C5" s="9">
        <v>35.700000000000003</v>
      </c>
      <c r="D5" s="10">
        <f>ROUND(SQRT(Table8[[#This Row],[Weight (kgs)]])/SQRT(22)*50, 1)</f>
        <v>63.7</v>
      </c>
      <c r="E5" s="6">
        <v>42842</v>
      </c>
      <c r="G5" s="5" t="b">
        <f>NOT(ISBLANK(Table8[[#This Row],[Date of Retirement]]))</f>
        <v>0</v>
      </c>
      <c r="I5" s="5" t="b">
        <f>NOT(ISBLANK(Table8[[#This Row],[Date Of Championship]]))</f>
        <v>0</v>
      </c>
      <c r="K5" s="5" t="b">
        <f>NOT(ISBLANK(Table8[[#This Row],[Date of Disqualification]]))</f>
        <v>0</v>
      </c>
      <c r="L5" s="5">
        <v>1</v>
      </c>
      <c r="N5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3</v>
      </c>
      <c r="O5" s="5" t="b">
        <f t="shared" ca="1" si="0"/>
        <v>0</v>
      </c>
      <c r="P5" s="5" t="b">
        <f t="shared" ca="1" si="1"/>
        <v>0</v>
      </c>
      <c r="Q5" s="5" t="e">
        <f>MATCH(Table8[[#This Row],[Breed]],Breeds[Name],0)</f>
        <v>#N/A</v>
      </c>
    </row>
    <row r="6" spans="1:17" x14ac:dyDescent="0.25">
      <c r="A6" s="5" t="s">
        <v>370</v>
      </c>
      <c r="B6" s="8" t="s">
        <v>451</v>
      </c>
      <c r="C6" s="9">
        <v>30.7</v>
      </c>
      <c r="D6" s="10">
        <f>ROUND(SQRT(Table8[[#This Row],[Weight (kgs)]])/SQRT(22)*50, 1)</f>
        <v>59.1</v>
      </c>
      <c r="E6" s="6">
        <v>43473</v>
      </c>
      <c r="G6" s="5" t="b">
        <f>NOT(ISBLANK(Table8[[#This Row],[Date of Retirement]]))</f>
        <v>0</v>
      </c>
      <c r="I6" s="5" t="b">
        <f>NOT(ISBLANK(Table8[[#This Row],[Date Of Championship]]))</f>
        <v>0</v>
      </c>
      <c r="K6" s="5" t="b">
        <f>NOT(ISBLANK(Table8[[#This Row],[Date of Disqualification]]))</f>
        <v>0</v>
      </c>
      <c r="L6" s="5">
        <v>6</v>
      </c>
      <c r="N6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1</v>
      </c>
      <c r="O6" s="5" t="b">
        <f t="shared" ca="1" si="0"/>
        <v>0</v>
      </c>
      <c r="P6" s="5" t="b">
        <f t="shared" ca="1" si="1"/>
        <v>1</v>
      </c>
      <c r="Q6" s="5" t="e">
        <f>MATCH(Table8[[#This Row],[Breed]],Breeds[Name],0)</f>
        <v>#N/A</v>
      </c>
    </row>
    <row r="7" spans="1:17" x14ac:dyDescent="0.25">
      <c r="A7" s="5" t="s">
        <v>371</v>
      </c>
      <c r="B7" s="8" t="s">
        <v>451</v>
      </c>
      <c r="C7" s="9">
        <v>75.2</v>
      </c>
      <c r="D7" s="10">
        <f>ROUND(SQRT(Table8[[#This Row],[Weight (kgs)]])/SQRT(22)*50, 1)</f>
        <v>92.4</v>
      </c>
      <c r="E7" s="6">
        <v>37676</v>
      </c>
      <c r="F7" s="4"/>
      <c r="G7" s="5" t="b">
        <f>NOT(ISBLANK(Table8[[#This Row],[Date of Retirement]]))</f>
        <v>0</v>
      </c>
      <c r="I7" s="5" t="b">
        <f>NOT(ISBLANK(Table8[[#This Row],[Date Of Championship]]))</f>
        <v>0</v>
      </c>
      <c r="J7" s="4">
        <v>40746</v>
      </c>
      <c r="K7" s="5" t="b">
        <f>NOT(ISBLANK(Table8[[#This Row],[Date of Disqualification]]))</f>
        <v>1</v>
      </c>
      <c r="L7" s="5">
        <v>15</v>
      </c>
      <c r="N7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8</v>
      </c>
      <c r="O7" s="5" t="b">
        <f t="shared" ca="1" si="0"/>
        <v>0</v>
      </c>
      <c r="P7" s="5" t="b">
        <f t="shared" ca="1" si="1"/>
        <v>0</v>
      </c>
      <c r="Q7" s="5" t="e">
        <f>MATCH(Table8[[#This Row],[Breed]],Breeds[Name],0)</f>
        <v>#N/A</v>
      </c>
    </row>
    <row r="8" spans="1:17" x14ac:dyDescent="0.25">
      <c r="A8" s="5" t="s">
        <v>372</v>
      </c>
      <c r="B8" s="8" t="s">
        <v>451</v>
      </c>
      <c r="C8" s="9">
        <v>26.6</v>
      </c>
      <c r="D8" s="10">
        <f>ROUND(SQRT(Table8[[#This Row],[Weight (kgs)]])/SQRT(22)*50, 1)</f>
        <v>55</v>
      </c>
      <c r="E8" s="6">
        <v>37386</v>
      </c>
      <c r="F8" s="4">
        <v>40658</v>
      </c>
      <c r="G8" s="5" t="b">
        <f>NOT(ISBLANK(Table8[[#This Row],[Date of Retirement]]))</f>
        <v>1</v>
      </c>
      <c r="I8" s="5" t="b">
        <f>NOT(ISBLANK(Table8[[#This Row],[Date Of Championship]]))</f>
        <v>0</v>
      </c>
      <c r="K8" s="5" t="b">
        <f>NOT(ISBLANK(Table8[[#This Row],[Date of Disqualification]]))</f>
        <v>0</v>
      </c>
      <c r="L8" s="5">
        <v>13</v>
      </c>
      <c r="N8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9</v>
      </c>
      <c r="O8" s="5" t="b">
        <f t="shared" ca="1" si="0"/>
        <v>0</v>
      </c>
      <c r="P8" s="5" t="b">
        <f t="shared" ca="1" si="1"/>
        <v>0</v>
      </c>
      <c r="Q8" s="5" t="e">
        <f>MATCH(Table8[[#This Row],[Breed]],Breeds[Name],0)</f>
        <v>#N/A</v>
      </c>
    </row>
    <row r="9" spans="1:17" x14ac:dyDescent="0.25">
      <c r="A9" s="5" t="s">
        <v>373</v>
      </c>
      <c r="B9" s="8" t="s">
        <v>452</v>
      </c>
      <c r="C9" s="9">
        <v>25.7</v>
      </c>
      <c r="D9" s="10">
        <f>ROUND(SQRT(Table8[[#This Row],[Weight (kgs)]])/SQRT(22)*50, 1)</f>
        <v>54</v>
      </c>
      <c r="E9" s="6">
        <v>41882</v>
      </c>
      <c r="G9" s="5" t="b">
        <f>NOT(ISBLANK(Table8[[#This Row],[Date of Retirement]]))</f>
        <v>0</v>
      </c>
      <c r="I9" s="5" t="b">
        <f>NOT(ISBLANK(Table8[[#This Row],[Date Of Championship]]))</f>
        <v>0</v>
      </c>
      <c r="K9" s="5" t="b">
        <f>NOT(ISBLANK(Table8[[#This Row],[Date of Disqualification]]))</f>
        <v>0</v>
      </c>
      <c r="L9" s="5">
        <v>3</v>
      </c>
      <c r="N9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6</v>
      </c>
      <c r="O9" s="5" t="b">
        <f t="shared" ca="1" si="0"/>
        <v>0</v>
      </c>
      <c r="P9" s="5" t="b">
        <f t="shared" ca="1" si="1"/>
        <v>0</v>
      </c>
      <c r="Q9" s="5" t="e">
        <f>MATCH(Table8[[#This Row],[Breed]],Breeds[Name],0)</f>
        <v>#N/A</v>
      </c>
    </row>
    <row r="10" spans="1:17" x14ac:dyDescent="0.25">
      <c r="A10" s="5" t="s">
        <v>374</v>
      </c>
      <c r="B10" s="8" t="s">
        <v>451</v>
      </c>
      <c r="C10" s="9">
        <v>2.8</v>
      </c>
      <c r="D10" s="10">
        <f>ROUND(SQRT(Table8[[#This Row],[Weight (kgs)]])/SQRT(22)*50, 1)</f>
        <v>17.8</v>
      </c>
      <c r="E10" s="6">
        <v>41023</v>
      </c>
      <c r="F10" s="4">
        <v>42310</v>
      </c>
      <c r="G10" s="5" t="b">
        <f>NOT(ISBLANK(Table8[[#This Row],[Date of Retirement]]))</f>
        <v>1</v>
      </c>
      <c r="I10" s="5" t="b">
        <f>NOT(ISBLANK(Table8[[#This Row],[Date Of Championship]]))</f>
        <v>0</v>
      </c>
      <c r="K10" s="5" t="b">
        <f>NOT(ISBLANK(Table8[[#This Row],[Date of Disqualification]]))</f>
        <v>0</v>
      </c>
      <c r="L10" s="5">
        <v>9</v>
      </c>
      <c r="N10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3</v>
      </c>
      <c r="O10" s="5" t="b">
        <f t="shared" ca="1" si="0"/>
        <v>0</v>
      </c>
      <c r="P10" s="5" t="b">
        <f t="shared" ca="1" si="1"/>
        <v>0</v>
      </c>
      <c r="Q10" s="5" t="e">
        <f>MATCH(Table8[[#This Row],[Breed]],Breeds[Name],0)</f>
        <v>#N/A</v>
      </c>
    </row>
    <row r="11" spans="1:17" x14ac:dyDescent="0.25">
      <c r="A11" s="5" t="s">
        <v>375</v>
      </c>
      <c r="B11" s="8" t="s">
        <v>452</v>
      </c>
      <c r="C11" s="9">
        <v>20.8</v>
      </c>
      <c r="D11" s="10">
        <f>ROUND(SQRT(Table8[[#This Row],[Weight (kgs)]])/SQRT(22)*50, 1)</f>
        <v>48.6</v>
      </c>
      <c r="E11" s="6">
        <v>38415</v>
      </c>
      <c r="F11" s="4">
        <v>40994</v>
      </c>
      <c r="G11" s="5" t="b">
        <f>NOT(ISBLANK(Table8[[#This Row],[Date of Retirement]]))</f>
        <v>1</v>
      </c>
      <c r="I11" s="5" t="b">
        <f>NOT(ISBLANK(Table8[[#This Row],[Date Of Championship]]))</f>
        <v>0</v>
      </c>
      <c r="K11" s="5" t="b">
        <f>NOT(ISBLANK(Table8[[#This Row],[Date of Disqualification]]))</f>
        <v>0</v>
      </c>
      <c r="L11" s="5">
        <v>14</v>
      </c>
      <c r="N11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7</v>
      </c>
      <c r="O11" s="5" t="b">
        <f t="shared" ca="1" si="0"/>
        <v>0</v>
      </c>
      <c r="P11" s="5" t="b">
        <f t="shared" ca="1" si="1"/>
        <v>0</v>
      </c>
      <c r="Q11" s="5" t="e">
        <f>MATCH(Table8[[#This Row],[Breed]],Breeds[Name],0)</f>
        <v>#N/A</v>
      </c>
    </row>
    <row r="12" spans="1:17" x14ac:dyDescent="0.25">
      <c r="A12" s="5" t="s">
        <v>376</v>
      </c>
      <c r="B12" s="8" t="s">
        <v>452</v>
      </c>
      <c r="C12" s="9">
        <v>40.4</v>
      </c>
      <c r="D12" s="10">
        <f>ROUND(SQRT(Table8[[#This Row],[Weight (kgs)]])/SQRT(22)*50, 1)</f>
        <v>67.8</v>
      </c>
      <c r="E12" s="6">
        <v>37450</v>
      </c>
      <c r="G12" s="5" t="b">
        <f>NOT(ISBLANK(Table8[[#This Row],[Date of Retirement]]))</f>
        <v>0</v>
      </c>
      <c r="H12" s="4">
        <v>39553</v>
      </c>
      <c r="I12" s="5" t="b">
        <f>NOT(ISBLANK(Table8[[#This Row],[Date Of Championship]]))</f>
        <v>1</v>
      </c>
      <c r="J12" s="24">
        <v>41139</v>
      </c>
      <c r="K12" s="5" t="b">
        <f>NOT(ISBLANK(Table8[[#This Row],[Date of Disqualification]]))</f>
        <v>1</v>
      </c>
      <c r="L12" s="5">
        <v>7</v>
      </c>
      <c r="N12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10</v>
      </c>
      <c r="O12" s="5" t="b">
        <f t="shared" ca="1" si="0"/>
        <v>0</v>
      </c>
      <c r="P12" s="5" t="b">
        <f t="shared" ca="1" si="1"/>
        <v>0</v>
      </c>
      <c r="Q12" s="5" t="e">
        <f>MATCH(Table8[[#This Row],[Breed]],Breeds[Name],0)</f>
        <v>#N/A</v>
      </c>
    </row>
    <row r="13" spans="1:17" x14ac:dyDescent="0.25">
      <c r="A13" s="5" t="s">
        <v>377</v>
      </c>
      <c r="B13" s="8" t="s">
        <v>451</v>
      </c>
      <c r="C13" s="9">
        <v>42.5</v>
      </c>
      <c r="D13" s="10">
        <f>ROUND(SQRT(Table8[[#This Row],[Weight (kgs)]])/SQRT(22)*50, 1)</f>
        <v>69.5</v>
      </c>
      <c r="E13" s="6">
        <v>42144</v>
      </c>
      <c r="G13" s="5" t="b">
        <f>NOT(ISBLANK(Table8[[#This Row],[Date of Retirement]]))</f>
        <v>0</v>
      </c>
      <c r="I13" s="5" t="b">
        <f>NOT(ISBLANK(Table8[[#This Row],[Date Of Championship]]))</f>
        <v>0</v>
      </c>
      <c r="K13" s="5" t="b">
        <f>NOT(ISBLANK(Table8[[#This Row],[Date of Disqualification]]))</f>
        <v>0</v>
      </c>
      <c r="L13" s="5">
        <v>16</v>
      </c>
      <c r="N13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5</v>
      </c>
      <c r="O13" s="5" t="b">
        <f t="shared" ca="1" si="0"/>
        <v>0</v>
      </c>
      <c r="P13" s="5" t="b">
        <f t="shared" ca="1" si="1"/>
        <v>0</v>
      </c>
      <c r="Q13" s="5" t="e">
        <f>MATCH(Table8[[#This Row],[Breed]],Breeds[Name],0)</f>
        <v>#N/A</v>
      </c>
    </row>
    <row r="14" spans="1:17" x14ac:dyDescent="0.25">
      <c r="A14" s="5" t="s">
        <v>378</v>
      </c>
      <c r="B14" s="8" t="s">
        <v>452</v>
      </c>
      <c r="C14" s="9">
        <v>22.1</v>
      </c>
      <c r="D14" s="10">
        <f>ROUND(SQRT(Table8[[#This Row],[Weight (kgs)]])/SQRT(22)*50, 1)</f>
        <v>50.1</v>
      </c>
      <c r="E14" s="6">
        <v>41504</v>
      </c>
      <c r="G14" s="5" t="b">
        <f>NOT(ISBLANK(Table8[[#This Row],[Date of Retirement]]))</f>
        <v>0</v>
      </c>
      <c r="I14" s="5" t="b">
        <f>NOT(ISBLANK(Table8[[#This Row],[Date Of Championship]]))</f>
        <v>0</v>
      </c>
      <c r="K14" s="5" t="b">
        <f>NOT(ISBLANK(Table8[[#This Row],[Date of Disqualification]]))</f>
        <v>0</v>
      </c>
      <c r="L14" s="5">
        <v>8</v>
      </c>
      <c r="N14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7</v>
      </c>
      <c r="O14" s="5" t="b">
        <f t="shared" ca="1" si="0"/>
        <v>0</v>
      </c>
      <c r="P14" s="5" t="b">
        <f t="shared" ca="1" si="1"/>
        <v>0</v>
      </c>
      <c r="Q14" s="5" t="e">
        <f>MATCH(Table8[[#This Row],[Breed]],Breeds[Name],0)</f>
        <v>#N/A</v>
      </c>
    </row>
    <row r="15" spans="1:17" x14ac:dyDescent="0.25">
      <c r="A15" s="5" t="s">
        <v>379</v>
      </c>
      <c r="B15" s="8" t="s">
        <v>451</v>
      </c>
      <c r="C15" s="9">
        <v>89</v>
      </c>
      <c r="D15" s="10">
        <f>ROUND(SQRT(Table8[[#This Row],[Weight (kgs)]])/SQRT(22)*50, 1)</f>
        <v>100.6</v>
      </c>
      <c r="E15" s="6">
        <v>40649</v>
      </c>
      <c r="G15" s="5" t="b">
        <f>NOT(ISBLANK(Table8[[#This Row],[Date of Retirement]]))</f>
        <v>0</v>
      </c>
      <c r="H15" s="4">
        <v>43715</v>
      </c>
      <c r="I15" s="5" t="b">
        <f>NOT(ISBLANK(Table8[[#This Row],[Date Of Championship]]))</f>
        <v>1</v>
      </c>
      <c r="K15" s="5" t="b">
        <f>NOT(ISBLANK(Table8[[#This Row],[Date of Disqualification]]))</f>
        <v>0</v>
      </c>
      <c r="L15" s="5">
        <v>28</v>
      </c>
      <c r="N15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9</v>
      </c>
      <c r="O15" s="5" t="b">
        <f t="shared" ca="1" si="0"/>
        <v>0</v>
      </c>
      <c r="P15" s="5" t="b">
        <f t="shared" ca="1" si="1"/>
        <v>0</v>
      </c>
      <c r="Q15" s="5" t="e">
        <f>MATCH(Table8[[#This Row],[Breed]],Breeds[Name],0)</f>
        <v>#N/A</v>
      </c>
    </row>
    <row r="16" spans="1:17" x14ac:dyDescent="0.25">
      <c r="A16" s="5" t="s">
        <v>380</v>
      </c>
      <c r="B16" s="8" t="s">
        <v>452</v>
      </c>
      <c r="C16" s="9">
        <v>15.4</v>
      </c>
      <c r="D16" s="10">
        <f>ROUND(SQRT(Table8[[#This Row],[Weight (kgs)]])/SQRT(22)*50, 1)</f>
        <v>41.8</v>
      </c>
      <c r="E16" s="6">
        <v>37892</v>
      </c>
      <c r="F16" s="6">
        <v>38937</v>
      </c>
      <c r="G16" s="5" t="b">
        <f>NOT(ISBLANK(Table8[[#This Row],[Date of Retirement]]))</f>
        <v>1</v>
      </c>
      <c r="H16" s="4">
        <v>38468</v>
      </c>
      <c r="I16" s="5" t="b">
        <f>NOT(ISBLANK(Table8[[#This Row],[Date Of Championship]]))</f>
        <v>1</v>
      </c>
      <c r="K16" s="5" t="b">
        <f>NOT(ISBLANK(Table8[[#This Row],[Date of Disqualification]]))</f>
        <v>0</v>
      </c>
      <c r="L16" s="5">
        <v>25</v>
      </c>
      <c r="N16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3</v>
      </c>
      <c r="O16" s="5" t="b">
        <f t="shared" ca="1" si="0"/>
        <v>0</v>
      </c>
      <c r="P16" s="5" t="b">
        <f t="shared" ca="1" si="1"/>
        <v>0</v>
      </c>
      <c r="Q16" s="5" t="e">
        <f>MATCH(Table8[[#This Row],[Breed]],Breeds[Name],0)</f>
        <v>#N/A</v>
      </c>
    </row>
    <row r="17" spans="1:17" x14ac:dyDescent="0.25">
      <c r="A17" s="5" t="s">
        <v>381</v>
      </c>
      <c r="B17" s="8" t="s">
        <v>452</v>
      </c>
      <c r="C17" s="9">
        <v>61.7</v>
      </c>
      <c r="D17" s="10">
        <f>ROUND(SQRT(Table8[[#This Row],[Weight (kgs)]])/SQRT(22)*50, 1)</f>
        <v>83.7</v>
      </c>
      <c r="E17" s="6">
        <v>39553</v>
      </c>
      <c r="F17" s="4">
        <v>42158</v>
      </c>
      <c r="G17" s="5" t="b">
        <f>NOT(ISBLANK(Table8[[#This Row],[Date of Retirement]]))</f>
        <v>1</v>
      </c>
      <c r="I17" s="5" t="b">
        <f>NOT(ISBLANK(Table8[[#This Row],[Date Of Championship]]))</f>
        <v>0</v>
      </c>
      <c r="K17" s="5" t="b">
        <f>NOT(ISBLANK(Table8[[#This Row],[Date of Disqualification]]))</f>
        <v>0</v>
      </c>
      <c r="L17" s="5">
        <v>47</v>
      </c>
      <c r="N17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7</v>
      </c>
      <c r="O17" s="5" t="b">
        <f t="shared" ca="1" si="0"/>
        <v>0</v>
      </c>
      <c r="P17" s="5" t="b">
        <f t="shared" ca="1" si="1"/>
        <v>0</v>
      </c>
      <c r="Q17" s="5" t="e">
        <f>MATCH(Table8[[#This Row],[Breed]],Breeds[Name],0)</f>
        <v>#N/A</v>
      </c>
    </row>
    <row r="18" spans="1:17" x14ac:dyDescent="0.25">
      <c r="A18" s="5" t="s">
        <v>382</v>
      </c>
      <c r="B18" s="8" t="s">
        <v>451</v>
      </c>
      <c r="C18" s="9">
        <v>12</v>
      </c>
      <c r="D18" s="10">
        <f>ROUND(SQRT(Table8[[#This Row],[Weight (kgs)]])/SQRT(22)*50, 1)</f>
        <v>36.9</v>
      </c>
      <c r="E18" s="6">
        <v>43343</v>
      </c>
      <c r="G18" s="5" t="b">
        <f>NOT(ISBLANK(Table8[[#This Row],[Date of Retirement]]))</f>
        <v>0</v>
      </c>
      <c r="I18" s="5" t="b">
        <f>NOT(ISBLANK(Table8[[#This Row],[Date Of Championship]]))</f>
        <v>0</v>
      </c>
      <c r="J18" s="4">
        <v>43804</v>
      </c>
      <c r="K18" s="5" t="b">
        <f>NOT(ISBLANK(Table8[[#This Row],[Date of Disqualification]]))</f>
        <v>1</v>
      </c>
      <c r="L18" s="5">
        <v>4</v>
      </c>
      <c r="N18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1</v>
      </c>
      <c r="O18" s="5" t="b">
        <f t="shared" ca="1" si="0"/>
        <v>0</v>
      </c>
      <c r="P18" s="5" t="b">
        <f t="shared" ca="1" si="1"/>
        <v>1</v>
      </c>
      <c r="Q18" s="5" t="e">
        <f>MATCH(Table8[[#This Row],[Breed]],Breeds[Name],0)</f>
        <v>#N/A</v>
      </c>
    </row>
    <row r="19" spans="1:17" x14ac:dyDescent="0.25">
      <c r="A19" s="5" t="s">
        <v>383</v>
      </c>
      <c r="B19" s="8" t="s">
        <v>451</v>
      </c>
      <c r="C19" s="9">
        <v>34.700000000000003</v>
      </c>
      <c r="D19" s="10">
        <f>ROUND(SQRT(Table8[[#This Row],[Weight (kgs)]])/SQRT(22)*50, 1)</f>
        <v>62.8</v>
      </c>
      <c r="E19" s="6">
        <v>37772</v>
      </c>
      <c r="F19" s="4">
        <v>40966</v>
      </c>
      <c r="G19" s="5" t="b">
        <f>NOT(ISBLANK(Table8[[#This Row],[Date of Retirement]]))</f>
        <v>1</v>
      </c>
      <c r="I19" s="5" t="b">
        <f>NOT(ISBLANK(Table8[[#This Row],[Date Of Championship]]))</f>
        <v>0</v>
      </c>
      <c r="K19" s="5" t="b">
        <f>NOT(ISBLANK(Table8[[#This Row],[Date of Disqualification]]))</f>
        <v>0</v>
      </c>
      <c r="L19" s="5">
        <v>10</v>
      </c>
      <c r="N19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9</v>
      </c>
      <c r="O19" s="5" t="b">
        <f t="shared" ca="1" si="0"/>
        <v>0</v>
      </c>
      <c r="P19" s="5" t="b">
        <f t="shared" ca="1" si="1"/>
        <v>0</v>
      </c>
      <c r="Q19" s="5" t="e">
        <f>MATCH(Table8[[#This Row],[Breed]],Breeds[Name],0)</f>
        <v>#N/A</v>
      </c>
    </row>
    <row r="20" spans="1:17" x14ac:dyDescent="0.25">
      <c r="A20" s="5" t="s">
        <v>384</v>
      </c>
      <c r="B20" s="8" t="s">
        <v>452</v>
      </c>
      <c r="C20" s="9">
        <v>8.5</v>
      </c>
      <c r="D20" s="10">
        <f>ROUND(SQRT(Table8[[#This Row],[Weight (kgs)]])/SQRT(22)*50, 1)</f>
        <v>31.1</v>
      </c>
      <c r="E20" s="6">
        <v>37729</v>
      </c>
      <c r="F20" s="6">
        <v>41555</v>
      </c>
      <c r="G20" s="5" t="b">
        <f>NOT(ISBLANK(Table8[[#This Row],[Date of Retirement]]))</f>
        <v>1</v>
      </c>
      <c r="I20" s="5" t="b">
        <f>NOT(ISBLANK(Table8[[#This Row],[Date Of Championship]]))</f>
        <v>0</v>
      </c>
      <c r="K20" s="5" t="b">
        <f>NOT(ISBLANK(Table8[[#This Row],[Date of Disqualification]]))</f>
        <v>0</v>
      </c>
      <c r="L20" s="5">
        <v>11</v>
      </c>
      <c r="N20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10</v>
      </c>
      <c r="O20" s="5" t="b">
        <f t="shared" ca="1" si="0"/>
        <v>0</v>
      </c>
      <c r="P20" s="5" t="b">
        <f t="shared" ca="1" si="1"/>
        <v>0</v>
      </c>
      <c r="Q20" s="5" t="e">
        <f>MATCH(Table8[[#This Row],[Breed]],Breeds[Name],0)</f>
        <v>#N/A</v>
      </c>
    </row>
    <row r="21" spans="1:17" x14ac:dyDescent="0.25">
      <c r="A21" s="5" t="s">
        <v>385</v>
      </c>
      <c r="B21" s="8" t="s">
        <v>452</v>
      </c>
      <c r="C21" s="9">
        <v>6.1</v>
      </c>
      <c r="D21" s="10">
        <f>ROUND(SQRT(Table8[[#This Row],[Weight (kgs)]])/SQRT(22)*50, 1)</f>
        <v>26.3</v>
      </c>
      <c r="E21" s="6">
        <v>38095</v>
      </c>
      <c r="F21" s="6">
        <v>39758</v>
      </c>
      <c r="G21" s="5" t="b">
        <f>NOT(ISBLANK(Table8[[#This Row],[Date of Retirement]]))</f>
        <v>1</v>
      </c>
      <c r="I21" s="5" t="b">
        <f>NOT(ISBLANK(Table8[[#This Row],[Date Of Championship]]))</f>
        <v>0</v>
      </c>
      <c r="K21" s="5" t="b">
        <f>NOT(ISBLANK(Table8[[#This Row],[Date of Disqualification]]))</f>
        <v>0</v>
      </c>
      <c r="L21" s="5">
        <v>17</v>
      </c>
      <c r="N21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4</v>
      </c>
      <c r="O21" s="5" t="b">
        <f t="shared" ca="1" si="0"/>
        <v>0</v>
      </c>
      <c r="P21" s="5" t="b">
        <f t="shared" ca="1" si="1"/>
        <v>0</v>
      </c>
      <c r="Q21" s="5" t="e">
        <f>MATCH(Table8[[#This Row],[Breed]],Breeds[Name],0)</f>
        <v>#N/A</v>
      </c>
    </row>
    <row r="22" spans="1:17" x14ac:dyDescent="0.25">
      <c r="A22" s="5" t="s">
        <v>386</v>
      </c>
      <c r="B22" s="8" t="s">
        <v>451</v>
      </c>
      <c r="C22" s="9">
        <v>6.5</v>
      </c>
      <c r="D22" s="10">
        <f>ROUND(SQRT(Table8[[#This Row],[Weight (kgs)]])/SQRT(22)*50, 1)</f>
        <v>27.2</v>
      </c>
      <c r="E22" s="6">
        <v>42628</v>
      </c>
      <c r="G22" s="5" t="b">
        <f>NOT(ISBLANK(Table8[[#This Row],[Date of Retirement]]))</f>
        <v>0</v>
      </c>
      <c r="I22" s="5" t="b">
        <f>NOT(ISBLANK(Table8[[#This Row],[Date Of Championship]]))</f>
        <v>0</v>
      </c>
      <c r="K22" s="5" t="b">
        <f>NOT(ISBLANK(Table8[[#This Row],[Date of Disqualification]]))</f>
        <v>0</v>
      </c>
      <c r="L22" s="5">
        <v>20</v>
      </c>
      <c r="N22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4</v>
      </c>
      <c r="O22" s="5" t="b">
        <f t="shared" ca="1" si="0"/>
        <v>0</v>
      </c>
      <c r="P22" s="5" t="b">
        <f t="shared" ca="1" si="1"/>
        <v>0</v>
      </c>
      <c r="Q22" s="5" t="e">
        <f>MATCH(Table8[[#This Row],[Breed]],Breeds[Name],0)</f>
        <v>#N/A</v>
      </c>
    </row>
    <row r="23" spans="1:17" x14ac:dyDescent="0.25">
      <c r="A23" s="5" t="s">
        <v>387</v>
      </c>
      <c r="B23" s="8" t="s">
        <v>451</v>
      </c>
      <c r="C23" s="9">
        <v>45</v>
      </c>
      <c r="D23" s="10">
        <f>ROUND(SQRT(Table8[[#This Row],[Weight (kgs)]])/SQRT(22)*50, 1)</f>
        <v>71.5</v>
      </c>
      <c r="E23" s="6">
        <v>40935</v>
      </c>
      <c r="F23" s="4">
        <v>43516</v>
      </c>
      <c r="G23" s="5" t="b">
        <f>NOT(ISBLANK(Table8[[#This Row],[Date of Retirement]]))</f>
        <v>1</v>
      </c>
      <c r="H23" s="4">
        <v>41077</v>
      </c>
      <c r="I23" s="5" t="b">
        <f>NOT(ISBLANK(Table8[[#This Row],[Date Of Championship]]))</f>
        <v>1</v>
      </c>
      <c r="K23" s="5" t="b">
        <f>NOT(ISBLANK(Table8[[#This Row],[Date of Disqualification]]))</f>
        <v>0</v>
      </c>
      <c r="L23" s="5">
        <v>21</v>
      </c>
      <c r="N23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7</v>
      </c>
      <c r="O23" s="5" t="b">
        <f t="shared" ca="1" si="0"/>
        <v>0</v>
      </c>
      <c r="P23" s="5" t="b">
        <f t="shared" ca="1" si="1"/>
        <v>0</v>
      </c>
      <c r="Q23" s="5" t="e">
        <f>MATCH(Table8[[#This Row],[Breed]],Breeds[Name],0)</f>
        <v>#N/A</v>
      </c>
    </row>
    <row r="24" spans="1:17" x14ac:dyDescent="0.25">
      <c r="A24" s="5" t="s">
        <v>388</v>
      </c>
      <c r="B24" s="8" t="s">
        <v>452</v>
      </c>
      <c r="C24" s="9">
        <v>61</v>
      </c>
      <c r="D24" s="10">
        <f>ROUND(SQRT(Table8[[#This Row],[Weight (kgs)]])/SQRT(22)*50, 1)</f>
        <v>83.3</v>
      </c>
      <c r="E24" s="6">
        <v>40958</v>
      </c>
      <c r="G24" s="5" t="b">
        <f>NOT(ISBLANK(Table8[[#This Row],[Date of Retirement]]))</f>
        <v>0</v>
      </c>
      <c r="I24" s="5" t="b">
        <f>NOT(ISBLANK(Table8[[#This Row],[Date Of Championship]]))</f>
        <v>0</v>
      </c>
      <c r="K24" s="5" t="b">
        <f>NOT(ISBLANK(Table8[[#This Row],[Date of Disqualification]]))</f>
        <v>0</v>
      </c>
      <c r="L24" s="5">
        <v>47</v>
      </c>
      <c r="N24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8</v>
      </c>
      <c r="O24" s="5" t="b">
        <f t="shared" ca="1" si="0"/>
        <v>0</v>
      </c>
      <c r="P24" s="5" t="b">
        <f t="shared" ca="1" si="1"/>
        <v>0</v>
      </c>
      <c r="Q24" s="5" t="e">
        <f>MATCH(Table8[[#This Row],[Breed]],Breeds[Name],0)</f>
        <v>#N/A</v>
      </c>
    </row>
    <row r="25" spans="1:17" x14ac:dyDescent="0.25">
      <c r="A25" s="5" t="s">
        <v>389</v>
      </c>
      <c r="B25" s="8" t="s">
        <v>451</v>
      </c>
      <c r="C25" s="9">
        <v>3.9</v>
      </c>
      <c r="D25" s="10">
        <f>ROUND(SQRT(Table8[[#This Row],[Weight (kgs)]])/SQRT(22)*50, 1)</f>
        <v>21.1</v>
      </c>
      <c r="E25" s="6">
        <v>36852</v>
      </c>
      <c r="F25" s="6">
        <v>39259</v>
      </c>
      <c r="G25" s="5" t="b">
        <f>NOT(ISBLANK(Table8[[#This Row],[Date of Retirement]]))</f>
        <v>1</v>
      </c>
      <c r="I25" s="5" t="b">
        <f>NOT(ISBLANK(Table8[[#This Row],[Date Of Championship]]))</f>
        <v>0</v>
      </c>
      <c r="J25" s="4"/>
      <c r="K25" s="5" t="b">
        <f>NOT(ISBLANK(Table8[[#This Row],[Date of Disqualification]]))</f>
        <v>0</v>
      </c>
      <c r="L25" s="5">
        <v>19</v>
      </c>
      <c r="N25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7</v>
      </c>
      <c r="O25" s="5" t="b">
        <f t="shared" ca="1" si="0"/>
        <v>0</v>
      </c>
      <c r="P25" s="5" t="b">
        <f t="shared" ca="1" si="1"/>
        <v>0</v>
      </c>
      <c r="Q25" s="5" t="e">
        <f>MATCH(Table8[[#This Row],[Breed]],Breeds[Name],0)</f>
        <v>#N/A</v>
      </c>
    </row>
    <row r="26" spans="1:17" x14ac:dyDescent="0.25">
      <c r="A26" s="5" t="s">
        <v>390</v>
      </c>
      <c r="B26" s="8" t="s">
        <v>452</v>
      </c>
      <c r="C26" s="9">
        <v>2.9</v>
      </c>
      <c r="D26" s="10">
        <f>ROUND(SQRT(Table8[[#This Row],[Weight (kgs)]])/SQRT(22)*50, 1)</f>
        <v>18.2</v>
      </c>
      <c r="E26" s="6">
        <v>40373</v>
      </c>
      <c r="G26" s="5" t="b">
        <f>NOT(ISBLANK(Table8[[#This Row],[Date of Retirement]]))</f>
        <v>0</v>
      </c>
      <c r="I26" s="5" t="b">
        <f>NOT(ISBLANK(Table8[[#This Row],[Date Of Championship]]))</f>
        <v>0</v>
      </c>
      <c r="K26" s="5" t="b">
        <f>NOT(ISBLANK(Table8[[#This Row],[Date of Disqualification]]))</f>
        <v>0</v>
      </c>
      <c r="L26" s="5">
        <v>36</v>
      </c>
      <c r="N26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10</v>
      </c>
      <c r="O26" s="5" t="b">
        <f t="shared" ca="1" si="0"/>
        <v>0</v>
      </c>
      <c r="P26" s="5" t="b">
        <f t="shared" ca="1" si="1"/>
        <v>0</v>
      </c>
      <c r="Q26" s="5" t="e">
        <f>MATCH(Table8[[#This Row],[Breed]],Breeds[Name],0)</f>
        <v>#N/A</v>
      </c>
    </row>
    <row r="27" spans="1:17" x14ac:dyDescent="0.25">
      <c r="A27" s="5" t="s">
        <v>391</v>
      </c>
      <c r="B27" s="8" t="s">
        <v>452</v>
      </c>
      <c r="C27" s="9">
        <v>21.5</v>
      </c>
      <c r="D27" s="10">
        <f>ROUND(SQRT(Table8[[#This Row],[Weight (kgs)]])/SQRT(22)*50, 1)</f>
        <v>49.4</v>
      </c>
      <c r="E27" s="6">
        <v>40898</v>
      </c>
      <c r="F27" s="4">
        <v>42667</v>
      </c>
      <c r="G27" s="5" t="b">
        <f>NOT(ISBLANK(Table8[[#This Row],[Date of Retirement]]))</f>
        <v>1</v>
      </c>
      <c r="I27" s="5" t="b">
        <f>NOT(ISBLANK(Table8[[#This Row],[Date Of Championship]]))</f>
        <v>0</v>
      </c>
      <c r="K27" s="5" t="b">
        <f>NOT(ISBLANK(Table8[[#This Row],[Date of Disqualification]]))</f>
        <v>0</v>
      </c>
      <c r="L27" s="5">
        <v>49</v>
      </c>
      <c r="N27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5</v>
      </c>
      <c r="O27" s="5" t="b">
        <f t="shared" ca="1" si="0"/>
        <v>0</v>
      </c>
      <c r="P27" s="5" t="b">
        <f t="shared" ca="1" si="1"/>
        <v>0</v>
      </c>
      <c r="Q27" s="5" t="e">
        <f>MATCH(Table8[[#This Row],[Breed]],Breeds[Name],0)</f>
        <v>#N/A</v>
      </c>
    </row>
    <row r="28" spans="1:17" x14ac:dyDescent="0.25">
      <c r="A28" s="5" t="s">
        <v>392</v>
      </c>
      <c r="B28" s="8" t="s">
        <v>452</v>
      </c>
      <c r="C28" s="9">
        <v>40.200000000000003</v>
      </c>
      <c r="D28" s="10">
        <f>ROUND(SQRT(Table8[[#This Row],[Weight (kgs)]])/SQRT(22)*50, 1)</f>
        <v>67.599999999999994</v>
      </c>
      <c r="E28" s="6">
        <v>43255</v>
      </c>
      <c r="G28" s="5" t="b">
        <f>NOT(ISBLANK(Table8[[#This Row],[Date of Retirement]]))</f>
        <v>0</v>
      </c>
      <c r="I28" s="5" t="b">
        <f>NOT(ISBLANK(Table8[[#This Row],[Date Of Championship]]))</f>
        <v>0</v>
      </c>
      <c r="K28" s="5" t="b">
        <f>NOT(ISBLANK(Table8[[#This Row],[Date of Disqualification]]))</f>
        <v>0</v>
      </c>
      <c r="L28" s="5">
        <v>48</v>
      </c>
      <c r="N28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2</v>
      </c>
      <c r="O28" s="5" t="b">
        <f t="shared" ca="1" si="0"/>
        <v>0</v>
      </c>
      <c r="P28" s="5" t="b">
        <f t="shared" ca="1" si="1"/>
        <v>1</v>
      </c>
      <c r="Q28" s="5" t="e">
        <f>MATCH(Table8[[#This Row],[Breed]],Breeds[Name],0)</f>
        <v>#N/A</v>
      </c>
    </row>
    <row r="29" spans="1:17" x14ac:dyDescent="0.25">
      <c r="A29" s="5" t="s">
        <v>393</v>
      </c>
      <c r="B29" s="8" t="s">
        <v>452</v>
      </c>
      <c r="C29" s="9">
        <v>24.8</v>
      </c>
      <c r="D29" s="10">
        <f>ROUND(SQRT(Table8[[#This Row],[Weight (kgs)]])/SQRT(22)*50, 1)</f>
        <v>53.1</v>
      </c>
      <c r="E29" s="6">
        <v>42994</v>
      </c>
      <c r="G29" s="5" t="b">
        <f>NOT(ISBLANK(Table8[[#This Row],[Date of Retirement]]))</f>
        <v>0</v>
      </c>
      <c r="I29" s="5" t="b">
        <f>NOT(ISBLANK(Table8[[#This Row],[Date Of Championship]]))</f>
        <v>0</v>
      </c>
      <c r="K29" s="5" t="b">
        <f>NOT(ISBLANK(Table8[[#This Row],[Date of Disqualification]]))</f>
        <v>0</v>
      </c>
      <c r="L29" s="5">
        <v>2</v>
      </c>
      <c r="N29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3</v>
      </c>
      <c r="O29" s="5" t="b">
        <f t="shared" ca="1" si="0"/>
        <v>0</v>
      </c>
      <c r="P29" s="5" t="b">
        <f t="shared" ca="1" si="1"/>
        <v>0</v>
      </c>
      <c r="Q29" s="5" t="e">
        <f>MATCH(Table8[[#This Row],[Breed]],Breeds[Name],0)</f>
        <v>#N/A</v>
      </c>
    </row>
    <row r="30" spans="1:17" x14ac:dyDescent="0.25">
      <c r="A30" s="5" t="s">
        <v>394</v>
      </c>
      <c r="B30" s="8" t="s">
        <v>451</v>
      </c>
      <c r="C30" s="9">
        <v>10.1</v>
      </c>
      <c r="D30" s="10">
        <f>ROUND(SQRT(Table8[[#This Row],[Weight (kgs)]])/SQRT(22)*50, 1)</f>
        <v>33.9</v>
      </c>
      <c r="E30" s="6">
        <v>41465</v>
      </c>
      <c r="G30" s="5" t="b">
        <f>NOT(ISBLANK(Table8[[#This Row],[Date of Retirement]]))</f>
        <v>0</v>
      </c>
      <c r="I30" s="5" t="b">
        <f>NOT(ISBLANK(Table8[[#This Row],[Date Of Championship]]))</f>
        <v>0</v>
      </c>
      <c r="K30" s="5" t="b">
        <f>NOT(ISBLANK(Table8[[#This Row],[Date of Disqualification]]))</f>
        <v>0</v>
      </c>
      <c r="L30" s="5">
        <v>43</v>
      </c>
      <c r="N30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7</v>
      </c>
      <c r="O30" s="5" t="b">
        <f t="shared" ca="1" si="0"/>
        <v>0</v>
      </c>
      <c r="P30" s="5" t="b">
        <f t="shared" ca="1" si="1"/>
        <v>0</v>
      </c>
      <c r="Q30" s="5" t="e">
        <f>MATCH(Table8[[#This Row],[Breed]],Breeds[Name],0)</f>
        <v>#N/A</v>
      </c>
    </row>
    <row r="31" spans="1:17" x14ac:dyDescent="0.25">
      <c r="A31" s="5" t="s">
        <v>395</v>
      </c>
      <c r="B31" s="8" t="s">
        <v>451</v>
      </c>
      <c r="C31" s="9">
        <v>10.6</v>
      </c>
      <c r="D31" s="10">
        <f>ROUND(SQRT(Table8[[#This Row],[Weight (kgs)]])/SQRT(22)*50, 1)</f>
        <v>34.700000000000003</v>
      </c>
      <c r="E31" s="6">
        <v>37905</v>
      </c>
      <c r="F31" s="6">
        <v>39560</v>
      </c>
      <c r="G31" s="5" t="b">
        <f>NOT(ISBLANK(Table8[[#This Row],[Date of Retirement]]))</f>
        <v>1</v>
      </c>
      <c r="I31" s="5" t="b">
        <f>NOT(ISBLANK(Table8[[#This Row],[Date Of Championship]]))</f>
        <v>0</v>
      </c>
      <c r="K31" s="5" t="b">
        <f>NOT(ISBLANK(Table8[[#This Row],[Date of Disqualification]]))</f>
        <v>0</v>
      </c>
      <c r="L31" s="5">
        <v>43</v>
      </c>
      <c r="N31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5</v>
      </c>
      <c r="O31" s="5" t="b">
        <f t="shared" ca="1" si="0"/>
        <v>0</v>
      </c>
      <c r="P31" s="5" t="b">
        <f t="shared" ca="1" si="1"/>
        <v>0</v>
      </c>
      <c r="Q31" s="5" t="e">
        <f>MATCH(Table8[[#This Row],[Breed]],Breeds[Name],0)</f>
        <v>#N/A</v>
      </c>
    </row>
    <row r="32" spans="1:17" x14ac:dyDescent="0.25">
      <c r="A32" s="5" t="s">
        <v>396</v>
      </c>
      <c r="B32" s="8" t="s">
        <v>452</v>
      </c>
      <c r="C32" s="9">
        <v>27.8</v>
      </c>
      <c r="D32" s="10">
        <f>ROUND(SQRT(Table8[[#This Row],[Weight (kgs)]])/SQRT(22)*50, 1)</f>
        <v>56.2</v>
      </c>
      <c r="E32" s="6">
        <v>36841</v>
      </c>
      <c r="F32" s="6">
        <v>39901</v>
      </c>
      <c r="G32" s="5" t="b">
        <f>NOT(ISBLANK(Table8[[#This Row],[Date of Retirement]]))</f>
        <v>1</v>
      </c>
      <c r="I32" s="5" t="b">
        <f>NOT(ISBLANK(Table8[[#This Row],[Date Of Championship]]))</f>
        <v>0</v>
      </c>
      <c r="J32" s="4"/>
      <c r="K32" s="5" t="b">
        <f>NOT(ISBLANK(Table8[[#This Row],[Date of Disqualification]]))</f>
        <v>0</v>
      </c>
      <c r="L32" s="5">
        <v>1</v>
      </c>
      <c r="N32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9</v>
      </c>
      <c r="O32" s="5" t="b">
        <f t="shared" ca="1" si="0"/>
        <v>0</v>
      </c>
      <c r="P32" s="5" t="b">
        <f t="shared" ca="1" si="1"/>
        <v>0</v>
      </c>
      <c r="Q32" s="5" t="e">
        <f>MATCH(Table8[[#This Row],[Breed]],Breeds[Name],0)</f>
        <v>#N/A</v>
      </c>
    </row>
    <row r="33" spans="1:17" x14ac:dyDescent="0.25">
      <c r="A33" s="5" t="s">
        <v>397</v>
      </c>
      <c r="B33" s="8" t="s">
        <v>451</v>
      </c>
      <c r="C33" s="9">
        <v>56.1</v>
      </c>
      <c r="D33" s="10">
        <f>ROUND(SQRT(Table8[[#This Row],[Weight (kgs)]])/SQRT(22)*50, 1)</f>
        <v>79.8</v>
      </c>
      <c r="E33" s="6">
        <v>41569</v>
      </c>
      <c r="F33" s="4">
        <v>43012</v>
      </c>
      <c r="G33" s="5" t="b">
        <f>NOT(ISBLANK(Table8[[#This Row],[Date of Retirement]]))</f>
        <v>1</v>
      </c>
      <c r="I33" s="5" t="b">
        <f>NOT(ISBLANK(Table8[[#This Row],[Date Of Championship]]))</f>
        <v>0</v>
      </c>
      <c r="K33" s="5" t="b">
        <f>NOT(ISBLANK(Table8[[#This Row],[Date of Disqualification]]))</f>
        <v>0</v>
      </c>
      <c r="L33" s="5">
        <v>7</v>
      </c>
      <c r="N33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4</v>
      </c>
      <c r="O33" s="5" t="b">
        <f t="shared" ca="1" si="0"/>
        <v>0</v>
      </c>
      <c r="P33" s="5" t="b">
        <f t="shared" ca="1" si="1"/>
        <v>0</v>
      </c>
      <c r="Q33" s="5" t="e">
        <f>MATCH(Table8[[#This Row],[Breed]],Breeds[Name],0)</f>
        <v>#N/A</v>
      </c>
    </row>
    <row r="34" spans="1:17" x14ac:dyDescent="0.25">
      <c r="A34" s="5" t="s">
        <v>398</v>
      </c>
      <c r="B34" s="8" t="s">
        <v>452</v>
      </c>
      <c r="C34" s="9">
        <v>5.4</v>
      </c>
      <c r="D34" s="10">
        <f>ROUND(SQRT(Table8[[#This Row],[Weight (kgs)]])/SQRT(22)*50, 1)</f>
        <v>24.8</v>
      </c>
      <c r="E34" s="6">
        <v>40636</v>
      </c>
      <c r="G34" s="5" t="b">
        <f>NOT(ISBLANK(Table8[[#This Row],[Date of Retirement]]))</f>
        <v>0</v>
      </c>
      <c r="I34" s="5" t="b">
        <f>NOT(ISBLANK(Table8[[#This Row],[Date Of Championship]]))</f>
        <v>0</v>
      </c>
      <c r="K34" s="5" t="b">
        <f>NOT(ISBLANK(Table8[[#This Row],[Date of Disqualification]]))</f>
        <v>0</v>
      </c>
      <c r="L34" s="5">
        <v>23</v>
      </c>
      <c r="N34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9</v>
      </c>
      <c r="O34" s="5" t="b">
        <f t="shared" ca="1" si="0"/>
        <v>0</v>
      </c>
      <c r="P34" s="5" t="b">
        <f t="shared" ca="1" si="1"/>
        <v>0</v>
      </c>
      <c r="Q34" s="5" t="e">
        <f>MATCH(Table8[[#This Row],[Breed]],Breeds[Name],0)</f>
        <v>#N/A</v>
      </c>
    </row>
    <row r="35" spans="1:17" x14ac:dyDescent="0.25">
      <c r="A35" s="5" t="s">
        <v>443</v>
      </c>
      <c r="B35" s="8" t="s">
        <v>452</v>
      </c>
      <c r="C35" s="9">
        <v>12.6</v>
      </c>
      <c r="D35" s="10">
        <f>ROUND(SQRT(Table8[[#This Row],[Weight (kgs)]])/SQRT(22)*50, 1)</f>
        <v>37.799999999999997</v>
      </c>
      <c r="E35" s="6">
        <v>42893</v>
      </c>
      <c r="G35" s="5" t="b">
        <f>NOT(ISBLANK(Table8[[#This Row],[Date of Retirement]]))</f>
        <v>0</v>
      </c>
      <c r="I35" s="5" t="b">
        <f>NOT(ISBLANK(Table8[[#This Row],[Date Of Championship]]))</f>
        <v>0</v>
      </c>
      <c r="K35" s="5" t="b">
        <f>NOT(ISBLANK(Table8[[#This Row],[Date of Disqualification]]))</f>
        <v>0</v>
      </c>
      <c r="L35" s="5">
        <v>12</v>
      </c>
      <c r="N35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3</v>
      </c>
      <c r="O35" s="5" t="b">
        <f t="shared" ca="1" si="0"/>
        <v>0</v>
      </c>
      <c r="P35" s="5" t="b">
        <f t="shared" ca="1" si="1"/>
        <v>0</v>
      </c>
      <c r="Q35" s="5" t="e">
        <f>MATCH(Table8[[#This Row],[Breed]],Breeds[Name],0)</f>
        <v>#N/A</v>
      </c>
    </row>
    <row r="36" spans="1:17" x14ac:dyDescent="0.25">
      <c r="A36" s="5" t="s">
        <v>400</v>
      </c>
      <c r="B36" s="8" t="s">
        <v>452</v>
      </c>
      <c r="C36" s="9">
        <v>30.2</v>
      </c>
      <c r="D36" s="10">
        <f>ROUND(SQRT(Table8[[#This Row],[Weight (kgs)]])/SQRT(22)*50, 1)</f>
        <v>58.6</v>
      </c>
      <c r="E36" s="6">
        <v>40506</v>
      </c>
      <c r="G36" s="5" t="b">
        <f>NOT(ISBLANK(Table8[[#This Row],[Date of Retirement]]))</f>
        <v>0</v>
      </c>
      <c r="I36" s="5" t="b">
        <f>NOT(ISBLANK(Table8[[#This Row],[Date Of Championship]]))</f>
        <v>0</v>
      </c>
      <c r="K36" s="5" t="b">
        <f>NOT(ISBLANK(Table8[[#This Row],[Date of Disqualification]]))</f>
        <v>0</v>
      </c>
      <c r="L36" s="5">
        <v>46</v>
      </c>
      <c r="N36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10</v>
      </c>
      <c r="O36" s="5" t="b">
        <f t="shared" ca="1" si="0"/>
        <v>0</v>
      </c>
      <c r="P36" s="5" t="b">
        <f t="shared" ca="1" si="1"/>
        <v>0</v>
      </c>
      <c r="Q36" s="5" t="e">
        <f>MATCH(Table8[[#This Row],[Breed]],Breeds[Name],0)</f>
        <v>#N/A</v>
      </c>
    </row>
    <row r="37" spans="1:17" x14ac:dyDescent="0.25">
      <c r="A37" s="5" t="s">
        <v>401</v>
      </c>
      <c r="B37" s="8" t="s">
        <v>452</v>
      </c>
      <c r="C37" s="9">
        <v>7.5</v>
      </c>
      <c r="D37" s="10">
        <f>ROUND(SQRT(Table8[[#This Row],[Weight (kgs)]])/SQRT(22)*50, 1)</f>
        <v>29.2</v>
      </c>
      <c r="E37" s="6">
        <v>38490</v>
      </c>
      <c r="F37" s="6">
        <v>41433</v>
      </c>
      <c r="G37" s="5" t="b">
        <f>NOT(ISBLANK(Table8[[#This Row],[Date of Retirement]]))</f>
        <v>1</v>
      </c>
      <c r="H37" s="4">
        <v>40599</v>
      </c>
      <c r="I37" s="5" t="b">
        <f>NOT(ISBLANK(Table8[[#This Row],[Date Of Championship]]))</f>
        <v>1</v>
      </c>
      <c r="K37" s="5" t="b">
        <f>NOT(ISBLANK(Table8[[#This Row],[Date of Disqualification]]))</f>
        <v>0</v>
      </c>
      <c r="L37" s="5">
        <v>18</v>
      </c>
      <c r="N37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8</v>
      </c>
      <c r="O37" s="5" t="b">
        <f t="shared" ca="1" si="0"/>
        <v>0</v>
      </c>
      <c r="P37" s="5" t="b">
        <f t="shared" ca="1" si="1"/>
        <v>0</v>
      </c>
      <c r="Q37" s="5" t="e">
        <f>MATCH(Table8[[#This Row],[Breed]],Breeds[Name],0)</f>
        <v>#N/A</v>
      </c>
    </row>
    <row r="38" spans="1:17" x14ac:dyDescent="0.25">
      <c r="A38" s="5" t="s">
        <v>402</v>
      </c>
      <c r="B38" s="8" t="s">
        <v>451</v>
      </c>
      <c r="C38" s="9">
        <v>22.2</v>
      </c>
      <c r="D38" s="10">
        <f>ROUND(SQRT(Table8[[#This Row],[Weight (kgs)]])/SQRT(22)*50, 1)</f>
        <v>50.2</v>
      </c>
      <c r="E38" s="6">
        <v>40023</v>
      </c>
      <c r="F38" s="6">
        <v>41842</v>
      </c>
      <c r="G38" s="5" t="b">
        <f>NOT(ISBLANK(Table8[[#This Row],[Date of Retirement]]))</f>
        <v>1</v>
      </c>
      <c r="I38" s="5" t="b">
        <f>NOT(ISBLANK(Table8[[#This Row],[Date Of Championship]]))</f>
        <v>0</v>
      </c>
      <c r="K38" s="5" t="b">
        <f>NOT(ISBLANK(Table8[[#This Row],[Date of Disqualification]]))</f>
        <v>0</v>
      </c>
      <c r="L38" s="5">
        <v>26</v>
      </c>
      <c r="N38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5</v>
      </c>
      <c r="O38" s="5" t="b">
        <f t="shared" ca="1" si="0"/>
        <v>0</v>
      </c>
      <c r="P38" s="5" t="b">
        <f t="shared" ca="1" si="1"/>
        <v>0</v>
      </c>
      <c r="Q38" s="5" t="e">
        <f>MATCH(Table8[[#This Row],[Breed]],Breeds[Name],0)</f>
        <v>#N/A</v>
      </c>
    </row>
    <row r="39" spans="1:17" x14ac:dyDescent="0.25">
      <c r="A39" s="5" t="s">
        <v>403</v>
      </c>
      <c r="B39" s="8" t="s">
        <v>451</v>
      </c>
      <c r="C39" s="9">
        <v>35.700000000000003</v>
      </c>
      <c r="D39" s="10">
        <f>ROUND(SQRT(Table8[[#This Row],[Weight (kgs)]])/SQRT(22)*50, 1)</f>
        <v>63.7</v>
      </c>
      <c r="E39" s="6">
        <v>36581</v>
      </c>
      <c r="F39" s="6">
        <v>38255</v>
      </c>
      <c r="G39" s="5" t="b">
        <f>NOT(ISBLANK(Table8[[#This Row],[Date of Retirement]]))</f>
        <v>1</v>
      </c>
      <c r="I39" s="5" t="b">
        <f>NOT(ISBLANK(Table8[[#This Row],[Date Of Championship]]))</f>
        <v>0</v>
      </c>
      <c r="K39" s="5" t="b">
        <f>NOT(ISBLANK(Table8[[#This Row],[Date of Disqualification]]))</f>
        <v>0</v>
      </c>
      <c r="L39" s="5">
        <v>46</v>
      </c>
      <c r="N39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4</v>
      </c>
      <c r="O39" s="5" t="b">
        <f t="shared" ca="1" si="0"/>
        <v>0</v>
      </c>
      <c r="P39" s="5" t="b">
        <f t="shared" ca="1" si="1"/>
        <v>0</v>
      </c>
      <c r="Q39" s="5" t="e">
        <f>MATCH(Table8[[#This Row],[Breed]],Breeds[Name],0)</f>
        <v>#N/A</v>
      </c>
    </row>
    <row r="40" spans="1:17" x14ac:dyDescent="0.25">
      <c r="A40" s="5" t="s">
        <v>404</v>
      </c>
      <c r="B40" s="8" t="s">
        <v>451</v>
      </c>
      <c r="C40" s="9">
        <v>31.6</v>
      </c>
      <c r="D40" s="10">
        <f>ROUND(SQRT(Table8[[#This Row],[Weight (kgs)]])/SQRT(22)*50, 1)</f>
        <v>59.9</v>
      </c>
      <c r="E40" s="6">
        <v>40159</v>
      </c>
      <c r="F40" s="4"/>
      <c r="G40" s="5" t="b">
        <f>NOT(ISBLANK(Table8[[#This Row],[Date of Retirement]]))</f>
        <v>0</v>
      </c>
      <c r="I40" s="5" t="b">
        <f>NOT(ISBLANK(Table8[[#This Row],[Date Of Championship]]))</f>
        <v>0</v>
      </c>
      <c r="J40" s="4">
        <v>40366</v>
      </c>
      <c r="K40" s="5" t="b">
        <f>NOT(ISBLANK(Table8[[#This Row],[Date of Disqualification]]))</f>
        <v>1</v>
      </c>
      <c r="L40" s="5">
        <v>44</v>
      </c>
      <c r="N40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1</v>
      </c>
      <c r="O40" s="5" t="b">
        <f t="shared" ca="1" si="0"/>
        <v>0</v>
      </c>
      <c r="P40" s="5" t="b">
        <f t="shared" ca="1" si="1"/>
        <v>1</v>
      </c>
      <c r="Q40" s="5" t="e">
        <f>MATCH(Table8[[#This Row],[Breed]],Breeds[Name],0)</f>
        <v>#N/A</v>
      </c>
    </row>
    <row r="41" spans="1:17" x14ac:dyDescent="0.25">
      <c r="A41" s="5" t="s">
        <v>444</v>
      </c>
      <c r="B41" s="8" t="s">
        <v>451</v>
      </c>
      <c r="C41" s="9">
        <v>7.4</v>
      </c>
      <c r="D41" s="10">
        <f>ROUND(SQRT(Table8[[#This Row],[Weight (kgs)]])/SQRT(22)*50, 1)</f>
        <v>29</v>
      </c>
      <c r="E41" s="6">
        <v>39875</v>
      </c>
      <c r="F41" s="4">
        <v>41529</v>
      </c>
      <c r="G41" s="5" t="b">
        <f>NOT(ISBLANK(Table8[[#This Row],[Date of Retirement]]))</f>
        <v>1</v>
      </c>
      <c r="I41" s="5" t="b">
        <f>NOT(ISBLANK(Table8[[#This Row],[Date Of Championship]]))</f>
        <v>0</v>
      </c>
      <c r="K41" s="5" t="b">
        <f>NOT(ISBLANK(Table8[[#This Row],[Date of Disqualification]]))</f>
        <v>0</v>
      </c>
      <c r="L41" s="5">
        <v>45</v>
      </c>
      <c r="N41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4</v>
      </c>
      <c r="O41" s="5" t="b">
        <f t="shared" ca="1" si="0"/>
        <v>0</v>
      </c>
      <c r="P41" s="5" t="b">
        <f t="shared" ca="1" si="1"/>
        <v>0</v>
      </c>
      <c r="Q41" s="5" t="e">
        <f>MATCH(Table8[[#This Row],[Breed]],Breeds[Name],0)</f>
        <v>#N/A</v>
      </c>
    </row>
    <row r="42" spans="1:17" x14ac:dyDescent="0.25">
      <c r="A42" s="5" t="s">
        <v>406</v>
      </c>
      <c r="B42" s="8" t="s">
        <v>452</v>
      </c>
      <c r="C42" s="9">
        <v>10</v>
      </c>
      <c r="D42" s="10">
        <f>ROUND(SQRT(Table8[[#This Row],[Weight (kgs)]])/SQRT(22)*50, 1)</f>
        <v>33.700000000000003</v>
      </c>
      <c r="E42" s="6">
        <v>36951</v>
      </c>
      <c r="F42" s="6">
        <v>39080</v>
      </c>
      <c r="G42" s="5" t="b">
        <f>NOT(ISBLANK(Table8[[#This Row],[Date of Retirement]]))</f>
        <v>1</v>
      </c>
      <c r="I42" s="5" t="b">
        <f>NOT(ISBLANK(Table8[[#This Row],[Date Of Championship]]))</f>
        <v>0</v>
      </c>
      <c r="K42" s="5" t="b">
        <f>NOT(ISBLANK(Table8[[#This Row],[Date of Disqualification]]))</f>
        <v>0</v>
      </c>
      <c r="L42" s="5">
        <v>29</v>
      </c>
      <c r="N42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5</v>
      </c>
      <c r="O42" s="5" t="b">
        <f t="shared" ca="1" si="0"/>
        <v>0</v>
      </c>
      <c r="P42" s="5" t="b">
        <f t="shared" ca="1" si="1"/>
        <v>0</v>
      </c>
      <c r="Q42" s="5" t="e">
        <f>MATCH(Table8[[#This Row],[Breed]],Breeds[Name],0)</f>
        <v>#N/A</v>
      </c>
    </row>
    <row r="43" spans="1:17" x14ac:dyDescent="0.25">
      <c r="A43" s="5" t="s">
        <v>407</v>
      </c>
      <c r="B43" s="8" t="s">
        <v>451</v>
      </c>
      <c r="C43" s="9">
        <v>26.5</v>
      </c>
      <c r="D43" s="10">
        <f>ROUND(SQRT(Table8[[#This Row],[Weight (kgs)]])/SQRT(22)*50, 1)</f>
        <v>54.9</v>
      </c>
      <c r="E43" s="6">
        <v>40432</v>
      </c>
      <c r="F43" s="6">
        <v>41683</v>
      </c>
      <c r="G43" s="5" t="b">
        <f>NOT(ISBLANK(Table8[[#This Row],[Date of Retirement]]))</f>
        <v>1</v>
      </c>
      <c r="I43" s="5" t="b">
        <f>NOT(ISBLANK(Table8[[#This Row],[Date Of Championship]]))</f>
        <v>0</v>
      </c>
      <c r="K43" s="5" t="b">
        <f>NOT(ISBLANK(Table8[[#This Row],[Date of Disqualification]]))</f>
        <v>0</v>
      </c>
      <c r="L43" s="5">
        <v>30</v>
      </c>
      <c r="N43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4</v>
      </c>
      <c r="O43" s="5" t="b">
        <f t="shared" ca="1" si="0"/>
        <v>0</v>
      </c>
      <c r="P43" s="5" t="b">
        <f t="shared" ca="1" si="1"/>
        <v>0</v>
      </c>
      <c r="Q43" s="5" t="e">
        <f>MATCH(Table8[[#This Row],[Breed]],Breeds[Name],0)</f>
        <v>#N/A</v>
      </c>
    </row>
    <row r="44" spans="1:17" x14ac:dyDescent="0.25">
      <c r="A44" s="5" t="s">
        <v>408</v>
      </c>
      <c r="B44" s="8" t="s">
        <v>452</v>
      </c>
      <c r="C44" s="9">
        <v>10.3</v>
      </c>
      <c r="D44" s="10">
        <f>ROUND(SQRT(Table8[[#This Row],[Weight (kgs)]])/SQRT(22)*50, 1)</f>
        <v>34.200000000000003</v>
      </c>
      <c r="E44" s="6">
        <v>39508</v>
      </c>
      <c r="F44" s="6">
        <v>41050</v>
      </c>
      <c r="G44" s="5" t="b">
        <f>NOT(ISBLANK(Table8[[#This Row],[Date of Retirement]]))</f>
        <v>1</v>
      </c>
      <c r="I44" s="5" t="b">
        <f>NOT(ISBLANK(Table8[[#This Row],[Date Of Championship]]))</f>
        <v>0</v>
      </c>
      <c r="K44" s="5" t="b">
        <f>NOT(ISBLANK(Table8[[#This Row],[Date of Disqualification]]))</f>
        <v>0</v>
      </c>
      <c r="L44" s="5">
        <v>33</v>
      </c>
      <c r="N44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4</v>
      </c>
      <c r="O44" s="5" t="b">
        <f t="shared" ca="1" si="0"/>
        <v>0</v>
      </c>
      <c r="P44" s="5" t="b">
        <f t="shared" ca="1" si="1"/>
        <v>0</v>
      </c>
      <c r="Q44" s="5" t="e">
        <f>MATCH(Table8[[#This Row],[Breed]],Breeds[Name],0)</f>
        <v>#N/A</v>
      </c>
    </row>
    <row r="45" spans="1:17" x14ac:dyDescent="0.25">
      <c r="A45" s="5" t="s">
        <v>409</v>
      </c>
      <c r="B45" s="8" t="s">
        <v>451</v>
      </c>
      <c r="C45" s="9">
        <v>12</v>
      </c>
      <c r="D45" s="10">
        <f>ROUND(SQRT(Table8[[#This Row],[Weight (kgs)]])/SQRT(22)*50, 1)</f>
        <v>36.9</v>
      </c>
      <c r="E45" s="6">
        <v>40124</v>
      </c>
      <c r="F45" s="6">
        <v>41737</v>
      </c>
      <c r="G45" s="5" t="b">
        <f>NOT(ISBLANK(Table8[[#This Row],[Date of Retirement]]))</f>
        <v>1</v>
      </c>
      <c r="I45" s="5" t="b">
        <f>NOT(ISBLANK(Table8[[#This Row],[Date Of Championship]]))</f>
        <v>0</v>
      </c>
      <c r="K45" s="5" t="b">
        <f>NOT(ISBLANK(Table8[[#This Row],[Date of Disqualification]]))</f>
        <v>0</v>
      </c>
      <c r="L45" s="5">
        <v>31</v>
      </c>
      <c r="N45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5</v>
      </c>
      <c r="O45" s="5" t="b">
        <f t="shared" ca="1" si="0"/>
        <v>0</v>
      </c>
      <c r="P45" s="5" t="b">
        <f t="shared" ca="1" si="1"/>
        <v>0</v>
      </c>
      <c r="Q45" s="5" t="e">
        <f>MATCH(Table8[[#This Row],[Breed]],Breeds[Name],0)</f>
        <v>#N/A</v>
      </c>
    </row>
    <row r="46" spans="1:17" x14ac:dyDescent="0.25">
      <c r="A46" s="5" t="s">
        <v>138</v>
      </c>
      <c r="B46" s="8" t="s">
        <v>451</v>
      </c>
      <c r="C46" s="9">
        <v>61.6</v>
      </c>
      <c r="D46" s="10">
        <f>ROUND(SQRT(Table8[[#This Row],[Weight (kgs)]])/SQRT(22)*50, 1)</f>
        <v>83.7</v>
      </c>
      <c r="E46" s="6">
        <v>40086</v>
      </c>
      <c r="F46" s="4">
        <v>41586</v>
      </c>
      <c r="G46" s="5" t="b">
        <f>NOT(ISBLANK(Table8[[#This Row],[Date of Retirement]]))</f>
        <v>1</v>
      </c>
      <c r="H46" s="4">
        <v>40584</v>
      </c>
      <c r="I46" s="5" t="b">
        <f>NOT(ISBLANK(Table8[[#This Row],[Date Of Championship]]))</f>
        <v>1</v>
      </c>
      <c r="K46" s="5" t="b">
        <f>NOT(ISBLANK(Table8[[#This Row],[Date of Disqualification]]))</f>
        <v>0</v>
      </c>
      <c r="L46" s="8">
        <v>39</v>
      </c>
      <c r="N46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4</v>
      </c>
      <c r="O46" s="5" t="b">
        <f t="shared" ca="1" si="0"/>
        <v>0</v>
      </c>
      <c r="P46" s="5" t="b">
        <f t="shared" ca="1" si="1"/>
        <v>0</v>
      </c>
      <c r="Q46" s="5" t="e">
        <f>MATCH(Table8[[#This Row],[Breed]],Breeds[Name],0)</f>
        <v>#N/A</v>
      </c>
    </row>
    <row r="47" spans="1:17" x14ac:dyDescent="0.25">
      <c r="A47" s="5" t="s">
        <v>410</v>
      </c>
      <c r="B47" s="8" t="s">
        <v>451</v>
      </c>
      <c r="C47" s="9">
        <v>101</v>
      </c>
      <c r="D47" s="10">
        <f>ROUND(SQRT(Table8[[#This Row],[Weight (kgs)]])/SQRT(22)*50, 1)</f>
        <v>107.1</v>
      </c>
      <c r="E47" s="6">
        <v>40335</v>
      </c>
      <c r="F47" s="6">
        <v>43493</v>
      </c>
      <c r="G47" s="5" t="b">
        <f>NOT(ISBLANK(Table8[[#This Row],[Date of Retirement]]))</f>
        <v>1</v>
      </c>
      <c r="I47" s="5" t="b">
        <f>NOT(ISBLANK(Table8[[#This Row],[Date Of Championship]]))</f>
        <v>0</v>
      </c>
      <c r="K47" s="5" t="b">
        <f>NOT(ISBLANK(Table8[[#This Row],[Date of Disqualification]]))</f>
        <v>0</v>
      </c>
      <c r="L47" s="5">
        <v>28</v>
      </c>
      <c r="N47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9</v>
      </c>
      <c r="O47" s="5" t="b">
        <f t="shared" ca="1" si="0"/>
        <v>0</v>
      </c>
      <c r="P47" s="5" t="b">
        <f t="shared" ca="1" si="1"/>
        <v>0</v>
      </c>
      <c r="Q47" s="5" t="e">
        <f>MATCH(Table8[[#This Row],[Breed]],Breeds[Name],0)</f>
        <v>#N/A</v>
      </c>
    </row>
    <row r="48" spans="1:17" x14ac:dyDescent="0.25">
      <c r="A48" s="5" t="s">
        <v>411</v>
      </c>
      <c r="B48" s="8" t="s">
        <v>451</v>
      </c>
      <c r="C48" s="9">
        <v>7</v>
      </c>
      <c r="D48" s="10">
        <f>ROUND(SQRT(Table8[[#This Row],[Weight (kgs)]])/SQRT(22)*50, 1)</f>
        <v>28.2</v>
      </c>
      <c r="E48" s="6">
        <v>36704</v>
      </c>
      <c r="G48" s="5" t="b">
        <f>NOT(ISBLANK(Table8[[#This Row],[Date of Retirement]]))</f>
        <v>0</v>
      </c>
      <c r="I48" s="5" t="b">
        <f>NOT(ISBLANK(Table8[[#This Row],[Date Of Championship]]))</f>
        <v>0</v>
      </c>
      <c r="J48" s="6">
        <v>40266</v>
      </c>
      <c r="K48" s="5" t="b">
        <f>NOT(ISBLANK(Table8[[#This Row],[Date of Disqualification]]))</f>
        <v>1</v>
      </c>
      <c r="L48" s="5">
        <v>27</v>
      </c>
      <c r="N48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10</v>
      </c>
      <c r="O48" s="5" t="b">
        <f t="shared" ca="1" si="0"/>
        <v>0</v>
      </c>
      <c r="P48" s="5" t="b">
        <f t="shared" ca="1" si="1"/>
        <v>0</v>
      </c>
      <c r="Q48" s="5" t="e">
        <f>MATCH(Table8[[#This Row],[Breed]],Breeds[Name],0)</f>
        <v>#N/A</v>
      </c>
    </row>
    <row r="49" spans="1:17" x14ac:dyDescent="0.25">
      <c r="A49" s="5" t="s">
        <v>412</v>
      </c>
      <c r="B49" s="8" t="s">
        <v>452</v>
      </c>
      <c r="C49" s="9">
        <v>9.6999999999999993</v>
      </c>
      <c r="D49" s="10">
        <f>ROUND(SQRT(Table8[[#This Row],[Weight (kgs)]])/SQRT(22)*50, 1)</f>
        <v>33.200000000000003</v>
      </c>
      <c r="E49" s="6">
        <v>38088</v>
      </c>
      <c r="F49" s="6">
        <v>39475</v>
      </c>
      <c r="G49" s="5" t="b">
        <f>NOT(ISBLANK(Table8[[#This Row],[Date of Retirement]]))</f>
        <v>1</v>
      </c>
      <c r="I49" s="5" t="b">
        <f>NOT(ISBLANK(Table8[[#This Row],[Date Of Championship]]))</f>
        <v>0</v>
      </c>
      <c r="K49" s="5" t="b">
        <f>NOT(ISBLANK(Table8[[#This Row],[Date of Disqualification]]))</f>
        <v>0</v>
      </c>
      <c r="L49" s="8">
        <v>11</v>
      </c>
      <c r="N49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4</v>
      </c>
      <c r="O49" s="5" t="b">
        <f t="shared" ca="1" si="0"/>
        <v>0</v>
      </c>
      <c r="P49" s="5" t="b">
        <f t="shared" ca="1" si="1"/>
        <v>0</v>
      </c>
      <c r="Q49" s="5" t="e">
        <f>MATCH(Table8[[#This Row],[Breed]],Breeds[Name],0)</f>
        <v>#N/A</v>
      </c>
    </row>
    <row r="50" spans="1:17" x14ac:dyDescent="0.25">
      <c r="A50" s="5" t="s">
        <v>413</v>
      </c>
      <c r="B50" s="8" t="s">
        <v>452</v>
      </c>
      <c r="C50" s="9">
        <v>22.6</v>
      </c>
      <c r="D50" s="10">
        <f>ROUND(SQRT(Table8[[#This Row],[Weight (kgs)]])/SQRT(22)*50, 1)</f>
        <v>50.7</v>
      </c>
      <c r="E50" s="6">
        <v>39964</v>
      </c>
      <c r="F50" s="4">
        <v>41810</v>
      </c>
      <c r="G50" s="5" t="b">
        <f>NOT(ISBLANK(Table8[[#This Row],[Date of Retirement]]))</f>
        <v>1</v>
      </c>
      <c r="I50" s="5" t="b">
        <f>NOT(ISBLANK(Table8[[#This Row],[Date Of Championship]]))</f>
        <v>0</v>
      </c>
      <c r="K50" s="5" t="b">
        <f>NOT(ISBLANK(Table8[[#This Row],[Date of Disqualification]]))</f>
        <v>0</v>
      </c>
      <c r="L50" s="5">
        <v>42</v>
      </c>
      <c r="N50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5</v>
      </c>
      <c r="O50" s="5" t="b">
        <f t="shared" ca="1" si="0"/>
        <v>0</v>
      </c>
      <c r="P50" s="5" t="b">
        <f t="shared" ca="1" si="1"/>
        <v>0</v>
      </c>
      <c r="Q50" s="5" t="e">
        <f>MATCH(Table8[[#This Row],[Breed]],Breeds[Name],0)</f>
        <v>#N/A</v>
      </c>
    </row>
    <row r="51" spans="1:17" x14ac:dyDescent="0.25">
      <c r="A51" s="5" t="s">
        <v>414</v>
      </c>
      <c r="B51" s="8" t="s">
        <v>452</v>
      </c>
      <c r="C51" s="9">
        <v>5.4</v>
      </c>
      <c r="D51" s="10">
        <f>ROUND(SQRT(Table8[[#This Row],[Weight (kgs)]])/SQRT(22)*50, 1)</f>
        <v>24.8</v>
      </c>
      <c r="E51" s="6">
        <v>42816</v>
      </c>
      <c r="G51" s="5" t="b">
        <f>NOT(ISBLANK(Table8[[#This Row],[Date of Retirement]]))</f>
        <v>0</v>
      </c>
      <c r="I51" s="5" t="b">
        <f>NOT(ISBLANK(Table8[[#This Row],[Date Of Championship]]))</f>
        <v>0</v>
      </c>
      <c r="K51" s="5" t="b">
        <f>NOT(ISBLANK(Table8[[#This Row],[Date of Disqualification]]))</f>
        <v>0</v>
      </c>
      <c r="L51" s="8">
        <v>20</v>
      </c>
      <c r="N51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3</v>
      </c>
      <c r="O51" s="5" t="b">
        <f t="shared" ca="1" si="0"/>
        <v>0</v>
      </c>
      <c r="P51" s="5" t="b">
        <f t="shared" ca="1" si="1"/>
        <v>0</v>
      </c>
      <c r="Q51" s="5" t="e">
        <f>MATCH(Table8[[#This Row],[Breed]],Breeds[Name],0)</f>
        <v>#N/A</v>
      </c>
    </row>
    <row r="52" spans="1:17" x14ac:dyDescent="0.25">
      <c r="A52" s="5" t="s">
        <v>415</v>
      </c>
      <c r="B52" s="8" t="s">
        <v>452</v>
      </c>
      <c r="C52" s="9">
        <v>7.3</v>
      </c>
      <c r="D52" s="10">
        <f>ROUND(SQRT(Table8[[#This Row],[Weight (kgs)]])/SQRT(22)*50, 1)</f>
        <v>28.8</v>
      </c>
      <c r="E52" s="6">
        <v>37979</v>
      </c>
      <c r="F52" s="6">
        <v>41112</v>
      </c>
      <c r="G52" s="5" t="b">
        <f>NOT(ISBLANK(Table8[[#This Row],[Date of Retirement]]))</f>
        <v>1</v>
      </c>
      <c r="I52" s="5" t="b">
        <f>NOT(ISBLANK(Table8[[#This Row],[Date Of Championship]]))</f>
        <v>0</v>
      </c>
      <c r="K52" s="5" t="b">
        <f>NOT(ISBLANK(Table8[[#This Row],[Date of Disqualification]]))</f>
        <v>0</v>
      </c>
      <c r="L52" s="5">
        <v>24</v>
      </c>
      <c r="N52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9</v>
      </c>
      <c r="O52" s="5" t="b">
        <f t="shared" ca="1" si="0"/>
        <v>0</v>
      </c>
      <c r="P52" s="5" t="b">
        <f t="shared" ca="1" si="1"/>
        <v>0</v>
      </c>
      <c r="Q52" s="5" t="e">
        <f>MATCH(Table8[[#This Row],[Breed]],Breeds[Name],0)</f>
        <v>#N/A</v>
      </c>
    </row>
    <row r="53" spans="1:17" x14ac:dyDescent="0.25">
      <c r="A53" s="5" t="s">
        <v>416</v>
      </c>
      <c r="B53" s="8" t="s">
        <v>451</v>
      </c>
      <c r="C53" s="9">
        <v>11</v>
      </c>
      <c r="D53" s="10">
        <f>ROUND(SQRT(Table8[[#This Row],[Weight (kgs)]])/SQRT(22)*50, 1)</f>
        <v>35.4</v>
      </c>
      <c r="E53" s="6">
        <v>41909</v>
      </c>
      <c r="G53" s="5" t="b">
        <f>NOT(ISBLANK(Table8[[#This Row],[Date of Retirement]]))</f>
        <v>0</v>
      </c>
      <c r="I53" s="5" t="b">
        <f>NOT(ISBLANK(Table8[[#This Row],[Date Of Championship]]))</f>
        <v>0</v>
      </c>
      <c r="K53" s="5" t="b">
        <f>NOT(ISBLANK(Table8[[#This Row],[Date of Disqualification]]))</f>
        <v>0</v>
      </c>
      <c r="L53" s="8">
        <v>4</v>
      </c>
      <c r="N53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6</v>
      </c>
      <c r="O53" s="5" t="b">
        <f t="shared" ca="1" si="0"/>
        <v>0</v>
      </c>
      <c r="P53" s="5" t="b">
        <f t="shared" ca="1" si="1"/>
        <v>0</v>
      </c>
      <c r="Q53" s="5" t="e">
        <f>MATCH(Table8[[#This Row],[Breed]],Breeds[Name],0)</f>
        <v>#N/A</v>
      </c>
    </row>
    <row r="54" spans="1:17" x14ac:dyDescent="0.25">
      <c r="A54" s="5" t="s">
        <v>399</v>
      </c>
      <c r="B54" s="8" t="s">
        <v>452</v>
      </c>
      <c r="C54" s="9">
        <v>25.1</v>
      </c>
      <c r="D54" s="10">
        <f>ROUND(SQRT(Table8[[#This Row],[Weight (kgs)]])/SQRT(22)*50, 1)</f>
        <v>53.4</v>
      </c>
      <c r="E54" s="6">
        <v>40039</v>
      </c>
      <c r="F54" s="4">
        <v>43365</v>
      </c>
      <c r="G54" s="5" t="b">
        <f>NOT(ISBLANK(Table8[[#This Row],[Date of Retirement]]))</f>
        <v>1</v>
      </c>
      <c r="H54" s="4">
        <v>43348</v>
      </c>
      <c r="I54" s="5" t="b">
        <f>NOT(ISBLANK(Table8[[#This Row],[Date Of Championship]]))</f>
        <v>1</v>
      </c>
      <c r="K54" s="5" t="b">
        <f>NOT(ISBLANK(Table8[[#This Row],[Date of Disqualification]]))</f>
        <v>0</v>
      </c>
      <c r="L54" s="5">
        <v>38</v>
      </c>
      <c r="N54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9</v>
      </c>
      <c r="O54" s="5" t="b">
        <f t="shared" ca="1" si="0"/>
        <v>0</v>
      </c>
      <c r="P54" s="5" t="b">
        <f t="shared" ca="1" si="1"/>
        <v>0</v>
      </c>
      <c r="Q54" s="5" t="e">
        <f>MATCH(Table8[[#This Row],[Breed]],Breeds[Name],0)</f>
        <v>#N/A</v>
      </c>
    </row>
    <row r="55" spans="1:17" x14ac:dyDescent="0.25">
      <c r="A55" s="5" t="s">
        <v>417</v>
      </c>
      <c r="B55" s="8" t="s">
        <v>452</v>
      </c>
      <c r="C55" s="9">
        <v>69.8</v>
      </c>
      <c r="D55" s="10">
        <f>ROUND(SQRT(Table8[[#This Row],[Weight (kgs)]])/SQRT(22)*50, 1)</f>
        <v>89.1</v>
      </c>
      <c r="E55" s="6">
        <v>42676</v>
      </c>
      <c r="G55" s="5" t="b">
        <f>NOT(ISBLANK(Table8[[#This Row],[Date of Retirement]]))</f>
        <v>0</v>
      </c>
      <c r="I55" s="5" t="b">
        <f>NOT(ISBLANK(Table8[[#This Row],[Date Of Championship]]))</f>
        <v>0</v>
      </c>
      <c r="K55" s="5" t="b">
        <f>NOT(ISBLANK(Table8[[#This Row],[Date of Disqualification]]))</f>
        <v>0</v>
      </c>
      <c r="L55" s="5">
        <v>28</v>
      </c>
      <c r="N55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4</v>
      </c>
      <c r="O55" s="5" t="b">
        <f t="shared" ca="1" si="0"/>
        <v>0</v>
      </c>
      <c r="P55" s="5" t="b">
        <f t="shared" ca="1" si="1"/>
        <v>0</v>
      </c>
      <c r="Q55" s="5" t="e">
        <f>MATCH(Table8[[#This Row],[Breed]],Breeds[Name],0)</f>
        <v>#N/A</v>
      </c>
    </row>
    <row r="56" spans="1:17" x14ac:dyDescent="0.25">
      <c r="A56" s="5" t="s">
        <v>418</v>
      </c>
      <c r="B56" s="8" t="s">
        <v>452</v>
      </c>
      <c r="C56" s="9">
        <v>3.5</v>
      </c>
      <c r="D56" s="10">
        <f>ROUND(SQRT(Table8[[#This Row],[Weight (kgs)]])/SQRT(22)*50, 1)</f>
        <v>19.899999999999999</v>
      </c>
      <c r="E56" s="6">
        <v>40331</v>
      </c>
      <c r="G56" s="5" t="b">
        <f>NOT(ISBLANK(Table8[[#This Row],[Date of Retirement]]))</f>
        <v>0</v>
      </c>
      <c r="I56" s="5" t="b">
        <f>NOT(ISBLANK(Table8[[#This Row],[Date Of Championship]]))</f>
        <v>0</v>
      </c>
      <c r="J56" s="4">
        <v>40948</v>
      </c>
      <c r="K56" s="5" t="b">
        <f>NOT(ISBLANK(Table8[[#This Row],[Date of Disqualification]]))</f>
        <v>1</v>
      </c>
      <c r="L56" s="8">
        <v>9</v>
      </c>
      <c r="N56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2</v>
      </c>
      <c r="O56" s="5" t="b">
        <f t="shared" ca="1" si="0"/>
        <v>0</v>
      </c>
      <c r="P56" s="5" t="b">
        <f t="shared" ca="1" si="1"/>
        <v>1</v>
      </c>
      <c r="Q56" s="5" t="e">
        <f>MATCH(Table8[[#This Row],[Breed]],Breeds[Name],0)</f>
        <v>#N/A</v>
      </c>
    </row>
    <row r="57" spans="1:17" x14ac:dyDescent="0.25">
      <c r="A57" s="5" t="s">
        <v>419</v>
      </c>
      <c r="B57" s="8" t="s">
        <v>451</v>
      </c>
      <c r="C57" s="9">
        <v>19.399999999999999</v>
      </c>
      <c r="D57" s="10">
        <f>ROUND(SQRT(Table8[[#This Row],[Weight (kgs)]])/SQRT(22)*50, 1)</f>
        <v>47</v>
      </c>
      <c r="E57" s="6">
        <v>42548</v>
      </c>
      <c r="G57" s="5" t="b">
        <f>NOT(ISBLANK(Table8[[#This Row],[Date of Retirement]]))</f>
        <v>0</v>
      </c>
      <c r="I57" s="5" t="b">
        <f>NOT(ISBLANK(Table8[[#This Row],[Date Of Championship]]))</f>
        <v>0</v>
      </c>
      <c r="K57" s="5" t="b">
        <f>NOT(ISBLANK(Table8[[#This Row],[Date of Disqualification]]))</f>
        <v>0</v>
      </c>
      <c r="L57" s="5">
        <v>34</v>
      </c>
      <c r="N57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4</v>
      </c>
      <c r="O57" s="5" t="b">
        <f t="shared" ca="1" si="0"/>
        <v>0</v>
      </c>
      <c r="P57" s="5" t="b">
        <f t="shared" ca="1" si="1"/>
        <v>0</v>
      </c>
      <c r="Q57" s="5" t="e">
        <f>MATCH(Table8[[#This Row],[Breed]],Breeds[Name],0)</f>
        <v>#N/A</v>
      </c>
    </row>
    <row r="58" spans="1:17" x14ac:dyDescent="0.25">
      <c r="A58" s="5" t="s">
        <v>420</v>
      </c>
      <c r="B58" s="8" t="s">
        <v>451</v>
      </c>
      <c r="C58" s="9">
        <v>35</v>
      </c>
      <c r="D58" s="10">
        <f>ROUND(SQRT(Table8[[#This Row],[Weight (kgs)]])/SQRT(22)*50, 1)</f>
        <v>63.1</v>
      </c>
      <c r="E58" s="6">
        <v>38810</v>
      </c>
      <c r="F58" s="6">
        <v>39822</v>
      </c>
      <c r="G58" s="5" t="b">
        <f>NOT(ISBLANK(Table8[[#This Row],[Date of Retirement]]))</f>
        <v>1</v>
      </c>
      <c r="I58" s="5" t="b">
        <f>NOT(ISBLANK(Table8[[#This Row],[Date Of Championship]]))</f>
        <v>0</v>
      </c>
      <c r="K58" s="5" t="b">
        <f>NOT(ISBLANK(Table8[[#This Row],[Date of Disqualification]]))</f>
        <v>0</v>
      </c>
      <c r="L58" s="5">
        <v>35</v>
      </c>
      <c r="N58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3</v>
      </c>
      <c r="O58" s="5" t="b">
        <f t="shared" ca="1" si="0"/>
        <v>0</v>
      </c>
      <c r="P58" s="5" t="b">
        <f t="shared" ca="1" si="1"/>
        <v>0</v>
      </c>
      <c r="Q58" s="5" t="e">
        <f>MATCH(Table8[[#This Row],[Breed]],Breeds[Name],0)</f>
        <v>#N/A</v>
      </c>
    </row>
    <row r="59" spans="1:17" x14ac:dyDescent="0.25">
      <c r="A59" s="5" t="s">
        <v>421</v>
      </c>
      <c r="B59" s="8" t="s">
        <v>451</v>
      </c>
      <c r="C59" s="9">
        <v>19.2</v>
      </c>
      <c r="D59" s="10">
        <f>ROUND(SQRT(Table8[[#This Row],[Weight (kgs)]])/SQRT(22)*50, 1)</f>
        <v>46.7</v>
      </c>
      <c r="E59" s="6">
        <v>39221</v>
      </c>
      <c r="F59" s="6">
        <v>42120</v>
      </c>
      <c r="G59" s="5" t="b">
        <f>NOT(ISBLANK(Table8[[#This Row],[Date of Retirement]]))</f>
        <v>1</v>
      </c>
      <c r="I59" s="5" t="b">
        <f>NOT(ISBLANK(Table8[[#This Row],[Date Of Championship]]))</f>
        <v>0</v>
      </c>
      <c r="K59" s="5" t="b">
        <f>NOT(ISBLANK(Table8[[#This Row],[Date of Disqualification]]))</f>
        <v>0</v>
      </c>
      <c r="L59" s="8">
        <v>49</v>
      </c>
      <c r="N59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8</v>
      </c>
      <c r="O59" s="5" t="b">
        <f t="shared" ca="1" si="0"/>
        <v>0</v>
      </c>
      <c r="P59" s="5" t="b">
        <f t="shared" ca="1" si="1"/>
        <v>0</v>
      </c>
      <c r="Q59" s="5" t="e">
        <f>MATCH(Table8[[#This Row],[Breed]],Breeds[Name],0)</f>
        <v>#N/A</v>
      </c>
    </row>
    <row r="60" spans="1:17" x14ac:dyDescent="0.25">
      <c r="A60" s="5" t="s">
        <v>422</v>
      </c>
      <c r="B60" s="8" t="s">
        <v>451</v>
      </c>
      <c r="C60" s="9">
        <v>2</v>
      </c>
      <c r="D60" s="10">
        <f>ROUND(SQRT(Table8[[#This Row],[Weight (kgs)]])/SQRT(22)*50, 1)</f>
        <v>15.1</v>
      </c>
      <c r="E60" s="6">
        <v>41558</v>
      </c>
      <c r="G60" s="5" t="b">
        <f>NOT(ISBLANK(Table8[[#This Row],[Date of Retirement]]))</f>
        <v>0</v>
      </c>
      <c r="H60" s="4">
        <v>42804</v>
      </c>
      <c r="I60" s="5" t="b">
        <f>NOT(ISBLANK(Table8[[#This Row],[Date Of Championship]]))</f>
        <v>1</v>
      </c>
      <c r="K60" s="5" t="b">
        <f>NOT(ISBLANK(Table8[[#This Row],[Date of Disqualification]]))</f>
        <v>0</v>
      </c>
      <c r="L60" s="5">
        <v>22</v>
      </c>
      <c r="N60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7</v>
      </c>
      <c r="O60" s="5" t="b">
        <f t="shared" ca="1" si="0"/>
        <v>0</v>
      </c>
      <c r="P60" s="5" t="b">
        <f t="shared" ca="1" si="1"/>
        <v>0</v>
      </c>
      <c r="Q60" s="5" t="e">
        <f>MATCH(Table8[[#This Row],[Breed]],Breeds[Name],0)</f>
        <v>#N/A</v>
      </c>
    </row>
    <row r="61" spans="1:17" x14ac:dyDescent="0.25">
      <c r="A61" s="5" t="s">
        <v>423</v>
      </c>
      <c r="B61" s="8" t="s">
        <v>452</v>
      </c>
      <c r="C61" s="9">
        <v>7.6</v>
      </c>
      <c r="D61" s="10">
        <f>ROUND(SQRT(Table8[[#This Row],[Weight (kgs)]])/SQRT(22)*50, 1)</f>
        <v>29.4</v>
      </c>
      <c r="E61" s="6">
        <v>37510</v>
      </c>
      <c r="F61" s="6">
        <v>40001</v>
      </c>
      <c r="G61" s="5" t="b">
        <f>NOT(ISBLANK(Table8[[#This Row],[Date of Retirement]]))</f>
        <v>1</v>
      </c>
      <c r="I61" s="5" t="b">
        <f>NOT(ISBLANK(Table8[[#This Row],[Date Of Championship]]))</f>
        <v>0</v>
      </c>
      <c r="K61" s="5" t="b">
        <f>NOT(ISBLANK(Table8[[#This Row],[Date of Disqualification]]))</f>
        <v>0</v>
      </c>
      <c r="L61" s="5">
        <v>41</v>
      </c>
      <c r="N61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7</v>
      </c>
      <c r="O61" s="5" t="b">
        <f t="shared" ca="1" si="0"/>
        <v>0</v>
      </c>
      <c r="P61" s="5" t="b">
        <f t="shared" ca="1" si="1"/>
        <v>0</v>
      </c>
      <c r="Q61" s="5" t="e">
        <f>MATCH(Table8[[#This Row],[Breed]],Breeds[Name],0)</f>
        <v>#N/A</v>
      </c>
    </row>
    <row r="62" spans="1:17" x14ac:dyDescent="0.25">
      <c r="A62" s="5" t="s">
        <v>424</v>
      </c>
      <c r="B62" s="8" t="s">
        <v>451</v>
      </c>
      <c r="C62" s="9">
        <v>84.2</v>
      </c>
      <c r="D62" s="10">
        <f>ROUND(SQRT(Table8[[#This Row],[Weight (kgs)]])/SQRT(22)*50, 1)</f>
        <v>97.8</v>
      </c>
      <c r="E62" s="6">
        <v>39795</v>
      </c>
      <c r="F62" s="4">
        <v>43240</v>
      </c>
      <c r="G62" s="5" t="b">
        <f>NOT(ISBLANK(Table8[[#This Row],[Date of Retirement]]))</f>
        <v>1</v>
      </c>
      <c r="I62" s="5" t="b">
        <f>NOT(ISBLANK(Table8[[#This Row],[Date Of Championship]]))</f>
        <v>0</v>
      </c>
      <c r="K62" s="5" t="b">
        <f>NOT(ISBLANK(Table8[[#This Row],[Date of Disqualification]]))</f>
        <v>0</v>
      </c>
      <c r="L62" s="5">
        <v>28</v>
      </c>
      <c r="N62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10</v>
      </c>
      <c r="O62" s="5" t="b">
        <f t="shared" ca="1" si="0"/>
        <v>0</v>
      </c>
      <c r="P62" s="5" t="b">
        <f t="shared" ca="1" si="1"/>
        <v>0</v>
      </c>
      <c r="Q62" s="5" t="e">
        <f>MATCH(Table8[[#This Row],[Breed]],Breeds[Name],0)</f>
        <v>#N/A</v>
      </c>
    </row>
    <row r="63" spans="1:17" x14ac:dyDescent="0.25">
      <c r="A63" s="5" t="s">
        <v>425</v>
      </c>
      <c r="B63" s="8" t="s">
        <v>452</v>
      </c>
      <c r="C63" s="9">
        <v>40.5</v>
      </c>
      <c r="D63" s="10">
        <f>ROUND(SQRT(Table8[[#This Row],[Weight (kgs)]])/SQRT(22)*50, 1)</f>
        <v>67.8</v>
      </c>
      <c r="E63" s="6">
        <v>42817</v>
      </c>
      <c r="G63" s="5" t="b">
        <f>NOT(ISBLANK(Table8[[#This Row],[Date of Retirement]]))</f>
        <v>0</v>
      </c>
      <c r="I63" s="5" t="b">
        <f>NOT(ISBLANK(Table8[[#This Row],[Date Of Championship]]))</f>
        <v>0</v>
      </c>
      <c r="K63" s="5" t="b">
        <f>NOT(ISBLANK(Table8[[#This Row],[Date of Disqualification]]))</f>
        <v>0</v>
      </c>
      <c r="L63" s="8">
        <v>21</v>
      </c>
      <c r="N63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3</v>
      </c>
      <c r="O63" s="5" t="b">
        <f t="shared" ca="1" si="0"/>
        <v>0</v>
      </c>
      <c r="P63" s="5" t="b">
        <f t="shared" ca="1" si="1"/>
        <v>0</v>
      </c>
      <c r="Q63" s="5" t="e">
        <f>MATCH(Table8[[#This Row],[Breed]],Breeds[Name],0)</f>
        <v>#N/A</v>
      </c>
    </row>
    <row r="64" spans="1:17" x14ac:dyDescent="0.25">
      <c r="A64" s="5" t="s">
        <v>426</v>
      </c>
      <c r="B64" s="8" t="s">
        <v>452</v>
      </c>
      <c r="C64" s="9">
        <v>46.3</v>
      </c>
      <c r="D64" s="10">
        <f>ROUND(SQRT(Table8[[#This Row],[Weight (kgs)]])/SQRT(22)*50, 1)</f>
        <v>72.5</v>
      </c>
      <c r="E64" s="6">
        <v>41362</v>
      </c>
      <c r="G64" s="5" t="b">
        <f>NOT(ISBLANK(Table8[[#This Row],[Date of Retirement]]))</f>
        <v>0</v>
      </c>
      <c r="I64" s="5" t="b">
        <f>NOT(ISBLANK(Table8[[#This Row],[Date Of Championship]]))</f>
        <v>0</v>
      </c>
      <c r="K64" s="5" t="b">
        <f>NOT(ISBLANK(Table8[[#This Row],[Date of Disqualification]]))</f>
        <v>0</v>
      </c>
      <c r="L64" s="5">
        <v>39</v>
      </c>
      <c r="N64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7</v>
      </c>
      <c r="O64" s="5" t="b">
        <f t="shared" ca="1" si="0"/>
        <v>0</v>
      </c>
      <c r="P64" s="5" t="b">
        <f t="shared" ca="1" si="1"/>
        <v>0</v>
      </c>
      <c r="Q64" s="5" t="e">
        <f>MATCH(Table8[[#This Row],[Breed]],Breeds[Name],0)</f>
        <v>#N/A</v>
      </c>
    </row>
    <row r="65" spans="1:17" x14ac:dyDescent="0.25">
      <c r="A65" s="5" t="s">
        <v>427</v>
      </c>
      <c r="B65" s="8" t="s">
        <v>452</v>
      </c>
      <c r="C65" s="9">
        <v>2.5</v>
      </c>
      <c r="D65" s="10">
        <f>ROUND(SQRT(Table8[[#This Row],[Weight (kgs)]])/SQRT(22)*50, 1)</f>
        <v>16.899999999999999</v>
      </c>
      <c r="E65" s="6">
        <v>43703</v>
      </c>
      <c r="G65" s="5" t="b">
        <f>NOT(ISBLANK(Table8[[#This Row],[Date of Retirement]]))</f>
        <v>0</v>
      </c>
      <c r="I65" s="5" t="b">
        <f>NOT(ISBLANK(Table8[[#This Row],[Date Of Championship]]))</f>
        <v>0</v>
      </c>
      <c r="K65" s="5" t="b">
        <f>NOT(ISBLANK(Table8[[#This Row],[Date of Disqualification]]))</f>
        <v>0</v>
      </c>
      <c r="L65" s="5">
        <v>36</v>
      </c>
      <c r="N65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1</v>
      </c>
      <c r="O65" s="5" t="b">
        <f t="shared" ca="1" si="0"/>
        <v>0</v>
      </c>
      <c r="P65" s="5" t="b">
        <f t="shared" ca="1" si="1"/>
        <v>1</v>
      </c>
      <c r="Q65" s="5" t="e">
        <f>MATCH(Table8[[#This Row],[Breed]],Breeds[Name],0)</f>
        <v>#N/A</v>
      </c>
    </row>
    <row r="66" spans="1:17" x14ac:dyDescent="0.25">
      <c r="A66" s="5" t="s">
        <v>428</v>
      </c>
      <c r="B66" s="8" t="s">
        <v>452</v>
      </c>
      <c r="C66" s="9">
        <v>25.6</v>
      </c>
      <c r="D66" s="10">
        <f>ROUND(SQRT(Table8[[#This Row],[Weight (kgs)]])/SQRT(22)*50, 1)</f>
        <v>53.9</v>
      </c>
      <c r="E66" s="6">
        <v>36529</v>
      </c>
      <c r="F66" s="6"/>
      <c r="G66" s="5" t="b">
        <f>NOT(ISBLANK(Table8[[#This Row],[Date of Retirement]]))</f>
        <v>0</v>
      </c>
      <c r="I66" s="5" t="b">
        <f>NOT(ISBLANK(Table8[[#This Row],[Date Of Championship]]))</f>
        <v>0</v>
      </c>
      <c r="J66" s="4">
        <v>40381</v>
      </c>
      <c r="K66" s="5" t="b">
        <f>NOT(ISBLANK(Table8[[#This Row],[Date of Disqualification]]))</f>
        <v>1</v>
      </c>
      <c r="L66" s="5">
        <v>37</v>
      </c>
      <c r="N66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10</v>
      </c>
      <c r="O66" s="5" t="b">
        <f t="shared" ca="1" si="0"/>
        <v>0</v>
      </c>
      <c r="P66" s="5" t="b">
        <f t="shared" ca="1" si="1"/>
        <v>0</v>
      </c>
      <c r="Q66" s="5" t="e">
        <f>MATCH(Table8[[#This Row],[Breed]],Breeds[Name],0)</f>
        <v>#N/A</v>
      </c>
    </row>
    <row r="67" spans="1:17" x14ac:dyDescent="0.25">
      <c r="A67" s="5" t="s">
        <v>405</v>
      </c>
      <c r="B67" s="8" t="s">
        <v>452</v>
      </c>
      <c r="C67" s="9">
        <v>8.3000000000000007</v>
      </c>
      <c r="D67" s="10">
        <f>ROUND(SQRT(Table8[[#This Row],[Weight (kgs)]])/SQRT(22)*50, 1)</f>
        <v>30.7</v>
      </c>
      <c r="E67" s="6">
        <v>39214</v>
      </c>
      <c r="F67" s="6">
        <v>39508</v>
      </c>
      <c r="G67" s="5" t="b">
        <f>NOT(ISBLANK(Table8[[#This Row],[Date of Retirement]]))</f>
        <v>1</v>
      </c>
      <c r="I67" s="5" t="b">
        <f>NOT(ISBLANK(Table8[[#This Row],[Date Of Championship]]))</f>
        <v>0</v>
      </c>
      <c r="K67" s="5" t="b">
        <f>NOT(ISBLANK(Table8[[#This Row],[Date of Disqualification]]))</f>
        <v>0</v>
      </c>
      <c r="L67" s="8">
        <v>43</v>
      </c>
      <c r="N67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1</v>
      </c>
      <c r="O67" s="5" t="b">
        <f t="shared" ref="O67:O81" ca="1" si="2">N67&gt;10</f>
        <v>0</v>
      </c>
      <c r="P67" s="5" t="b">
        <f t="shared" ref="P67:P81" ca="1" si="3">N67&lt;3</f>
        <v>1</v>
      </c>
      <c r="Q67" s="5" t="e">
        <f>MATCH(Table8[[#This Row],[Breed]],Breeds[Name],0)</f>
        <v>#N/A</v>
      </c>
    </row>
    <row r="68" spans="1:17" x14ac:dyDescent="0.25">
      <c r="A68" s="5" t="s">
        <v>429</v>
      </c>
      <c r="B68" s="8" t="s">
        <v>451</v>
      </c>
      <c r="C68" s="9">
        <v>81.3</v>
      </c>
      <c r="D68" s="10">
        <f>ROUND(SQRT(Table8[[#This Row],[Weight (kgs)]])/SQRT(22)*50, 1)</f>
        <v>96.1</v>
      </c>
      <c r="E68" s="6">
        <v>36740</v>
      </c>
      <c r="F68" s="6">
        <v>39942</v>
      </c>
      <c r="G68" s="5" t="b">
        <f>NOT(ISBLANK(Table8[[#This Row],[Date of Retirement]]))</f>
        <v>1</v>
      </c>
      <c r="I68" s="5" t="b">
        <f>NOT(ISBLANK(Table8[[#This Row],[Date Of Championship]]))</f>
        <v>0</v>
      </c>
      <c r="K68" s="5" t="b">
        <f>NOT(ISBLANK(Table8[[#This Row],[Date of Disqualification]]))</f>
        <v>0</v>
      </c>
      <c r="L68" s="5">
        <v>47</v>
      </c>
      <c r="N68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9</v>
      </c>
      <c r="O68" s="5" t="b">
        <f t="shared" ca="1" si="2"/>
        <v>0</v>
      </c>
      <c r="P68" s="5" t="b">
        <f t="shared" ca="1" si="3"/>
        <v>0</v>
      </c>
      <c r="Q68" s="5" t="e">
        <f>MATCH(Table8[[#This Row],[Breed]],Breeds[Name],0)</f>
        <v>#N/A</v>
      </c>
    </row>
    <row r="69" spans="1:17" x14ac:dyDescent="0.25">
      <c r="A69" s="5" t="s">
        <v>430</v>
      </c>
      <c r="B69" s="8" t="s">
        <v>452</v>
      </c>
      <c r="C69" s="9">
        <v>25</v>
      </c>
      <c r="D69" s="10">
        <f>ROUND(SQRT(Table8[[#This Row],[Weight (kgs)]])/SQRT(22)*50, 1)</f>
        <v>53.3</v>
      </c>
      <c r="E69" s="6">
        <v>40745</v>
      </c>
      <c r="F69" s="4">
        <v>43606</v>
      </c>
      <c r="G69" s="5" t="b">
        <f>NOT(ISBLANK(Table8[[#This Row],[Date of Retirement]]))</f>
        <v>1</v>
      </c>
      <c r="I69" s="5" t="b">
        <f>NOT(ISBLANK(Table8[[#This Row],[Date Of Championship]]))</f>
        <v>0</v>
      </c>
      <c r="K69" s="5" t="b">
        <f>NOT(ISBLANK(Table8[[#This Row],[Date of Disqualification]]))</f>
        <v>0</v>
      </c>
      <c r="L69" s="8">
        <v>38</v>
      </c>
      <c r="N69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8</v>
      </c>
      <c r="O69" s="5" t="b">
        <f t="shared" ca="1" si="2"/>
        <v>0</v>
      </c>
      <c r="P69" s="5" t="b">
        <f t="shared" ca="1" si="3"/>
        <v>0</v>
      </c>
      <c r="Q69" s="5" t="e">
        <f>MATCH(Table8[[#This Row],[Breed]],Breeds[Name],0)</f>
        <v>#N/A</v>
      </c>
    </row>
    <row r="70" spans="1:17" x14ac:dyDescent="0.25">
      <c r="A70" s="5" t="s">
        <v>431</v>
      </c>
      <c r="B70" s="8" t="s">
        <v>452</v>
      </c>
      <c r="C70" s="9">
        <v>33</v>
      </c>
      <c r="D70" s="10">
        <f>ROUND(SQRT(Table8[[#This Row],[Weight (kgs)]])/SQRT(22)*50, 1)</f>
        <v>61.2</v>
      </c>
      <c r="E70" s="6">
        <v>37699</v>
      </c>
      <c r="F70" s="6">
        <v>39628</v>
      </c>
      <c r="G70" s="5" t="b">
        <f>NOT(ISBLANK(Table8[[#This Row],[Date of Retirement]]))</f>
        <v>1</v>
      </c>
      <c r="I70" s="5" t="b">
        <f>NOT(ISBLANK(Table8[[#This Row],[Date Of Championship]]))</f>
        <v>0</v>
      </c>
      <c r="K70" s="5" t="b">
        <f>NOT(ISBLANK(Table8[[#This Row],[Date of Disqualification]]))</f>
        <v>0</v>
      </c>
      <c r="L70" s="5">
        <v>40</v>
      </c>
      <c r="N70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5</v>
      </c>
      <c r="O70" s="5" t="b">
        <f t="shared" ca="1" si="2"/>
        <v>0</v>
      </c>
      <c r="P70" s="5" t="b">
        <f t="shared" ca="1" si="3"/>
        <v>0</v>
      </c>
      <c r="Q70" s="5" t="e">
        <f>MATCH(Table8[[#This Row],[Breed]],Breeds[Name],0)</f>
        <v>#N/A</v>
      </c>
    </row>
    <row r="71" spans="1:17" x14ac:dyDescent="0.25">
      <c r="A71" s="5" t="s">
        <v>432</v>
      </c>
      <c r="B71" s="8" t="s">
        <v>451</v>
      </c>
      <c r="C71" s="9">
        <v>8.5</v>
      </c>
      <c r="D71" s="10">
        <f>ROUND(SQRT(Table8[[#This Row],[Weight (kgs)]])/SQRT(22)*50, 1)</f>
        <v>31.1</v>
      </c>
      <c r="E71" s="6">
        <v>37926</v>
      </c>
      <c r="F71" s="6"/>
      <c r="G71" s="5" t="b">
        <f>NOT(ISBLANK(Table8[[#This Row],[Date of Retirement]]))</f>
        <v>0</v>
      </c>
      <c r="I71" s="5" t="b">
        <f>NOT(ISBLANK(Table8[[#This Row],[Date Of Championship]]))</f>
        <v>0</v>
      </c>
      <c r="J71" s="4">
        <v>41599</v>
      </c>
      <c r="K71" s="5" t="b">
        <f>NOT(ISBLANK(Table8[[#This Row],[Date of Disqualification]]))</f>
        <v>1</v>
      </c>
      <c r="L71" s="8">
        <v>24</v>
      </c>
      <c r="N71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10</v>
      </c>
      <c r="O71" s="5" t="b">
        <f t="shared" ca="1" si="2"/>
        <v>0</v>
      </c>
      <c r="P71" s="5" t="b">
        <f t="shared" ca="1" si="3"/>
        <v>0</v>
      </c>
      <c r="Q71" s="5" t="e">
        <f>MATCH(Table8[[#This Row],[Breed]],Breeds[Name],0)</f>
        <v>#N/A</v>
      </c>
    </row>
    <row r="72" spans="1:17" x14ac:dyDescent="0.25">
      <c r="A72" s="5" t="s">
        <v>433</v>
      </c>
      <c r="B72" s="8" t="s">
        <v>452</v>
      </c>
      <c r="C72" s="9">
        <v>36</v>
      </c>
      <c r="D72" s="10">
        <f>ROUND(SQRT(Table8[[#This Row],[Weight (kgs)]])/SQRT(22)*50, 1)</f>
        <v>64</v>
      </c>
      <c r="E72" s="6">
        <v>39251</v>
      </c>
      <c r="F72" s="6">
        <v>42835</v>
      </c>
      <c r="G72" s="5" t="b">
        <f>NOT(ISBLANK(Table8[[#This Row],[Date of Retirement]]))</f>
        <v>1</v>
      </c>
      <c r="I72" s="5" t="b">
        <f>NOT(ISBLANK(Table8[[#This Row],[Date Of Championship]]))</f>
        <v>0</v>
      </c>
      <c r="K72" s="5" t="b">
        <f>NOT(ISBLANK(Table8[[#This Row],[Date of Disqualification]]))</f>
        <v>0</v>
      </c>
      <c r="L72" s="5">
        <v>21</v>
      </c>
      <c r="N72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10</v>
      </c>
      <c r="O72" s="5" t="b">
        <f t="shared" ca="1" si="2"/>
        <v>0</v>
      </c>
      <c r="P72" s="5" t="b">
        <f t="shared" ca="1" si="3"/>
        <v>0</v>
      </c>
      <c r="Q72" s="5" t="e">
        <f>MATCH(Table8[[#This Row],[Breed]],Breeds[Name],0)</f>
        <v>#N/A</v>
      </c>
    </row>
    <row r="73" spans="1:17" x14ac:dyDescent="0.25">
      <c r="A73" s="5" t="s">
        <v>434</v>
      </c>
      <c r="B73" s="8" t="s">
        <v>452</v>
      </c>
      <c r="C73" s="9">
        <v>58.6</v>
      </c>
      <c r="D73" s="10">
        <f>ROUND(SQRT(Table8[[#This Row],[Weight (kgs)]])/SQRT(22)*50, 1)</f>
        <v>81.599999999999994</v>
      </c>
      <c r="E73" s="6">
        <v>42359</v>
      </c>
      <c r="G73" s="5" t="b">
        <f>NOT(ISBLANK(Table8[[#This Row],[Date of Retirement]]))</f>
        <v>0</v>
      </c>
      <c r="H73" s="4">
        <v>43022</v>
      </c>
      <c r="I73" s="5" t="b">
        <f>NOT(ISBLANK(Table8[[#This Row],[Date Of Championship]]))</f>
        <v>1</v>
      </c>
      <c r="K73" s="5" t="b">
        <f>NOT(ISBLANK(Table8[[#This Row],[Date of Disqualification]]))</f>
        <v>0</v>
      </c>
      <c r="L73" s="5">
        <v>47</v>
      </c>
      <c r="N73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5</v>
      </c>
      <c r="O73" s="5" t="b">
        <f t="shared" ca="1" si="2"/>
        <v>0</v>
      </c>
      <c r="P73" s="5" t="b">
        <f t="shared" ca="1" si="3"/>
        <v>0</v>
      </c>
      <c r="Q73" s="5" t="e">
        <f>MATCH(Table8[[#This Row],[Breed]],Breeds[Name],0)</f>
        <v>#N/A</v>
      </c>
    </row>
    <row r="74" spans="1:17" x14ac:dyDescent="0.25">
      <c r="A74" s="5" t="s">
        <v>435</v>
      </c>
      <c r="B74" s="8" t="s">
        <v>452</v>
      </c>
      <c r="C74" s="9">
        <v>12.2</v>
      </c>
      <c r="D74" s="10">
        <f>ROUND(SQRT(Table8[[#This Row],[Weight (kgs)]])/SQRT(22)*50, 1)</f>
        <v>37.200000000000003</v>
      </c>
      <c r="E74" s="6">
        <v>41061</v>
      </c>
      <c r="F74" s="4">
        <v>42951</v>
      </c>
      <c r="G74" s="5" t="b">
        <f>NOT(ISBLANK(Table8[[#This Row],[Date of Retirement]]))</f>
        <v>1</v>
      </c>
      <c r="I74" s="5" t="b">
        <f>NOT(ISBLANK(Table8[[#This Row],[Date Of Championship]]))</f>
        <v>0</v>
      </c>
      <c r="K74" s="5" t="b">
        <f>NOT(ISBLANK(Table8[[#This Row],[Date of Disqualification]]))</f>
        <v>0</v>
      </c>
      <c r="L74" s="8">
        <v>33</v>
      </c>
      <c r="N74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5</v>
      </c>
      <c r="O74" s="5" t="b">
        <f t="shared" ca="1" si="2"/>
        <v>0</v>
      </c>
      <c r="P74" s="5" t="b">
        <f t="shared" ca="1" si="3"/>
        <v>0</v>
      </c>
      <c r="Q74" s="5" t="e">
        <f>MATCH(Table8[[#This Row],[Breed]],Breeds[Name],0)</f>
        <v>#N/A</v>
      </c>
    </row>
    <row r="75" spans="1:17" x14ac:dyDescent="0.25">
      <c r="A75" s="5" t="s">
        <v>436</v>
      </c>
      <c r="B75" s="8" t="s">
        <v>451</v>
      </c>
      <c r="C75" s="9">
        <v>76.599999999999994</v>
      </c>
      <c r="D75" s="10">
        <f>ROUND(SQRT(Table8[[#This Row],[Weight (kgs)]])/SQRT(22)*50, 1)</f>
        <v>93.3</v>
      </c>
      <c r="E75" s="6">
        <v>37619</v>
      </c>
      <c r="F75" s="6">
        <v>39878</v>
      </c>
      <c r="G75" s="5" t="b">
        <f>NOT(ISBLANK(Table8[[#This Row],[Date of Retirement]]))</f>
        <v>1</v>
      </c>
      <c r="I75" s="5" t="b">
        <f>NOT(ISBLANK(Table8[[#This Row],[Date Of Championship]]))</f>
        <v>0</v>
      </c>
      <c r="K75" s="5" t="b">
        <f>NOT(ISBLANK(Table8[[#This Row],[Date of Disqualification]]))</f>
        <v>0</v>
      </c>
      <c r="L75" s="8">
        <v>47</v>
      </c>
      <c r="N75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7</v>
      </c>
      <c r="O75" s="5" t="b">
        <f t="shared" ca="1" si="2"/>
        <v>0</v>
      </c>
      <c r="P75" s="5" t="b">
        <f t="shared" ca="1" si="3"/>
        <v>0</v>
      </c>
      <c r="Q75" s="5" t="e">
        <f>MATCH(Table8[[#This Row],[Breed]],Breeds[Name],0)</f>
        <v>#N/A</v>
      </c>
    </row>
    <row r="76" spans="1:17" x14ac:dyDescent="0.25">
      <c r="A76" s="5" t="s">
        <v>437</v>
      </c>
      <c r="B76" s="8" t="s">
        <v>452</v>
      </c>
      <c r="C76" s="9">
        <v>22.1</v>
      </c>
      <c r="D76" s="10">
        <f>ROUND(SQRT(Table8[[#This Row],[Weight (kgs)]])/SQRT(22)*50, 1)</f>
        <v>50.1</v>
      </c>
      <c r="E76" s="6">
        <v>37703</v>
      </c>
      <c r="F76" s="6">
        <v>38551</v>
      </c>
      <c r="G76" s="5" t="b">
        <f>NOT(ISBLANK(Table8[[#This Row],[Date of Retirement]]))</f>
        <v>1</v>
      </c>
      <c r="I76" s="5" t="b">
        <f>NOT(ISBLANK(Table8[[#This Row],[Date Of Championship]]))</f>
        <v>0</v>
      </c>
      <c r="K76" s="5" t="b">
        <f>NOT(ISBLANK(Table8[[#This Row],[Date of Disqualification]]))</f>
        <v>0</v>
      </c>
      <c r="L76" s="8">
        <v>14</v>
      </c>
      <c r="N76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2</v>
      </c>
      <c r="O76" s="5" t="b">
        <f t="shared" ca="1" si="2"/>
        <v>0</v>
      </c>
      <c r="P76" s="5" t="b">
        <f t="shared" ca="1" si="3"/>
        <v>1</v>
      </c>
      <c r="Q76" s="5" t="e">
        <f>MATCH(Table8[[#This Row],[Breed]],Breeds[Name],0)</f>
        <v>#N/A</v>
      </c>
    </row>
    <row r="77" spans="1:17" x14ac:dyDescent="0.25">
      <c r="A77" s="5" t="s">
        <v>438</v>
      </c>
      <c r="B77" s="8" t="s">
        <v>452</v>
      </c>
      <c r="C77" s="9">
        <v>23.8</v>
      </c>
      <c r="D77" s="10">
        <f>ROUND(SQRT(Table8[[#This Row],[Weight (kgs)]])/SQRT(22)*50, 1)</f>
        <v>52</v>
      </c>
      <c r="E77" s="6">
        <v>37527</v>
      </c>
      <c r="F77" s="4">
        <v>40364</v>
      </c>
      <c r="G77" s="5" t="b">
        <f>NOT(ISBLANK(Table8[[#This Row],[Date of Retirement]]))</f>
        <v>1</v>
      </c>
      <c r="I77" s="5" t="b">
        <f>NOT(ISBLANK(Table8[[#This Row],[Date Of Championship]]))</f>
        <v>0</v>
      </c>
      <c r="K77" s="5" t="b">
        <f>NOT(ISBLANK(Table8[[#This Row],[Date of Disqualification]]))</f>
        <v>0</v>
      </c>
      <c r="L77" s="8">
        <v>42</v>
      </c>
      <c r="N77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8</v>
      </c>
      <c r="O77" s="5" t="b">
        <f t="shared" ca="1" si="2"/>
        <v>0</v>
      </c>
      <c r="P77" s="5" t="b">
        <f t="shared" ca="1" si="3"/>
        <v>0</v>
      </c>
      <c r="Q77" s="5" t="e">
        <f>MATCH(Table8[[#This Row],[Breed]],Breeds[Name],0)</f>
        <v>#N/A</v>
      </c>
    </row>
    <row r="78" spans="1:17" x14ac:dyDescent="0.25">
      <c r="A78" s="5" t="s">
        <v>439</v>
      </c>
      <c r="B78" s="8" t="s">
        <v>452</v>
      </c>
      <c r="C78" s="9">
        <v>1.5</v>
      </c>
      <c r="D78" s="10">
        <f>ROUND(SQRT(Table8[[#This Row],[Weight (kgs)]])/SQRT(22)*50, 1)</f>
        <v>13.1</v>
      </c>
      <c r="E78" s="6">
        <v>40825</v>
      </c>
      <c r="F78" s="7">
        <v>43951</v>
      </c>
      <c r="G78" s="5" t="b">
        <f>NOT(ISBLANK(Table8[[#This Row],[Date of Retirement]]))</f>
        <v>1</v>
      </c>
      <c r="I78" s="5" t="b">
        <f>NOT(ISBLANK(Table8[[#This Row],[Date Of Championship]]))</f>
        <v>0</v>
      </c>
      <c r="K78" s="5" t="b">
        <f>NOT(ISBLANK(Table8[[#This Row],[Date of Disqualification]]))</f>
        <v>0</v>
      </c>
      <c r="L78" s="8">
        <v>32</v>
      </c>
      <c r="N78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9</v>
      </c>
      <c r="O78" s="5" t="b">
        <f t="shared" ca="1" si="2"/>
        <v>0</v>
      </c>
      <c r="P78" s="5" t="b">
        <f t="shared" ca="1" si="3"/>
        <v>0</v>
      </c>
      <c r="Q78" s="5" t="e">
        <f>MATCH(Table8[[#This Row],[Breed]],Breeds[Name],0)</f>
        <v>#N/A</v>
      </c>
    </row>
    <row r="79" spans="1:17" x14ac:dyDescent="0.25">
      <c r="A79" s="5" t="s">
        <v>440</v>
      </c>
      <c r="B79" s="8" t="s">
        <v>451</v>
      </c>
      <c r="C79" s="9">
        <v>23.8</v>
      </c>
      <c r="D79" s="10">
        <f>ROUND(SQRT(Table8[[#This Row],[Weight (kgs)]])/SQRT(22)*50, 1)</f>
        <v>52</v>
      </c>
      <c r="E79" s="6">
        <v>36672</v>
      </c>
      <c r="F79" s="6">
        <v>40772</v>
      </c>
      <c r="G79" s="5" t="b">
        <f>NOT(ISBLANK(Table8[[#This Row],[Date of Retirement]]))</f>
        <v>1</v>
      </c>
      <c r="I79" s="5" t="b">
        <f>NOT(ISBLANK(Table8[[#This Row],[Date Of Championship]]))</f>
        <v>0</v>
      </c>
      <c r="K79" s="5" t="b">
        <f>NOT(ISBLANK(Table8[[#This Row],[Date of Disqualification]]))</f>
        <v>0</v>
      </c>
      <c r="L79" s="8">
        <v>26</v>
      </c>
      <c r="N79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11</v>
      </c>
      <c r="O79" s="5" t="b">
        <f t="shared" ca="1" si="2"/>
        <v>1</v>
      </c>
      <c r="P79" s="5" t="b">
        <f t="shared" ca="1" si="3"/>
        <v>0</v>
      </c>
      <c r="Q79" s="5" t="e">
        <f>MATCH(Table8[[#This Row],[Breed]],Breeds[Name],0)</f>
        <v>#N/A</v>
      </c>
    </row>
    <row r="80" spans="1:17" x14ac:dyDescent="0.25">
      <c r="A80" s="5" t="s">
        <v>441</v>
      </c>
      <c r="B80" s="8" t="s">
        <v>451</v>
      </c>
      <c r="C80" s="9">
        <v>34.700000000000003</v>
      </c>
      <c r="D80" s="10">
        <f>ROUND(SQRT(Table8[[#This Row],[Weight (kgs)]])/SQRT(22)*50, 1)</f>
        <v>62.8</v>
      </c>
      <c r="E80" s="6">
        <v>37663</v>
      </c>
      <c r="F80" s="6">
        <v>38339</v>
      </c>
      <c r="G80" s="5" t="b">
        <f>NOT(ISBLANK(Table8[[#This Row],[Date of Retirement]]))</f>
        <v>1</v>
      </c>
      <c r="I80" s="5" t="b">
        <f>NOT(ISBLANK(Table8[[#This Row],[Date Of Championship]]))</f>
        <v>0</v>
      </c>
      <c r="K80" s="5" t="b">
        <f>NOT(ISBLANK(Table8[[#This Row],[Date of Disqualification]]))</f>
        <v>0</v>
      </c>
      <c r="L80" s="8">
        <v>44</v>
      </c>
      <c r="N80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1</v>
      </c>
      <c r="O80" s="5" t="b">
        <f t="shared" ca="1" si="2"/>
        <v>0</v>
      </c>
      <c r="P80" s="5" t="b">
        <f t="shared" ca="1" si="3"/>
        <v>1</v>
      </c>
      <c r="Q80" s="5" t="e">
        <f>MATCH(Table8[[#This Row],[Breed]],Breeds[Name],0)</f>
        <v>#N/A</v>
      </c>
    </row>
    <row r="81" spans="1:17" x14ac:dyDescent="0.25">
      <c r="A81" s="5" t="s">
        <v>442</v>
      </c>
      <c r="B81" s="8" t="s">
        <v>452</v>
      </c>
      <c r="C81" s="9">
        <v>1.7</v>
      </c>
      <c r="D81" s="10">
        <f>ROUND(SQRT(Table8[[#This Row],[Weight (kgs)]])/SQRT(22)*50, 1)</f>
        <v>13.9</v>
      </c>
      <c r="E81" s="6">
        <v>39205</v>
      </c>
      <c r="F81" s="6">
        <v>40589</v>
      </c>
      <c r="G81" s="5" t="b">
        <f>NOT(ISBLANK(Table8[[#This Row],[Date of Retirement]]))</f>
        <v>1</v>
      </c>
      <c r="I81" s="5" t="b">
        <f>NOT(ISBLANK(Table8[[#This Row],[Date Of Championship]]))</f>
        <v>0</v>
      </c>
      <c r="K81" s="5" t="b">
        <f>NOT(ISBLANK(Table8[[#This Row],[Date of Disqualification]]))</f>
        <v>0</v>
      </c>
      <c r="L81" s="8">
        <v>22</v>
      </c>
      <c r="N81" s="11">
        <f ca="1">YEAR(IF(ISBLANK(Table8[[#This Row],[Date of Retirement]]),IF(ISBLANK(Table8[[#This Row],[Date of Disqualification]]),NOW(),Table8[[#This Row],[Date of Disqualification]]),Table8[[#This Row],[Date of Retirement]]))-YEAR(Table8[[#This Row],[Date of Birth]])</f>
        <v>4</v>
      </c>
      <c r="O81" s="5" t="b">
        <f t="shared" ca="1" si="2"/>
        <v>0</v>
      </c>
      <c r="P81" s="5" t="b">
        <f t="shared" ca="1" si="3"/>
        <v>0</v>
      </c>
      <c r="Q81" s="5" t="e">
        <f>MATCH(Table8[[#This Row],[Breed]],Breeds[Name],0)</f>
        <v>#N/A</v>
      </c>
    </row>
    <row r="82" spans="1:17" x14ac:dyDescent="0.25">
      <c r="Q82" s="11"/>
    </row>
  </sheetData>
  <conditionalFormatting sqref="O2:O81">
    <cfRule type="cellIs" dxfId="4" priority="10" operator="equal">
      <formula>TRUE</formula>
    </cfRule>
  </conditionalFormatting>
  <conditionalFormatting sqref="P2:P81">
    <cfRule type="cellIs" dxfId="3" priority="9" operator="equal">
      <formula>TRUE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F59E05-7B6B-420F-A4AA-75195E875543}">
          <x14:formula1>
            <xm:f>Breeds!$A$2:$A$50</xm:f>
          </x14:formula1>
          <xm:sqref>L2:L81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4B79-DCCE-42B6-B2E0-0B1FA1C119FC}">
  <dimension ref="A1"/>
  <sheetViews>
    <sheetView workbookViewId="0">
      <selection activeCell="P37" sqref="P3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EAA8-546F-4FC0-A0CF-FBF3525737E5}">
  <dimension ref="A1:G30"/>
  <sheetViews>
    <sheetView workbookViewId="0">
      <selection activeCell="A2" sqref="A2:D30"/>
    </sheetView>
  </sheetViews>
  <sheetFormatPr defaultRowHeight="15" x14ac:dyDescent="0.25"/>
  <cols>
    <col min="1" max="1" width="31.28515625" bestFit="1" customWidth="1"/>
    <col min="2" max="2" width="12" bestFit="1" customWidth="1"/>
    <col min="3" max="3" width="11.140625" bestFit="1" customWidth="1"/>
    <col min="4" max="4" width="20.5703125" bestFit="1" customWidth="1"/>
    <col min="6" max="7" width="10.42578125" bestFit="1" customWidth="1"/>
  </cols>
  <sheetData>
    <row r="1" spans="1:6" x14ac:dyDescent="0.25">
      <c r="A1" s="1" t="s">
        <v>0</v>
      </c>
      <c r="B1" s="1" t="s">
        <v>356</v>
      </c>
      <c r="C1" s="1" t="s">
        <v>357</v>
      </c>
      <c r="D1" s="1" t="s">
        <v>358</v>
      </c>
    </row>
    <row r="2" spans="1:6" x14ac:dyDescent="0.25">
      <c r="A2" t="s">
        <v>359</v>
      </c>
      <c r="B2" s="3">
        <v>37669</v>
      </c>
      <c r="C2" s="3">
        <f ca="1">B2+(3+ROUND(RAND()*4,0))</f>
        <v>37673</v>
      </c>
      <c r="D2">
        <f ca="1">10+ROUND(RAND() * 20, 0)</f>
        <v>28</v>
      </c>
      <c r="F2" s="3"/>
    </row>
    <row r="3" spans="1:6" x14ac:dyDescent="0.25">
      <c r="A3" t="s">
        <v>362</v>
      </c>
      <c r="B3" s="3">
        <v>38393</v>
      </c>
      <c r="C3" s="3">
        <f t="shared" ref="C3:C30" ca="1" si="0">B3+(3+ROUND(RAND()*4,0))</f>
        <v>38399</v>
      </c>
      <c r="D3">
        <f t="shared" ref="D3:D30" ca="1" si="1">10+ROUND(RAND() * 20, 0)</f>
        <v>15</v>
      </c>
    </row>
    <row r="4" spans="1:6" x14ac:dyDescent="0.25">
      <c r="A4" t="s">
        <v>364</v>
      </c>
      <c r="B4" s="3">
        <v>36755</v>
      </c>
      <c r="C4" s="3">
        <f t="shared" ca="1" si="0"/>
        <v>36761</v>
      </c>
      <c r="D4">
        <f t="shared" ca="1" si="1"/>
        <v>14</v>
      </c>
    </row>
    <row r="5" spans="1:6" x14ac:dyDescent="0.25">
      <c r="A5" t="s">
        <v>360</v>
      </c>
      <c r="B5" s="3">
        <v>38541</v>
      </c>
      <c r="C5" s="3">
        <f t="shared" ca="1" si="0"/>
        <v>38547</v>
      </c>
      <c r="D5">
        <f t="shared" ca="1" si="1"/>
        <v>18</v>
      </c>
    </row>
    <row r="6" spans="1:6" x14ac:dyDescent="0.25">
      <c r="A6" t="s">
        <v>362</v>
      </c>
      <c r="B6" s="3">
        <v>37670</v>
      </c>
      <c r="C6" s="3">
        <f t="shared" ca="1" si="0"/>
        <v>37676</v>
      </c>
      <c r="D6">
        <f t="shared" ca="1" si="1"/>
        <v>12</v>
      </c>
    </row>
    <row r="7" spans="1:6" x14ac:dyDescent="0.25">
      <c r="A7" t="s">
        <v>362</v>
      </c>
      <c r="B7" s="3">
        <v>39644</v>
      </c>
      <c r="C7" s="3">
        <f t="shared" ca="1" si="0"/>
        <v>39648</v>
      </c>
      <c r="D7">
        <f t="shared" ca="1" si="1"/>
        <v>27</v>
      </c>
    </row>
    <row r="8" spans="1:6" x14ac:dyDescent="0.25">
      <c r="A8" t="s">
        <v>360</v>
      </c>
      <c r="B8" s="3">
        <v>38748</v>
      </c>
      <c r="C8" s="3">
        <f t="shared" ca="1" si="0"/>
        <v>38752</v>
      </c>
      <c r="D8">
        <f t="shared" ca="1" si="1"/>
        <v>13</v>
      </c>
    </row>
    <row r="9" spans="1:6" x14ac:dyDescent="0.25">
      <c r="A9" t="s">
        <v>365</v>
      </c>
      <c r="B9" s="3">
        <v>38896</v>
      </c>
      <c r="C9" s="3">
        <f t="shared" ca="1" si="0"/>
        <v>38899</v>
      </c>
      <c r="D9">
        <f t="shared" ca="1" si="1"/>
        <v>28</v>
      </c>
    </row>
    <row r="10" spans="1:6" x14ac:dyDescent="0.25">
      <c r="A10" t="s">
        <v>361</v>
      </c>
      <c r="B10" s="3">
        <v>41610</v>
      </c>
      <c r="C10" s="3">
        <f t="shared" ca="1" si="0"/>
        <v>41613</v>
      </c>
      <c r="D10">
        <f t="shared" ca="1" si="1"/>
        <v>28</v>
      </c>
    </row>
    <row r="11" spans="1:6" x14ac:dyDescent="0.25">
      <c r="A11" t="s">
        <v>359</v>
      </c>
      <c r="B11" s="3">
        <v>38742</v>
      </c>
      <c r="C11" s="3">
        <f t="shared" ca="1" si="0"/>
        <v>38748</v>
      </c>
      <c r="D11">
        <f t="shared" ca="1" si="1"/>
        <v>26</v>
      </c>
    </row>
    <row r="12" spans="1:6" x14ac:dyDescent="0.25">
      <c r="A12" t="s">
        <v>363</v>
      </c>
      <c r="B12" s="3">
        <v>36591</v>
      </c>
      <c r="C12" s="3">
        <f t="shared" ca="1" si="0"/>
        <v>36596</v>
      </c>
      <c r="D12">
        <f t="shared" ca="1" si="1"/>
        <v>20</v>
      </c>
    </row>
    <row r="13" spans="1:6" x14ac:dyDescent="0.25">
      <c r="A13" t="s">
        <v>359</v>
      </c>
      <c r="B13" s="3">
        <v>39794</v>
      </c>
      <c r="C13" s="3">
        <f t="shared" ca="1" si="0"/>
        <v>39800</v>
      </c>
      <c r="D13">
        <f t="shared" ca="1" si="1"/>
        <v>18</v>
      </c>
    </row>
    <row r="14" spans="1:6" x14ac:dyDescent="0.25">
      <c r="A14" t="s">
        <v>364</v>
      </c>
      <c r="B14" s="3">
        <v>38780</v>
      </c>
      <c r="C14" s="3">
        <f t="shared" ca="1" si="0"/>
        <v>38784</v>
      </c>
      <c r="D14">
        <f t="shared" ca="1" si="1"/>
        <v>27</v>
      </c>
    </row>
    <row r="15" spans="1:6" x14ac:dyDescent="0.25">
      <c r="A15" t="s">
        <v>360</v>
      </c>
      <c r="B15" s="3">
        <v>42636</v>
      </c>
      <c r="C15" s="3">
        <f t="shared" ca="1" si="0"/>
        <v>42642</v>
      </c>
      <c r="D15">
        <f t="shared" ca="1" si="1"/>
        <v>12</v>
      </c>
    </row>
    <row r="16" spans="1:6" x14ac:dyDescent="0.25">
      <c r="A16" t="s">
        <v>361</v>
      </c>
      <c r="B16" s="3">
        <v>40577</v>
      </c>
      <c r="C16" s="3">
        <f t="shared" ca="1" si="0"/>
        <v>40583</v>
      </c>
      <c r="D16">
        <f t="shared" ca="1" si="1"/>
        <v>29</v>
      </c>
    </row>
    <row r="17" spans="1:7" x14ac:dyDescent="0.25">
      <c r="A17" t="s">
        <v>359</v>
      </c>
      <c r="B17" s="3">
        <v>40218</v>
      </c>
      <c r="C17" s="3">
        <f t="shared" ca="1" si="0"/>
        <v>40223</v>
      </c>
      <c r="D17">
        <f t="shared" ca="1" si="1"/>
        <v>22</v>
      </c>
    </row>
    <row r="18" spans="1:7" x14ac:dyDescent="0.25">
      <c r="A18" t="s">
        <v>362</v>
      </c>
      <c r="B18" s="3">
        <v>42323</v>
      </c>
      <c r="C18" s="3">
        <f t="shared" ca="1" si="0"/>
        <v>42326</v>
      </c>
      <c r="D18">
        <f t="shared" ca="1" si="1"/>
        <v>14</v>
      </c>
    </row>
    <row r="19" spans="1:7" x14ac:dyDescent="0.25">
      <c r="A19" t="s">
        <v>360</v>
      </c>
      <c r="B19" s="3">
        <v>43646</v>
      </c>
      <c r="C19" s="3">
        <f t="shared" ca="1" si="0"/>
        <v>43650</v>
      </c>
      <c r="D19">
        <f t="shared" ca="1" si="1"/>
        <v>23</v>
      </c>
    </row>
    <row r="20" spans="1:7" x14ac:dyDescent="0.25">
      <c r="A20" t="s">
        <v>360</v>
      </c>
      <c r="B20" s="3">
        <v>42298</v>
      </c>
      <c r="C20" s="3">
        <f t="shared" ca="1" si="0"/>
        <v>42301</v>
      </c>
      <c r="D20">
        <f t="shared" ca="1" si="1"/>
        <v>20</v>
      </c>
    </row>
    <row r="21" spans="1:7" x14ac:dyDescent="0.25">
      <c r="A21" t="s">
        <v>361</v>
      </c>
      <c r="B21" s="3">
        <v>41711</v>
      </c>
      <c r="C21" s="3">
        <f t="shared" ca="1" si="0"/>
        <v>41716</v>
      </c>
      <c r="D21">
        <f t="shared" ca="1" si="1"/>
        <v>11</v>
      </c>
    </row>
    <row r="22" spans="1:7" x14ac:dyDescent="0.25">
      <c r="A22" t="s">
        <v>363</v>
      </c>
      <c r="B22" s="3">
        <v>38486</v>
      </c>
      <c r="C22" s="3">
        <f t="shared" ca="1" si="0"/>
        <v>38491</v>
      </c>
      <c r="D22">
        <f t="shared" ca="1" si="1"/>
        <v>19</v>
      </c>
    </row>
    <row r="23" spans="1:7" x14ac:dyDescent="0.25">
      <c r="A23" t="s">
        <v>362</v>
      </c>
      <c r="B23" s="3">
        <v>36968</v>
      </c>
      <c r="C23" s="3">
        <f t="shared" ca="1" si="0"/>
        <v>36972</v>
      </c>
      <c r="D23">
        <f t="shared" ca="1" si="1"/>
        <v>28</v>
      </c>
    </row>
    <row r="24" spans="1:7" x14ac:dyDescent="0.25">
      <c r="A24" t="s">
        <v>359</v>
      </c>
      <c r="B24" s="3">
        <v>41228</v>
      </c>
      <c r="C24" s="3">
        <f t="shared" ca="1" si="0"/>
        <v>41234</v>
      </c>
      <c r="D24">
        <f t="shared" ca="1" si="1"/>
        <v>25</v>
      </c>
    </row>
    <row r="25" spans="1:7" x14ac:dyDescent="0.25">
      <c r="A25" t="s">
        <v>363</v>
      </c>
      <c r="B25" s="3">
        <v>43575</v>
      </c>
      <c r="C25" s="3">
        <f t="shared" ca="1" si="0"/>
        <v>43582</v>
      </c>
      <c r="D25">
        <f t="shared" ca="1" si="1"/>
        <v>14</v>
      </c>
    </row>
    <row r="26" spans="1:7" x14ac:dyDescent="0.25">
      <c r="A26" t="s">
        <v>364</v>
      </c>
      <c r="B26" s="3">
        <v>40888</v>
      </c>
      <c r="C26" s="3">
        <f t="shared" ca="1" si="0"/>
        <v>40894</v>
      </c>
      <c r="D26">
        <f t="shared" ca="1" si="1"/>
        <v>28</v>
      </c>
    </row>
    <row r="27" spans="1:7" x14ac:dyDescent="0.25">
      <c r="A27" t="s">
        <v>365</v>
      </c>
      <c r="B27" s="3">
        <v>39829</v>
      </c>
      <c r="C27" s="3">
        <f t="shared" ca="1" si="0"/>
        <v>39834</v>
      </c>
      <c r="D27">
        <f t="shared" ca="1" si="1"/>
        <v>27</v>
      </c>
    </row>
    <row r="28" spans="1:7" x14ac:dyDescent="0.25">
      <c r="A28" t="s">
        <v>359</v>
      </c>
      <c r="B28" s="3">
        <v>38020</v>
      </c>
      <c r="C28" s="3">
        <f t="shared" ca="1" si="0"/>
        <v>38024</v>
      </c>
      <c r="D28">
        <f t="shared" ca="1" si="1"/>
        <v>30</v>
      </c>
    </row>
    <row r="29" spans="1:7" x14ac:dyDescent="0.25">
      <c r="A29" t="s">
        <v>365</v>
      </c>
      <c r="B29" s="3">
        <v>42141</v>
      </c>
      <c r="C29" s="3">
        <f t="shared" ca="1" si="0"/>
        <v>42148</v>
      </c>
      <c r="D29">
        <f t="shared" ca="1" si="1"/>
        <v>16</v>
      </c>
    </row>
    <row r="30" spans="1:7" x14ac:dyDescent="0.25">
      <c r="A30" t="s">
        <v>363</v>
      </c>
      <c r="B30" s="3">
        <v>39813</v>
      </c>
      <c r="C30" s="3">
        <f t="shared" ca="1" si="0"/>
        <v>39817</v>
      </c>
      <c r="D30">
        <f t="shared" ca="1" si="1"/>
        <v>23</v>
      </c>
      <c r="G30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WEIGHT(NOT Db INFO)</vt:lpstr>
      <vt:lpstr>DogClasses</vt:lpstr>
      <vt:lpstr>Breeds</vt:lpstr>
      <vt:lpstr>Colours</vt:lpstr>
      <vt:lpstr>Owners</vt:lpstr>
      <vt:lpstr>DogOwnership</vt:lpstr>
      <vt:lpstr>Dogs</vt:lpstr>
      <vt:lpstr>DogShowDetails</vt:lpstr>
      <vt:lpstr>DogShows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Richard</dc:creator>
  <cp:lastModifiedBy>Alex Richard</cp:lastModifiedBy>
  <dcterms:created xsi:type="dcterms:W3CDTF">2020-05-29T12:37:37Z</dcterms:created>
  <dcterms:modified xsi:type="dcterms:W3CDTF">2020-05-30T03:01:24Z</dcterms:modified>
</cp:coreProperties>
</file>