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band 1" sheetId="1" r:id="rId4"/>
    <sheet name="Proband 2" sheetId="2" r:id="rId5"/>
    <sheet name="Proband 3" sheetId="3" r:id="rId6"/>
    <sheet name="Porband 4" sheetId="4" r:id="rId7"/>
    <sheet name="Proband 5" sheetId="5" r:id="rId8"/>
    <sheet name="Berechnungen" sheetId="6" r:id="rId9"/>
    <sheet name="Vorhersage Algorithmus" sheetId="7" r:id="rId10"/>
    <sheet name="Diagramme" sheetId="8" r:id="rId11"/>
  </sheets>
</workbook>
</file>

<file path=xl/sharedStrings.xml><?xml version="1.0" encoding="utf-8"?>
<sst xmlns="http://schemas.openxmlformats.org/spreadsheetml/2006/main" uniqueCount="341">
  <si>
    <t>Tabelle 1</t>
  </si>
  <si>
    <t>Tag</t>
  </si>
  <si>
    <t xml:space="preserve">Proband </t>
  </si>
  <si>
    <t>Sportzeit</t>
  </si>
  <si>
    <t>Sport 1=ja 0=nein</t>
  </si>
  <si>
    <t>Geplant?</t>
  </si>
  <si>
    <t>Heute Sport? 0=nein 1=ja 2=vielleicht</t>
  </si>
  <si>
    <t>Schlaf</t>
  </si>
  <si>
    <t>Essen</t>
  </si>
  <si>
    <t>Feste Zeit 0= nicht eingehalten 1=eingehalten 2=nicht geplant</t>
  </si>
  <si>
    <t>Wetter, Regen= 1</t>
  </si>
  <si>
    <t>Do 2.1.</t>
  </si>
  <si>
    <t>Fr 3.1.2020</t>
  </si>
  <si>
    <t>Sa 4.1.2020</t>
  </si>
  <si>
    <t>15:00-16:40</t>
  </si>
  <si>
    <t>So 5.1.2020</t>
  </si>
  <si>
    <t>-</t>
  </si>
  <si>
    <t>Mo 6.1.2020</t>
  </si>
  <si>
    <t>Di 7.1.2020</t>
  </si>
  <si>
    <t>20:00-21:40</t>
  </si>
  <si>
    <t>Mi 8.1.2020</t>
  </si>
  <si>
    <t>Do 9.1.2020</t>
  </si>
  <si>
    <t>19:00-21:00</t>
  </si>
  <si>
    <t>Fr 10.1.2020</t>
  </si>
  <si>
    <t>Sa 11.1.2020</t>
  </si>
  <si>
    <t>17:00-19:00</t>
  </si>
  <si>
    <t>1, falsche Zeit</t>
  </si>
  <si>
    <t>So 12.1.2020</t>
  </si>
  <si>
    <t>Mo 13.1.2020</t>
  </si>
  <si>
    <t>Di 14.1.2020</t>
  </si>
  <si>
    <t>Mi 15.1.2020</t>
  </si>
  <si>
    <t>18:00-19:45</t>
  </si>
  <si>
    <t>Do 16.1.2020</t>
  </si>
  <si>
    <t>17:30-19:00</t>
  </si>
  <si>
    <t>Fr 17.1.2020</t>
  </si>
  <si>
    <t>Sa 18.1.2020</t>
  </si>
  <si>
    <t>So 19.1.2020</t>
  </si>
  <si>
    <t>18:00-19:00</t>
  </si>
  <si>
    <t>Mo 20.1.2020</t>
  </si>
  <si>
    <t>Di 21.1.2020</t>
  </si>
  <si>
    <t>Mi 22.1.2020</t>
  </si>
  <si>
    <t>Do 23.1.2020</t>
  </si>
  <si>
    <t>19:30-21:00</t>
  </si>
  <si>
    <t>Fr 24.1.2020</t>
  </si>
  <si>
    <t>Sa 25.1.2020</t>
  </si>
  <si>
    <t>18:00-19:20</t>
  </si>
  <si>
    <t>So 26.1.2020</t>
  </si>
  <si>
    <t>Mo 27.1.2020</t>
  </si>
  <si>
    <t>Di 28.1.2020</t>
  </si>
  <si>
    <t>Mi 29.1.2020</t>
  </si>
  <si>
    <t>Do 30.1.2020</t>
  </si>
  <si>
    <t>21:30-23:00</t>
  </si>
  <si>
    <t>Proband :</t>
  </si>
  <si>
    <t>Alter: 22</t>
  </si>
  <si>
    <t>Sportarten: 1</t>
  </si>
  <si>
    <t>Regelmäßig: 4</t>
  </si>
  <si>
    <t xml:space="preserve">Pro Woche: 3,5 </t>
  </si>
  <si>
    <t>Mo:19:00;Di18:00;Sa13:00;So:17:00</t>
  </si>
  <si>
    <t>Strukturiert: 5</t>
  </si>
  <si>
    <t>Abends</t>
  </si>
  <si>
    <t>Notiz:</t>
  </si>
  <si>
    <t>Montags kein Sport</t>
  </si>
  <si>
    <t>Macht Abends Sport</t>
  </si>
  <si>
    <t>Ist-Pro Woche: 2,5</t>
  </si>
  <si>
    <t>Max 4 Tage Pause</t>
  </si>
  <si>
    <t>Feste Zeiten Sport</t>
  </si>
  <si>
    <t>Nicht eingehalten 10</t>
  </si>
  <si>
    <t>Eingehalten 5</t>
  </si>
  <si>
    <t>Samstag 75% eingehalten, Sonntag ausgewichen?</t>
  </si>
  <si>
    <t xml:space="preserve">  </t>
  </si>
  <si>
    <t>Mittelwert Schlaf</t>
  </si>
  <si>
    <t>Allgemein:3,54</t>
  </si>
  <si>
    <t>Sport:4,1</t>
  </si>
  <si>
    <t>Kein Sport:3,14</t>
  </si>
  <si>
    <t xml:space="preserve">Mittelwert Essen </t>
  </si>
  <si>
    <t>Allgemein:3,93</t>
  </si>
  <si>
    <t>Sport:4</t>
  </si>
  <si>
    <t>Kein Sport:3,88</t>
  </si>
  <si>
    <t>Heute Sport vorhersage</t>
  </si>
  <si>
    <t>JA: 10/12</t>
  </si>
  <si>
    <t>Vielleicht: 0/2</t>
  </si>
  <si>
    <t>Nein:  0/10</t>
  </si>
  <si>
    <t>Zeitraum</t>
  </si>
  <si>
    <t>Wochentag</t>
  </si>
  <si>
    <t>Mo: 0/4</t>
  </si>
  <si>
    <t>Di: 1/4</t>
  </si>
  <si>
    <t>Mi: 1/4</t>
  </si>
  <si>
    <t>Do: 4/4</t>
  </si>
  <si>
    <t>Fr: 0/3</t>
  </si>
  <si>
    <t>Sa: 3/4</t>
  </si>
  <si>
    <t>So: 1/4</t>
  </si>
  <si>
    <t>Essen Durchschnitt</t>
  </si>
  <si>
    <t>Erste Mahlzeit</t>
  </si>
  <si>
    <t>Wetter Regen =1</t>
  </si>
  <si>
    <t>17:00-17:30</t>
  </si>
  <si>
    <t>15:00-16:00</t>
  </si>
  <si>
    <t>4,5,2</t>
  </si>
  <si>
    <t>17:00-17:45</t>
  </si>
  <si>
    <t>17:00-18:00</t>
  </si>
  <si>
    <t>11:00-12:00</t>
  </si>
  <si>
    <t>16:00-17:00</t>
  </si>
  <si>
    <t>2,4,3</t>
  </si>
  <si>
    <t>18:00-18:45</t>
  </si>
  <si>
    <t>2,5,3</t>
  </si>
  <si>
    <t>20:00-20:30</t>
  </si>
  <si>
    <t>19:15-20:00</t>
  </si>
  <si>
    <t>5,4,3</t>
  </si>
  <si>
    <t>4,5,5</t>
  </si>
  <si>
    <t>Fr 31.1.2020</t>
  </si>
  <si>
    <t>8:30-9:00</t>
  </si>
  <si>
    <t>3,4,5</t>
  </si>
  <si>
    <t>Alter: 23</t>
  </si>
  <si>
    <t>Sportarten: 4</t>
  </si>
  <si>
    <t>Regelmäßig: 5</t>
  </si>
  <si>
    <t>Pro Woche: 4</t>
  </si>
  <si>
    <t>Keine feste Zeiten</t>
  </si>
  <si>
    <t>Strukturiert: 4</t>
  </si>
  <si>
    <t>Mittags + Abends</t>
  </si>
  <si>
    <t>Ist-Pro Woche: 3,5</t>
  </si>
  <si>
    <t>Max 3 Tage Pause</t>
  </si>
  <si>
    <t>Mittelwert erste Mahlzeit</t>
  </si>
  <si>
    <t>Allgemein: 3,7</t>
  </si>
  <si>
    <t>Sport: 3,846</t>
  </si>
  <si>
    <t>Kein Sport:3,54</t>
  </si>
  <si>
    <t>Allgemein: 3,5</t>
  </si>
  <si>
    <t>Sport:3,71</t>
  </si>
  <si>
    <t>Kein Sport:3,29</t>
  </si>
  <si>
    <t>Allgemein: 4,01</t>
  </si>
  <si>
    <t>Sport: 4,33</t>
  </si>
  <si>
    <t>Kein Sport: 3,69</t>
  </si>
  <si>
    <t>Vielleicht: 3/6</t>
  </si>
  <si>
    <t>Nein:  1/10</t>
  </si>
  <si>
    <t>Mo: 1/4</t>
  </si>
  <si>
    <t>Mi: 4/4</t>
  </si>
  <si>
    <t>Do: 3/5</t>
  </si>
  <si>
    <t>Fr: 4/5</t>
  </si>
  <si>
    <t>Sa: 1/4</t>
  </si>
  <si>
    <t>Wetter, Regen=1</t>
  </si>
  <si>
    <t>9:25-11:00</t>
  </si>
  <si>
    <t>3,5,2</t>
  </si>
  <si>
    <t>17:15-17:45</t>
  </si>
  <si>
    <t>5,3,4</t>
  </si>
  <si>
    <t>10:23-12:10</t>
  </si>
  <si>
    <t>10:00-11:30</t>
  </si>
  <si>
    <t>3,3,3</t>
  </si>
  <si>
    <t>10:00-11:35</t>
  </si>
  <si>
    <t>3,3,1</t>
  </si>
  <si>
    <t>9:50-11:23</t>
  </si>
  <si>
    <t>3,4,4</t>
  </si>
  <si>
    <t>3,3,2</t>
  </si>
  <si>
    <t>16:00-16:20</t>
  </si>
  <si>
    <t>9:45-11:15</t>
  </si>
  <si>
    <t>4,4,1</t>
  </si>
  <si>
    <t>17:00-18:30</t>
  </si>
  <si>
    <t>3,3,4</t>
  </si>
  <si>
    <t>10:50-12:20</t>
  </si>
  <si>
    <t>9:14-10:50</t>
  </si>
  <si>
    <t>2,2,3</t>
  </si>
  <si>
    <t>5,4,4</t>
  </si>
  <si>
    <t>Regelmäßig: 3</t>
  </si>
  <si>
    <t>Pro Woche: 2</t>
  </si>
  <si>
    <t>Mo:9:00;Mi:9:00</t>
  </si>
  <si>
    <t>Morgens</t>
  </si>
  <si>
    <t>Nicht geplanter Sport ausserhalb Morgens</t>
  </si>
  <si>
    <t>Ist-Pro Woche: 2,8</t>
  </si>
  <si>
    <t>Nicht eingehalten 2/8</t>
  </si>
  <si>
    <t>Eingehalten 6/8</t>
  </si>
  <si>
    <t>Erste Woche Nicht Montag Mittwoch sonst eingehalten, Neujahr?</t>
  </si>
  <si>
    <t>Allgemein:2,46</t>
  </si>
  <si>
    <t>Sport:2,5</t>
  </si>
  <si>
    <t>Kein Sport:2,43</t>
  </si>
  <si>
    <t>Allgemein:3,15</t>
  </si>
  <si>
    <t>Sport:3,13</t>
  </si>
  <si>
    <t>Kein Sport:3,16</t>
  </si>
  <si>
    <t>Allgemein: 3,26</t>
  </si>
  <si>
    <t>Sport:3,286</t>
  </si>
  <si>
    <t>Kein Sport:3,25</t>
  </si>
  <si>
    <t>JA:  9/9</t>
  </si>
  <si>
    <t>Vielleicht: 1/5</t>
  </si>
  <si>
    <t>Nein:  2/12</t>
  </si>
  <si>
    <t>9/!2</t>
  </si>
  <si>
    <t>Mo: 3/4</t>
  </si>
  <si>
    <t>Di: 2/4</t>
  </si>
  <si>
    <t>Mi: 3/4</t>
  </si>
  <si>
    <t>Do: 1/5</t>
  </si>
  <si>
    <t>Fr: 1/5</t>
  </si>
  <si>
    <t>Wetter, Regen = 1</t>
  </si>
  <si>
    <t>21:10-22:40</t>
  </si>
  <si>
    <t>3,2,2</t>
  </si>
  <si>
    <t>14:00-15:00</t>
  </si>
  <si>
    <t>4,3,4,4</t>
  </si>
  <si>
    <t>4,4,3,3,1</t>
  </si>
  <si>
    <t>20:30-21:40</t>
  </si>
  <si>
    <t>1,4,2</t>
  </si>
  <si>
    <t>17:45-19:00</t>
  </si>
  <si>
    <t>17:40-18:40</t>
  </si>
  <si>
    <t>4,3,1</t>
  </si>
  <si>
    <t>17:45-18:45</t>
  </si>
  <si>
    <t>3,5,1</t>
  </si>
  <si>
    <t>3,3,1,1,4</t>
  </si>
  <si>
    <t>1,3,4,4</t>
  </si>
  <si>
    <t>21:45-22:30</t>
  </si>
  <si>
    <t>2,1,1</t>
  </si>
  <si>
    <t>1,1,2</t>
  </si>
  <si>
    <t>21:00-22:15</t>
  </si>
  <si>
    <t>Regelmäßig: 6</t>
  </si>
  <si>
    <t>Ist-Pro Woche: 1,86</t>
  </si>
  <si>
    <t>Max 5 Tage Pause</t>
  </si>
  <si>
    <t>Erste Mahlzeit:</t>
  </si>
  <si>
    <t>Allgemein: 2,61</t>
  </si>
  <si>
    <t>Sport: 3</t>
  </si>
  <si>
    <t>Kein Sport: 2,45</t>
  </si>
  <si>
    <t>Allgemein: 2,39</t>
  </si>
  <si>
    <t>Kein Sport:2,19</t>
  </si>
  <si>
    <t>Allgemein:2,49</t>
  </si>
  <si>
    <t>Sport:2,44</t>
  </si>
  <si>
    <t>Kein Sport: 2,51</t>
  </si>
  <si>
    <t>JA:  5/16</t>
  </si>
  <si>
    <t>Vielleicht: 1/3</t>
  </si>
  <si>
    <t>Nein:  1/9</t>
  </si>
  <si>
    <t>Mi: 2/4</t>
  </si>
  <si>
    <t>Do: 0/5</t>
  </si>
  <si>
    <t>Fr: 2/5</t>
  </si>
  <si>
    <t>Sa: 0/4</t>
  </si>
  <si>
    <t>So: 2/4</t>
  </si>
  <si>
    <t>18:30-20:00</t>
  </si>
  <si>
    <t>19:00-20:00</t>
  </si>
  <si>
    <t>20:00-21:00</t>
  </si>
  <si>
    <t>18:30-19:30</t>
  </si>
  <si>
    <t>12:00-14:00</t>
  </si>
  <si>
    <t>10:30-12:30</t>
  </si>
  <si>
    <t>Alter: 20</t>
  </si>
  <si>
    <t>Sportarten: 2</t>
  </si>
  <si>
    <t>Regelmäßig: 7</t>
  </si>
  <si>
    <t>Pro Woche: 5</t>
  </si>
  <si>
    <t>Mo-Fr:15:00</t>
  </si>
  <si>
    <t>Strukturiert: 7</t>
  </si>
  <si>
    <t>Mittags</t>
  </si>
  <si>
    <t xml:space="preserve">Sehr viel Sport </t>
  </si>
  <si>
    <t>Macht Abends Sport, statt morgens?</t>
  </si>
  <si>
    <t>Ist-Pro Woche: 4,2</t>
  </si>
  <si>
    <t>Nicht eingehalten: Alle</t>
  </si>
  <si>
    <t xml:space="preserve">Eingehalten </t>
  </si>
  <si>
    <t>Allgemein:3,92</t>
  </si>
  <si>
    <t>Sport:3,94</t>
  </si>
  <si>
    <t>Kein Sport:3,9</t>
  </si>
  <si>
    <t>Bei Viel Sport, weniger Auswirkung?</t>
  </si>
  <si>
    <t>Allgemein:4,52</t>
  </si>
  <si>
    <t>Sport:4,59</t>
  </si>
  <si>
    <t>Kein Sport:4,33</t>
  </si>
  <si>
    <t>Allgemein: 4,47</t>
  </si>
  <si>
    <t>Sport:4,46</t>
  </si>
  <si>
    <t>Kein Sport: 4,5</t>
  </si>
  <si>
    <t>JA:  16/21</t>
  </si>
  <si>
    <t>Nein:  0/3</t>
  </si>
  <si>
    <t>2 von 18</t>
  </si>
  <si>
    <t xml:space="preserve"> Di:  2/4</t>
  </si>
  <si>
    <t>Do: 4/5</t>
  </si>
  <si>
    <t>Sa: 2/4</t>
  </si>
  <si>
    <t>So: 3/4</t>
  </si>
  <si>
    <t>Abweichung</t>
  </si>
  <si>
    <t>Abweichung^2</t>
  </si>
  <si>
    <t>Schlaf und Sport</t>
  </si>
  <si>
    <t>Schlaf und kein Sport</t>
  </si>
  <si>
    <t>Essen und Sport</t>
  </si>
  <si>
    <t>Essen und kein Sport</t>
  </si>
  <si>
    <t>Erste Mahlzeit und Sport</t>
  </si>
  <si>
    <t>Erste Mahlzeit und kein Sport</t>
  </si>
  <si>
    <t>Mahlzeit tag vor Sport</t>
  </si>
  <si>
    <t>Regentage+Sport</t>
  </si>
  <si>
    <t>Regen+ kein Sport</t>
  </si>
  <si>
    <t>Kein Regen + Sport</t>
  </si>
  <si>
    <t>Kein regen+ Kein Sport</t>
  </si>
  <si>
    <t xml:space="preserve">Durchschnitt Sport </t>
  </si>
  <si>
    <t>Durchschnitt Sport bei Regen</t>
  </si>
  <si>
    <t>Durchschnitt Sport bei kein Regen</t>
  </si>
  <si>
    <t>Sport Pro Woche</t>
  </si>
  <si>
    <t>Standardabweichung</t>
  </si>
  <si>
    <t>Geplanter Sport bei Regentagen (blau=Sport)</t>
  </si>
  <si>
    <t>Person 1</t>
  </si>
  <si>
    <t>Person1:</t>
  </si>
  <si>
    <t>Person 2</t>
  </si>
  <si>
    <t>Person 3</t>
  </si>
  <si>
    <t>Person 4</t>
  </si>
  <si>
    <t>Person 5</t>
  </si>
  <si>
    <t>P2:</t>
  </si>
  <si>
    <t>Gesamt</t>
  </si>
  <si>
    <t xml:space="preserve">P3: </t>
  </si>
  <si>
    <t xml:space="preserve">p4: </t>
  </si>
  <si>
    <t>P5</t>
  </si>
  <si>
    <t>Sport</t>
  </si>
  <si>
    <t>Kein Sport</t>
  </si>
  <si>
    <t>Mittelwert</t>
  </si>
  <si>
    <t>Varianz:</t>
  </si>
  <si>
    <t>Standardabweichung:</t>
  </si>
  <si>
    <t>T-Wert Schlaf:</t>
  </si>
  <si>
    <t>Sehr Signifikant</t>
  </si>
  <si>
    <t>T-Wert kein Schlaf</t>
  </si>
  <si>
    <t>Sehr signifikant</t>
  </si>
  <si>
    <t>Kritischer Wert 5%:</t>
  </si>
  <si>
    <t>Kritischer Wert 1%</t>
  </si>
  <si>
    <t>Mittelwert Schlaf und Sport</t>
  </si>
  <si>
    <t>Ergebnisse:</t>
  </si>
  <si>
    <t>T-wert</t>
  </si>
  <si>
    <t>Df</t>
  </si>
  <si>
    <t>Standardfehler, gepoolt</t>
  </si>
  <si>
    <t>P</t>
  </si>
  <si>
    <t>Durchschnitt Anzahl Sporttage</t>
  </si>
  <si>
    <t>Proband 1</t>
  </si>
  <si>
    <t>Datum</t>
  </si>
  <si>
    <t>Heute Sport?</t>
  </si>
  <si>
    <t>Sport pro Woche</t>
  </si>
  <si>
    <t>Ergebnis</t>
  </si>
  <si>
    <t>Richtig?</t>
  </si>
  <si>
    <t>Vorhergesagte Zeit</t>
  </si>
  <si>
    <t>Tatsächliche Zeit</t>
  </si>
  <si>
    <t>Ja</t>
  </si>
  <si>
    <t>Proband 2:</t>
  </si>
  <si>
    <t>Proband 3:</t>
  </si>
  <si>
    <t>Nein</t>
  </si>
  <si>
    <t>Proband 4:</t>
  </si>
  <si>
    <t>Proband 5:</t>
  </si>
  <si>
    <t>Richtig</t>
  </si>
  <si>
    <t>27 von 32</t>
  </si>
  <si>
    <t>Allgemein</t>
  </si>
  <si>
    <t>No Sport</t>
  </si>
  <si>
    <t>Setpoint per week</t>
  </si>
  <si>
    <t>Actual value per week</t>
  </si>
  <si>
    <t>Yes</t>
  </si>
  <si>
    <t>Maybe</t>
  </si>
  <si>
    <t>No</t>
  </si>
  <si>
    <t>Time of the day</t>
  </si>
  <si>
    <t>Actual value</t>
  </si>
  <si>
    <t>Setpoint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</si>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</sst>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# ###/###"/>
    <numFmt numFmtId="60" formatCode="d.m."/>
    <numFmt numFmtId="61" formatCode="[h]&quot;h&quot; m&quot;m&quot;"/>
    <numFmt numFmtId="62" formatCode="[h]&quot;h&quot;"/>
    <numFmt numFmtId="63" formatCode="[m]&quot;m&quot;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7"/>
      <color indexed="14"/>
      <name val="Verdana"/>
    </font>
    <font>
      <sz val="12"/>
      <color indexed="15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4" borderId="2" applyNumberFormat="1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2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56c1fe"/>
      <rgbColor rgb="ff383838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6726"/>
          <c:y val="0.112751"/>
          <c:w val="0.917327"/>
          <c:h val="0.737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'Diagramme'!$C$2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'Diagramme'!$A$3:$A$7</c:f>
              <c:strCache>
                <c:ptCount val="5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</c:strCache>
            </c:strRef>
          </c:cat>
          <c:val>
            <c:numRef>
              <c:f>'Diagramme'!$C$3:$C$7</c:f>
              <c:numCache>
                <c:ptCount val="5"/>
                <c:pt idx="0">
                  <c:v>4.100000</c:v>
                </c:pt>
                <c:pt idx="1">
                  <c:v>3.710000</c:v>
                </c:pt>
                <c:pt idx="2">
                  <c:v>2.500000</c:v>
                </c:pt>
                <c:pt idx="3">
                  <c:v>3.000000</c:v>
                </c:pt>
                <c:pt idx="4">
                  <c:v>3.940000</c:v>
                </c:pt>
              </c:numCache>
            </c:numRef>
          </c:val>
        </c:ser>
        <c:ser>
          <c:idx val="1"/>
          <c:order val="1"/>
          <c:tx>
            <c:strRef>
              <c:f>'Diagramme'!$D$2</c:f>
              <c:strCache>
                <c:ptCount val="1"/>
                <c:pt idx="0">
                  <c:v>No Sport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'Diagramme'!$A$3:$A$7</c:f>
              <c:strCache>
                <c:ptCount val="5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</c:strCache>
            </c:strRef>
          </c:cat>
          <c:val>
            <c:numRef>
              <c:f>'Diagramme'!$D$3:$D$7</c:f>
              <c:numCache>
                <c:ptCount val="5"/>
                <c:pt idx="0">
                  <c:v>3.140000</c:v>
                </c:pt>
                <c:pt idx="1">
                  <c:v>3.290000</c:v>
                </c:pt>
                <c:pt idx="2">
                  <c:v>2.430000</c:v>
                </c:pt>
                <c:pt idx="3">
                  <c:v>2.190000</c:v>
                </c:pt>
                <c:pt idx="4">
                  <c:v>3.900000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average sleep
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2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55"/>
        <c:minorUnit val="0.2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5569"/>
          <c:y val="0"/>
          <c:w val="0.893788"/>
          <c:h val="0.060614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6726"/>
          <c:y val="0.117018"/>
          <c:w val="0.917327"/>
          <c:h val="0.766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'Diagramme'!$C$2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'Diagramme'!$A$9:$A$13</c:f>
              <c:strCache>
                <c:ptCount val="5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</c:strCache>
            </c:strRef>
          </c:cat>
          <c:val>
            <c:numRef>
              <c:f>'Diagramme'!$C$9:$C$13</c:f>
              <c:numCache>
                <c:ptCount val="5"/>
                <c:pt idx="0">
                  <c:v>4.000000</c:v>
                </c:pt>
                <c:pt idx="1">
                  <c:v>4.330000</c:v>
                </c:pt>
                <c:pt idx="2">
                  <c:v>3.130000</c:v>
                </c:pt>
                <c:pt idx="3">
                  <c:v>2.440000</c:v>
                </c:pt>
                <c:pt idx="4">
                  <c:v>4.590000</c:v>
                </c:pt>
              </c:numCache>
            </c:numRef>
          </c:val>
        </c:ser>
        <c:ser>
          <c:idx val="1"/>
          <c:order val="1"/>
          <c:tx>
            <c:strRef>
              <c:f>'Diagramme'!$D$2</c:f>
              <c:strCache>
                <c:ptCount val="1"/>
                <c:pt idx="0">
                  <c:v>No Sport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'Diagramme'!$A$9:$A$13</c:f>
              <c:strCache>
                <c:ptCount val="5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</c:strCache>
            </c:strRef>
          </c:cat>
          <c:val>
            <c:numRef>
              <c:f>'Diagramme'!$D$9:$D$13</c:f>
              <c:numCache>
                <c:ptCount val="5"/>
                <c:pt idx="0">
                  <c:v>3.880000</c:v>
                </c:pt>
                <c:pt idx="1">
                  <c:v>3.690000</c:v>
                </c:pt>
                <c:pt idx="2">
                  <c:v>3.160000</c:v>
                </c:pt>
                <c:pt idx="3">
                  <c:v>2.510000</c:v>
                </c:pt>
                <c:pt idx="4">
                  <c:v>4.330000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average meal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2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5569"/>
          <c:y val="0"/>
          <c:w val="0.893788"/>
          <c:h val="0.061962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6726"/>
          <c:y val="0.117018"/>
          <c:w val="0.917327"/>
          <c:h val="0.766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'Diagramme'!$C$2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'Diagramme'!$A$15:$A$18</c:f>
              <c:strCache>
                <c:ptCount val="4"/>
                <c:pt idx="0">
                  <c:v>Person 2</c:v>
                </c:pt>
                <c:pt idx="1">
                  <c:v>Person 3</c:v>
                </c:pt>
                <c:pt idx="2">
                  <c:v>Person 4</c:v>
                </c:pt>
                <c:pt idx="3">
                  <c:v>Person 5</c:v>
                </c:pt>
              </c:strCache>
            </c:strRef>
          </c:cat>
          <c:val>
            <c:numRef>
              <c:f>'Diagramme'!$C$15:$C$18</c:f>
              <c:numCache>
                <c:ptCount val="4"/>
                <c:pt idx="0">
                  <c:v>3.846000</c:v>
                </c:pt>
                <c:pt idx="1">
                  <c:v>2.500000</c:v>
                </c:pt>
                <c:pt idx="2">
                  <c:v>3.000000</c:v>
                </c:pt>
                <c:pt idx="3">
                  <c:v>4.460000</c:v>
                </c:pt>
              </c:numCache>
            </c:numRef>
          </c:val>
        </c:ser>
        <c:ser>
          <c:idx val="1"/>
          <c:order val="1"/>
          <c:tx>
            <c:strRef>
              <c:f>'Diagramme'!$D$2</c:f>
              <c:strCache>
                <c:ptCount val="1"/>
                <c:pt idx="0">
                  <c:v>No Sport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'Diagramme'!$A$15:$A$18</c:f>
              <c:strCache>
                <c:ptCount val="4"/>
                <c:pt idx="0">
                  <c:v>Person 2</c:v>
                </c:pt>
                <c:pt idx="1">
                  <c:v>Person 3</c:v>
                </c:pt>
                <c:pt idx="2">
                  <c:v>Person 4</c:v>
                </c:pt>
                <c:pt idx="3">
                  <c:v>Person 5</c:v>
                </c:pt>
              </c:strCache>
            </c:strRef>
          </c:cat>
          <c:val>
            <c:numRef>
              <c:f>'Diagramme'!$D$15:$D$18</c:f>
              <c:numCache>
                <c:ptCount val="4"/>
                <c:pt idx="0">
                  <c:v>3.540000</c:v>
                </c:pt>
                <c:pt idx="1">
                  <c:v>2.430000</c:v>
                </c:pt>
                <c:pt idx="2">
                  <c:v>2.450000</c:v>
                </c:pt>
                <c:pt idx="3">
                  <c:v>4.500000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first meal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2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5569"/>
          <c:y val="0"/>
          <c:w val="0.893788"/>
          <c:h val="0.061962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6726"/>
          <c:y val="0.116834"/>
          <c:w val="0.917327"/>
          <c:h val="0.764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'Diagramme'!$F$2</c:f>
              <c:strCache>
                <c:ptCount val="1"/>
                <c:pt idx="0">
                  <c:v>Setpoint per week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'Diagramme'!$A$3:$A$7</c:f>
              <c:strCache>
                <c:ptCount val="5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</c:strCache>
            </c:strRef>
          </c:cat>
          <c:val>
            <c:numRef>
              <c:f>'Diagramme'!$F$3:$F$7</c:f>
              <c:numCache>
                <c:ptCount val="5"/>
                <c:pt idx="0">
                  <c:v>3.500000</c:v>
                </c:pt>
                <c:pt idx="1">
                  <c:v>4.000000</c:v>
                </c:pt>
                <c:pt idx="2">
                  <c:v>2.000000</c:v>
                </c:pt>
                <c:pt idx="3">
                  <c:v>3.500000</c:v>
                </c:pt>
                <c:pt idx="4">
                  <c:v>5.000000</c:v>
                </c:pt>
              </c:numCache>
            </c:numRef>
          </c:val>
        </c:ser>
        <c:ser>
          <c:idx val="1"/>
          <c:order val="1"/>
          <c:tx>
            <c:strRef>
              <c:f>'Diagramme'!$G$2</c:f>
              <c:strCache>
                <c:ptCount val="1"/>
                <c:pt idx="0">
                  <c:v>Actual value per week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'Diagramme'!$A$3:$A$7</c:f>
              <c:strCache>
                <c:ptCount val="5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</c:strCache>
            </c:strRef>
          </c:cat>
          <c:val>
            <c:numRef>
              <c:f>'Diagramme'!$G$3:$G$7</c:f>
              <c:numCache>
                <c:ptCount val="5"/>
                <c:pt idx="0">
                  <c:v>2.500000</c:v>
                </c:pt>
                <c:pt idx="1">
                  <c:v>3.500000</c:v>
                </c:pt>
                <c:pt idx="2">
                  <c:v>2.800000</c:v>
                </c:pt>
                <c:pt idx="3">
                  <c:v>1.860000</c:v>
                </c:pt>
                <c:pt idx="4">
                  <c:v>4.200000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planned sport units per week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25"/>
        <c:minorUnit val="0.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5569"/>
          <c:y val="0"/>
          <c:w val="0.893788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6726"/>
          <c:y val="0.12368"/>
          <c:w val="0.917327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'Diagramme'!$N$2</c:f>
              <c:strCache>
                <c:ptCount val="1"/>
                <c:pt idx="0">
                  <c:v>Actual value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'Diagramme'!$A$3:$A$7</c:f>
              <c:strCache>
                <c:ptCount val="5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</c:strCache>
            </c:strRef>
          </c:cat>
          <c:val>
            <c:numRef>
              <c:f>'Diagramme'!$N$3:$N$7</c:f>
              <c:numCache>
                <c:ptCount val="5"/>
                <c:pt idx="0">
                  <c:v>9.000000</c:v>
                </c:pt>
                <c:pt idx="1">
                  <c:v>14.000000</c:v>
                </c:pt>
                <c:pt idx="2">
                  <c:v>9.000000</c:v>
                </c:pt>
                <c:pt idx="3">
                  <c:v>7.000000</c:v>
                </c:pt>
                <c:pt idx="4">
                  <c:v>2.000000</c:v>
                </c:pt>
              </c:numCache>
            </c:numRef>
          </c:val>
        </c:ser>
        <c:ser>
          <c:idx val="1"/>
          <c:order val="1"/>
          <c:tx>
            <c:strRef>
              <c:f>'Diagramme'!$O$2</c:f>
              <c:strCache>
                <c:ptCount val="1"/>
                <c:pt idx="0">
                  <c:v>Setpoint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'Diagramme'!$A$3:$A$7</c:f>
              <c:strCache>
                <c:ptCount val="5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</c:strCache>
            </c:strRef>
          </c:cat>
          <c:val>
            <c:numRef>
              <c:f>'Diagramme'!$O$3:$O$7</c:f>
              <c:numCache>
                <c:ptCount val="5"/>
                <c:pt idx="0">
                  <c:v>10.000000</c:v>
                </c:pt>
                <c:pt idx="1">
                  <c:v>15.000000</c:v>
                </c:pt>
                <c:pt idx="2">
                  <c:v>12.000000</c:v>
                </c:pt>
                <c:pt idx="3">
                  <c:v>8.000000</c:v>
                </c:pt>
                <c:pt idx="4">
                  <c:v>18.000000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.5"/>
        <c:minorUnit val="2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5569"/>
          <c:y val="0"/>
          <c:w val="0.89378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60557"/>
          <c:y val="0.12368"/>
          <c:w val="0.928944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'Diagramme'!$A$3</c:f>
              <c:strCache>
                <c:ptCount val="1"/>
                <c:pt idx="0">
                  <c:v>Person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'Diagramme'!$Q$2:$W$2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'Diagramme'!$Q$3:$W$3</c:f>
              <c:numCache>
                <c:ptCount val="7"/>
                <c:pt idx="0">
                  <c:v>0.000000</c:v>
                </c:pt>
                <c:pt idx="1">
                  <c:v>0.250000</c:v>
                </c:pt>
                <c:pt idx="2">
                  <c:v>0.250000</c:v>
                </c:pt>
                <c:pt idx="3">
                  <c:v>1.000000</c:v>
                </c:pt>
                <c:pt idx="4">
                  <c:v>0.000000</c:v>
                </c:pt>
                <c:pt idx="5">
                  <c:v>0.750000</c:v>
                </c:pt>
                <c:pt idx="6">
                  <c:v>0.250000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4674"/>
          <c:y val="0"/>
          <c:w val="0.90504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393954</xdr:colOff>
      <xdr:row>27</xdr:row>
      <xdr:rowOff>138809</xdr:rowOff>
    </xdr:from>
    <xdr:to>
      <xdr:col>9</xdr:col>
      <xdr:colOff>530860</xdr:colOff>
      <xdr:row>44</xdr:row>
      <xdr:rowOff>21715</xdr:rowOff>
    </xdr:to>
    <xdr:graphicFrame>
      <xdr:nvGraphicFramePr>
        <xdr:cNvPr id="2" name="Chart 2"/>
        <xdr:cNvGraphicFramePr/>
      </xdr:nvGraphicFramePr>
      <xdr:xfrm>
        <a:off x="6604254" y="7418449"/>
        <a:ext cx="5115307" cy="41793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638334</xdr:colOff>
      <xdr:row>28</xdr:row>
      <xdr:rowOff>25176</xdr:rowOff>
    </xdr:from>
    <xdr:to>
      <xdr:col>14</xdr:col>
      <xdr:colOff>775239</xdr:colOff>
      <xdr:row>44</xdr:row>
      <xdr:rowOff>8412</xdr:rowOff>
    </xdr:to>
    <xdr:graphicFrame>
      <xdr:nvGraphicFramePr>
        <xdr:cNvPr id="3" name="Chart 3"/>
        <xdr:cNvGraphicFramePr/>
      </xdr:nvGraphicFramePr>
      <xdr:xfrm>
        <a:off x="13071633" y="7557546"/>
        <a:ext cx="5115307" cy="40269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15</xdr:col>
      <xdr:colOff>882712</xdr:colOff>
      <xdr:row>27</xdr:row>
      <xdr:rowOff>138809</xdr:rowOff>
    </xdr:from>
    <xdr:to>
      <xdr:col>19</xdr:col>
      <xdr:colOff>1019618</xdr:colOff>
      <xdr:row>43</xdr:row>
      <xdr:rowOff>122045</xdr:rowOff>
    </xdr:to>
    <xdr:graphicFrame>
      <xdr:nvGraphicFramePr>
        <xdr:cNvPr id="4" name="Chart 4"/>
        <xdr:cNvGraphicFramePr/>
      </xdr:nvGraphicFramePr>
      <xdr:xfrm>
        <a:off x="19539012" y="7418449"/>
        <a:ext cx="5115307" cy="40269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0</xdr:colOff>
      <xdr:row>27</xdr:row>
      <xdr:rowOff>138809</xdr:rowOff>
    </xdr:from>
    <xdr:to>
      <xdr:col>4</xdr:col>
      <xdr:colOff>149605</xdr:colOff>
      <xdr:row>43</xdr:row>
      <xdr:rowOff>128395</xdr:rowOff>
    </xdr:to>
    <xdr:graphicFrame>
      <xdr:nvGraphicFramePr>
        <xdr:cNvPr id="5" name="Chart 5"/>
        <xdr:cNvGraphicFramePr/>
      </xdr:nvGraphicFramePr>
      <xdr:xfrm>
        <a:off x="-35306" y="7418449"/>
        <a:ext cx="5115306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21</xdr:col>
      <xdr:colOff>1240968</xdr:colOff>
      <xdr:row>29</xdr:row>
      <xdr:rowOff>2665</xdr:rowOff>
    </xdr:from>
    <xdr:to>
      <xdr:col>26</xdr:col>
      <xdr:colOff>133274</xdr:colOff>
      <xdr:row>44</xdr:row>
      <xdr:rowOff>21714</xdr:rowOff>
    </xdr:to>
    <xdr:graphicFrame>
      <xdr:nvGraphicFramePr>
        <xdr:cNvPr id="6" name="Chart 6"/>
        <xdr:cNvGraphicFramePr/>
      </xdr:nvGraphicFramePr>
      <xdr:xfrm>
        <a:off x="27364868" y="7787765"/>
        <a:ext cx="5115307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29</xdr:col>
      <xdr:colOff>1183827</xdr:colOff>
      <xdr:row>23</xdr:row>
      <xdr:rowOff>16228</xdr:rowOff>
    </xdr:from>
    <xdr:to>
      <xdr:col>34</xdr:col>
      <xdr:colOff>12506</xdr:colOff>
      <xdr:row>38</xdr:row>
      <xdr:rowOff>29563</xdr:rowOff>
    </xdr:to>
    <xdr:graphicFrame>
      <xdr:nvGraphicFramePr>
        <xdr:cNvPr id="7" name="Chart 7"/>
        <xdr:cNvGraphicFramePr/>
      </xdr:nvGraphicFramePr>
      <xdr:xfrm>
        <a:off x="37264527" y="6279233"/>
        <a:ext cx="505168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P4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8.3281" style="1" customWidth="1"/>
    <col min="3" max="3" width="18.875" style="1" customWidth="1"/>
    <col min="4" max="5" width="16.3516" style="1" customWidth="1"/>
    <col min="6" max="6" width="31.875" style="1" customWidth="1"/>
    <col min="7" max="7" width="11.6719" style="1" customWidth="1"/>
    <col min="8" max="16" width="16.3516" style="1" customWidth="1"/>
    <col min="1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56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s="4"/>
      <c r="L2" s="4"/>
      <c r="M2" s="4"/>
      <c r="N2" s="4"/>
      <c r="O2" s="4"/>
      <c r="P2" s="4"/>
    </row>
    <row r="3" ht="20.25" customHeight="1">
      <c r="A3" t="s" s="5">
        <v>11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ht="20.05" customHeight="1">
      <c r="A4" t="s" s="8">
        <v>12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ht="20.05" customHeight="1">
      <c r="A5" t="s" s="11">
        <v>13</v>
      </c>
      <c r="B5" s="12"/>
      <c r="C5" t="s" s="13">
        <v>14</v>
      </c>
      <c r="D5" s="14">
        <v>1</v>
      </c>
      <c r="E5" s="14">
        <v>1</v>
      </c>
      <c r="F5" s="14">
        <v>1</v>
      </c>
      <c r="G5" s="14">
        <v>4</v>
      </c>
      <c r="H5" s="14">
        <v>4</v>
      </c>
      <c r="I5" s="14">
        <v>1</v>
      </c>
      <c r="J5" s="14">
        <v>1</v>
      </c>
      <c r="K5" s="15"/>
      <c r="L5" s="15"/>
      <c r="M5" s="15"/>
      <c r="N5" s="15"/>
      <c r="O5" s="15"/>
      <c r="P5" s="15"/>
    </row>
    <row r="6" ht="20.05" customHeight="1">
      <c r="A6" t="s" s="8">
        <v>15</v>
      </c>
      <c r="B6" s="9"/>
      <c r="C6" s="10"/>
      <c r="D6" s="16">
        <v>0</v>
      </c>
      <c r="E6" t="s" s="17">
        <v>16</v>
      </c>
      <c r="F6" s="16">
        <v>2</v>
      </c>
      <c r="G6" s="16">
        <v>3</v>
      </c>
      <c r="H6" s="16">
        <v>4</v>
      </c>
      <c r="I6" s="16">
        <v>0</v>
      </c>
      <c r="J6" s="16">
        <v>0</v>
      </c>
      <c r="K6" s="10"/>
      <c r="L6" s="10"/>
      <c r="M6" s="10"/>
      <c r="N6" s="10"/>
      <c r="O6" s="10"/>
      <c r="P6" s="10"/>
    </row>
    <row r="7" ht="20.05" customHeight="1">
      <c r="A7" t="s" s="8">
        <v>17</v>
      </c>
      <c r="B7" s="9"/>
      <c r="C7" s="10"/>
      <c r="D7" s="16">
        <v>0</v>
      </c>
      <c r="E7" t="s" s="17">
        <v>16</v>
      </c>
      <c r="F7" s="16">
        <v>0</v>
      </c>
      <c r="G7" s="16">
        <v>1</v>
      </c>
      <c r="H7" s="16">
        <v>3</v>
      </c>
      <c r="I7" s="16">
        <v>0</v>
      </c>
      <c r="J7" s="10"/>
      <c r="K7" s="10"/>
      <c r="L7" s="10"/>
      <c r="M7" s="10"/>
      <c r="N7" s="10"/>
      <c r="O7" s="10"/>
      <c r="P7" s="10"/>
    </row>
    <row r="8" ht="20.05" customHeight="1">
      <c r="A8" t="s" s="11">
        <v>18</v>
      </c>
      <c r="B8" s="12"/>
      <c r="C8" t="s" s="13">
        <v>19</v>
      </c>
      <c r="D8" s="14">
        <v>1</v>
      </c>
      <c r="E8" s="14">
        <v>1</v>
      </c>
      <c r="F8" s="14">
        <v>1</v>
      </c>
      <c r="G8" s="14">
        <v>3</v>
      </c>
      <c r="H8" s="14">
        <v>3</v>
      </c>
      <c r="I8" s="14">
        <v>1</v>
      </c>
      <c r="J8" s="14">
        <v>0</v>
      </c>
      <c r="K8" s="15"/>
      <c r="L8" s="15"/>
      <c r="M8" s="15"/>
      <c r="N8" s="15"/>
      <c r="O8" s="15"/>
      <c r="P8" s="15"/>
    </row>
    <row r="9" ht="20.05" customHeight="1">
      <c r="A9" t="s" s="8">
        <v>20</v>
      </c>
      <c r="B9" s="9"/>
      <c r="C9" s="10"/>
      <c r="D9" s="16">
        <v>0</v>
      </c>
      <c r="E9" t="s" s="17">
        <v>16</v>
      </c>
      <c r="F9" s="16">
        <v>0</v>
      </c>
      <c r="G9" s="16">
        <v>2</v>
      </c>
      <c r="H9" s="16">
        <v>3</v>
      </c>
      <c r="I9" s="16">
        <v>2</v>
      </c>
      <c r="J9" s="10"/>
      <c r="K9" s="10"/>
      <c r="L9" s="10"/>
      <c r="M9" s="10"/>
      <c r="N9" s="10"/>
      <c r="O9" s="10"/>
      <c r="P9" s="10"/>
    </row>
    <row r="10" ht="20.05" customHeight="1">
      <c r="A10" t="s" s="11">
        <v>21</v>
      </c>
      <c r="B10" s="12"/>
      <c r="C10" t="s" s="13">
        <v>22</v>
      </c>
      <c r="D10" s="14">
        <v>1</v>
      </c>
      <c r="E10" s="14">
        <v>1</v>
      </c>
      <c r="F10" s="14">
        <v>1</v>
      </c>
      <c r="G10" s="14">
        <v>4</v>
      </c>
      <c r="H10" s="14">
        <v>4</v>
      </c>
      <c r="I10" s="14">
        <v>2</v>
      </c>
      <c r="J10" s="15"/>
      <c r="K10" s="15"/>
      <c r="L10" s="15"/>
      <c r="M10" s="15"/>
      <c r="N10" s="15"/>
      <c r="O10" s="15"/>
      <c r="P10" s="15"/>
    </row>
    <row r="11" ht="20.05" customHeight="1">
      <c r="A11" t="s" s="8">
        <v>23</v>
      </c>
      <c r="B11" s="9"/>
      <c r="C11" s="10"/>
      <c r="D11" s="16">
        <v>0</v>
      </c>
      <c r="E11" t="s" s="17">
        <v>16</v>
      </c>
      <c r="F11" s="16">
        <v>0</v>
      </c>
      <c r="G11" s="16">
        <v>3</v>
      </c>
      <c r="H11" s="16">
        <v>4</v>
      </c>
      <c r="I11" s="16">
        <v>2</v>
      </c>
      <c r="J11" s="16">
        <v>1</v>
      </c>
      <c r="K11" s="10"/>
      <c r="L11" s="10"/>
      <c r="M11" s="10"/>
      <c r="N11" s="10"/>
      <c r="O11" s="10"/>
      <c r="P11" s="10"/>
    </row>
    <row r="12" ht="20.05" customHeight="1">
      <c r="A12" t="s" s="11">
        <v>24</v>
      </c>
      <c r="B12" s="12"/>
      <c r="C12" t="s" s="13">
        <v>25</v>
      </c>
      <c r="D12" s="14">
        <v>1</v>
      </c>
      <c r="E12" s="14">
        <v>1</v>
      </c>
      <c r="F12" s="14">
        <v>1</v>
      </c>
      <c r="G12" s="14">
        <v>4</v>
      </c>
      <c r="H12" s="14">
        <v>3</v>
      </c>
      <c r="I12" t="s" s="13">
        <v>26</v>
      </c>
      <c r="J12" s="14">
        <v>0</v>
      </c>
      <c r="K12" s="15"/>
      <c r="L12" s="15"/>
      <c r="M12" s="15"/>
      <c r="N12" s="15"/>
      <c r="O12" s="15"/>
      <c r="P12" s="15"/>
    </row>
    <row r="13" ht="20.05" customHeight="1">
      <c r="A13" t="s" s="8">
        <v>27</v>
      </c>
      <c r="B13" s="9"/>
      <c r="C13" s="10"/>
      <c r="D13" s="16">
        <v>0</v>
      </c>
      <c r="E13" t="s" s="17">
        <v>16</v>
      </c>
      <c r="F13" s="16">
        <v>0</v>
      </c>
      <c r="G13" s="16">
        <v>4</v>
      </c>
      <c r="H13" s="16">
        <v>4</v>
      </c>
      <c r="I13" s="16">
        <v>0</v>
      </c>
      <c r="J13" s="16">
        <v>0</v>
      </c>
      <c r="K13" s="10"/>
      <c r="L13" s="10"/>
      <c r="M13" s="10"/>
      <c r="N13" s="10"/>
      <c r="O13" s="10"/>
      <c r="P13" s="10"/>
    </row>
    <row r="14" ht="20.05" customHeight="1">
      <c r="A14" t="s" s="8">
        <v>28</v>
      </c>
      <c r="B14" s="9"/>
      <c r="C14" s="10"/>
      <c r="D14" s="16">
        <v>0</v>
      </c>
      <c r="E14" t="s" s="17">
        <v>16</v>
      </c>
      <c r="F14" s="16">
        <v>0</v>
      </c>
      <c r="G14" s="16">
        <v>3</v>
      </c>
      <c r="H14" s="16">
        <v>4</v>
      </c>
      <c r="I14" s="16">
        <v>0</v>
      </c>
      <c r="J14" s="16">
        <v>0</v>
      </c>
      <c r="K14" s="10"/>
      <c r="L14" s="10"/>
      <c r="M14" s="10"/>
      <c r="N14" s="10"/>
      <c r="O14" s="10"/>
      <c r="P14" s="10"/>
    </row>
    <row r="15" ht="20.05" customHeight="1">
      <c r="A15" t="s" s="8">
        <v>29</v>
      </c>
      <c r="B15" s="9"/>
      <c r="C15" s="10"/>
      <c r="D15" s="16">
        <v>0</v>
      </c>
      <c r="E15" t="s" s="17">
        <v>16</v>
      </c>
      <c r="F15" s="16">
        <v>0</v>
      </c>
      <c r="G15" s="16">
        <v>3</v>
      </c>
      <c r="H15" s="16">
        <v>3</v>
      </c>
      <c r="I15" s="16">
        <v>0</v>
      </c>
      <c r="J15" s="16">
        <v>0</v>
      </c>
      <c r="K15" s="10"/>
      <c r="L15" s="10"/>
      <c r="M15" s="10"/>
      <c r="N15" s="10"/>
      <c r="O15" s="10"/>
      <c r="P15" s="10"/>
    </row>
    <row r="16" ht="20.05" customHeight="1">
      <c r="A16" t="s" s="11">
        <v>30</v>
      </c>
      <c r="B16" s="12"/>
      <c r="C16" t="s" s="13">
        <v>31</v>
      </c>
      <c r="D16" s="14">
        <v>1</v>
      </c>
      <c r="E16" s="14">
        <v>1</v>
      </c>
      <c r="F16" s="14">
        <v>1</v>
      </c>
      <c r="G16" s="14">
        <v>5</v>
      </c>
      <c r="H16" s="14">
        <v>5</v>
      </c>
      <c r="I16" s="14">
        <v>2</v>
      </c>
      <c r="J16" s="14">
        <v>1</v>
      </c>
      <c r="K16" s="15"/>
      <c r="L16" s="15"/>
      <c r="M16" s="15"/>
      <c r="N16" s="15"/>
      <c r="O16" s="15"/>
      <c r="P16" s="15"/>
    </row>
    <row r="17" ht="20.05" customHeight="1">
      <c r="A17" t="s" s="11">
        <v>32</v>
      </c>
      <c r="B17" s="12"/>
      <c r="C17" t="s" s="13">
        <v>33</v>
      </c>
      <c r="D17" s="14">
        <v>1</v>
      </c>
      <c r="E17" s="14">
        <v>1</v>
      </c>
      <c r="F17" s="14">
        <v>1</v>
      </c>
      <c r="G17" s="14">
        <v>4</v>
      </c>
      <c r="H17" s="14">
        <v>4</v>
      </c>
      <c r="I17" s="14">
        <v>2</v>
      </c>
      <c r="J17" s="14">
        <v>0</v>
      </c>
      <c r="K17" s="15"/>
      <c r="L17" s="15"/>
      <c r="M17" s="15"/>
      <c r="N17" s="15"/>
      <c r="O17" s="15"/>
      <c r="P17" s="15"/>
    </row>
    <row r="18" ht="20.05" customHeight="1">
      <c r="A18" t="s" s="8">
        <v>34</v>
      </c>
      <c r="B18" s="9"/>
      <c r="C18" s="10"/>
      <c r="D18" s="16">
        <v>0</v>
      </c>
      <c r="E18" t="s" s="17">
        <v>16</v>
      </c>
      <c r="F18" s="10"/>
      <c r="G18" s="10"/>
      <c r="H18" s="16">
        <v>4</v>
      </c>
      <c r="I18" s="16">
        <v>2</v>
      </c>
      <c r="J18" s="10"/>
      <c r="K18" s="10"/>
      <c r="L18" s="10"/>
      <c r="M18" s="10"/>
      <c r="N18" s="10"/>
      <c r="O18" s="10"/>
      <c r="P18" s="10"/>
    </row>
    <row r="19" ht="20.05" customHeight="1">
      <c r="A19" t="s" s="8">
        <v>35</v>
      </c>
      <c r="B19" s="9"/>
      <c r="C19" s="10"/>
      <c r="D19" s="16">
        <v>0</v>
      </c>
      <c r="E19" t="s" s="17">
        <v>16</v>
      </c>
      <c r="F19" s="16">
        <v>0</v>
      </c>
      <c r="G19" s="16">
        <v>4</v>
      </c>
      <c r="H19" s="16">
        <v>4</v>
      </c>
      <c r="I19" s="16">
        <v>0</v>
      </c>
      <c r="J19" s="16">
        <v>1</v>
      </c>
      <c r="K19" s="10"/>
      <c r="L19" s="10"/>
      <c r="M19" s="10"/>
      <c r="N19" s="10"/>
      <c r="O19" s="10"/>
      <c r="P19" s="10"/>
    </row>
    <row r="20" ht="20.05" customHeight="1">
      <c r="A20" t="s" s="11">
        <v>36</v>
      </c>
      <c r="B20" s="12"/>
      <c r="C20" t="s" s="13">
        <v>37</v>
      </c>
      <c r="D20" s="14">
        <v>1</v>
      </c>
      <c r="E20" s="14">
        <v>1</v>
      </c>
      <c r="F20" s="14">
        <v>1</v>
      </c>
      <c r="G20" s="14">
        <v>3</v>
      </c>
      <c r="H20" s="14">
        <v>4</v>
      </c>
      <c r="I20" s="14">
        <v>1</v>
      </c>
      <c r="J20" s="15"/>
      <c r="K20" s="15"/>
      <c r="L20" s="15"/>
      <c r="M20" s="15"/>
      <c r="N20" s="15"/>
      <c r="O20" s="15"/>
      <c r="P20" s="15"/>
    </row>
    <row r="21" ht="20.05" customHeight="1">
      <c r="A21" t="s" s="8">
        <v>38</v>
      </c>
      <c r="B21" s="9"/>
      <c r="C21" s="10"/>
      <c r="D21" s="16">
        <v>0</v>
      </c>
      <c r="E21" t="s" s="17">
        <v>16</v>
      </c>
      <c r="F21" s="10"/>
      <c r="G21" s="10"/>
      <c r="H21" s="16">
        <v>4</v>
      </c>
      <c r="I21" s="16">
        <v>0</v>
      </c>
      <c r="J21" s="10"/>
      <c r="K21" s="10"/>
      <c r="L21" s="10"/>
      <c r="M21" s="10"/>
      <c r="N21" s="10"/>
      <c r="O21" s="10"/>
      <c r="P21" s="10"/>
    </row>
    <row r="22" ht="20.05" customHeight="1">
      <c r="A22" t="s" s="8">
        <v>39</v>
      </c>
      <c r="B22" s="9"/>
      <c r="C22" s="10"/>
      <c r="D22" s="16">
        <v>0</v>
      </c>
      <c r="E22" t="s" s="17">
        <v>16</v>
      </c>
      <c r="F22" s="10"/>
      <c r="G22" s="10"/>
      <c r="H22" s="16">
        <v>5</v>
      </c>
      <c r="I22" s="16">
        <v>0</v>
      </c>
      <c r="J22" s="10"/>
      <c r="K22" s="10"/>
      <c r="L22" s="10"/>
      <c r="M22" s="10"/>
      <c r="N22" s="10"/>
      <c r="O22" s="10"/>
      <c r="P22" s="10"/>
    </row>
    <row r="23" ht="20.05" customHeight="1">
      <c r="A23" t="s" s="8">
        <v>40</v>
      </c>
      <c r="B23" s="9"/>
      <c r="C23" s="10"/>
      <c r="D23" s="16">
        <v>0</v>
      </c>
      <c r="E23" t="s" s="17">
        <v>16</v>
      </c>
      <c r="F23" s="16">
        <v>1</v>
      </c>
      <c r="G23" s="16">
        <v>4</v>
      </c>
      <c r="H23" s="16">
        <v>4</v>
      </c>
      <c r="I23" s="16">
        <v>2</v>
      </c>
      <c r="J23" s="16">
        <v>0</v>
      </c>
      <c r="K23" s="10"/>
      <c r="L23" s="10"/>
      <c r="M23" s="10"/>
      <c r="N23" s="10"/>
      <c r="O23" s="10"/>
      <c r="P23" s="10"/>
    </row>
    <row r="24" ht="20.05" customHeight="1">
      <c r="A24" t="s" s="11">
        <v>41</v>
      </c>
      <c r="B24" s="12"/>
      <c r="C24" t="s" s="13">
        <v>42</v>
      </c>
      <c r="D24" s="14">
        <v>1</v>
      </c>
      <c r="E24" s="14">
        <v>1</v>
      </c>
      <c r="F24" s="14">
        <v>1</v>
      </c>
      <c r="G24" s="14">
        <v>5</v>
      </c>
      <c r="H24" s="14">
        <v>4</v>
      </c>
      <c r="I24" s="14">
        <v>2</v>
      </c>
      <c r="J24" s="14">
        <v>0</v>
      </c>
      <c r="K24" s="15"/>
      <c r="L24" s="15"/>
      <c r="M24" s="15"/>
      <c r="N24" s="15"/>
      <c r="O24" s="15"/>
      <c r="P24" s="15"/>
    </row>
    <row r="25" ht="20.05" customHeight="1">
      <c r="A25" t="s" s="8">
        <v>43</v>
      </c>
      <c r="B25" s="9"/>
      <c r="C25" s="10"/>
      <c r="D25" s="16">
        <v>0</v>
      </c>
      <c r="E25" t="s" s="17">
        <v>16</v>
      </c>
      <c r="F25" s="16">
        <v>0</v>
      </c>
      <c r="G25" s="16">
        <v>4</v>
      </c>
      <c r="H25" s="16">
        <v>4</v>
      </c>
      <c r="I25" s="16">
        <v>2</v>
      </c>
      <c r="J25" s="10"/>
      <c r="K25" s="10"/>
      <c r="L25" s="10"/>
      <c r="M25" s="10"/>
      <c r="N25" s="10"/>
      <c r="O25" s="10"/>
      <c r="P25" s="10"/>
    </row>
    <row r="26" ht="20.05" customHeight="1">
      <c r="A26" t="s" s="11">
        <v>44</v>
      </c>
      <c r="B26" s="12"/>
      <c r="C26" t="s" s="13">
        <v>45</v>
      </c>
      <c r="D26" s="14">
        <v>1</v>
      </c>
      <c r="E26" s="14">
        <v>1</v>
      </c>
      <c r="F26" s="14">
        <v>1</v>
      </c>
      <c r="G26" s="14">
        <v>4</v>
      </c>
      <c r="H26" s="14">
        <v>4</v>
      </c>
      <c r="I26" t="s" s="13">
        <v>26</v>
      </c>
      <c r="J26" s="15"/>
      <c r="K26" s="15"/>
      <c r="L26" s="15"/>
      <c r="M26" s="15"/>
      <c r="N26" s="15"/>
      <c r="O26" s="15"/>
      <c r="P26" s="15"/>
    </row>
    <row r="27" ht="20.05" customHeight="1">
      <c r="A27" t="s" s="8">
        <v>46</v>
      </c>
      <c r="B27" s="9"/>
      <c r="C27" s="10"/>
      <c r="D27" s="16">
        <v>0</v>
      </c>
      <c r="E27" t="s" s="17">
        <v>16</v>
      </c>
      <c r="F27" s="16">
        <v>0</v>
      </c>
      <c r="G27" s="16">
        <v>3</v>
      </c>
      <c r="H27" s="16">
        <v>4</v>
      </c>
      <c r="I27" s="16">
        <v>0</v>
      </c>
      <c r="J27" s="16">
        <v>0</v>
      </c>
      <c r="K27" s="10"/>
      <c r="L27" s="10"/>
      <c r="M27" s="10"/>
      <c r="N27" s="10"/>
      <c r="O27" s="10"/>
      <c r="P27" s="10"/>
    </row>
    <row r="28" ht="20.05" customHeight="1">
      <c r="A28" t="s" s="8">
        <v>47</v>
      </c>
      <c r="B28" s="9"/>
      <c r="C28" s="10"/>
      <c r="D28" s="16">
        <v>0</v>
      </c>
      <c r="E28" t="s" s="17">
        <v>16</v>
      </c>
      <c r="F28" s="16">
        <v>0</v>
      </c>
      <c r="G28" s="16">
        <v>3</v>
      </c>
      <c r="H28" s="16">
        <v>4</v>
      </c>
      <c r="I28" s="16">
        <v>0</v>
      </c>
      <c r="J28" s="10"/>
      <c r="K28" s="10"/>
      <c r="L28" s="10"/>
      <c r="M28" s="10"/>
      <c r="N28" s="10"/>
      <c r="O28" s="10"/>
      <c r="P28" s="10"/>
    </row>
    <row r="29" ht="20.05" customHeight="1">
      <c r="A29" t="s" s="8">
        <v>48</v>
      </c>
      <c r="B29" s="9"/>
      <c r="C29" s="10"/>
      <c r="D29" s="16">
        <v>0</v>
      </c>
      <c r="E29" t="s" s="17">
        <v>16</v>
      </c>
      <c r="F29" s="16">
        <v>2</v>
      </c>
      <c r="G29" s="16">
        <v>4</v>
      </c>
      <c r="H29" s="16">
        <v>4</v>
      </c>
      <c r="I29" s="16">
        <v>0</v>
      </c>
      <c r="J29" s="10"/>
      <c r="K29" s="10"/>
      <c r="L29" s="10"/>
      <c r="M29" s="10"/>
      <c r="N29" s="10"/>
      <c r="O29" s="10"/>
      <c r="P29" s="10"/>
    </row>
    <row r="30" ht="20.05" customHeight="1">
      <c r="A30" t="s" s="8">
        <v>49</v>
      </c>
      <c r="B30" s="9"/>
      <c r="C30" s="10"/>
      <c r="D30" s="16">
        <v>0</v>
      </c>
      <c r="E30" t="s" s="17">
        <v>16</v>
      </c>
      <c r="F30" s="16">
        <v>1</v>
      </c>
      <c r="G30" s="16">
        <v>3</v>
      </c>
      <c r="H30" s="16">
        <v>4</v>
      </c>
      <c r="I30" s="16">
        <v>2</v>
      </c>
      <c r="J30" s="16">
        <v>0</v>
      </c>
      <c r="K30" s="10"/>
      <c r="L30" s="10"/>
      <c r="M30" s="10"/>
      <c r="N30" s="10"/>
      <c r="O30" s="10"/>
      <c r="P30" s="10"/>
    </row>
    <row r="31" ht="20.05" customHeight="1">
      <c r="A31" t="s" s="11">
        <v>50</v>
      </c>
      <c r="B31" s="12"/>
      <c r="C31" t="s" s="13">
        <v>51</v>
      </c>
      <c r="D31" s="14">
        <v>1</v>
      </c>
      <c r="E31" s="14">
        <v>1</v>
      </c>
      <c r="F31" s="14">
        <v>1</v>
      </c>
      <c r="G31" s="14">
        <v>5</v>
      </c>
      <c r="H31" s="14">
        <v>5</v>
      </c>
      <c r="I31" s="14">
        <v>2</v>
      </c>
      <c r="J31" s="15"/>
      <c r="K31" s="15"/>
      <c r="L31" s="15"/>
      <c r="M31" s="15"/>
      <c r="N31" s="15"/>
      <c r="O31" s="15"/>
      <c r="P31" s="15"/>
    </row>
    <row r="32" ht="20.05" customHeight="1">
      <c r="A32" s="18"/>
      <c r="B32" s="9"/>
      <c r="C32" s="16">
        <f>COUNTA(C3:C31)</f>
        <v>10</v>
      </c>
      <c r="D32" s="10"/>
      <c r="E32" s="10"/>
      <c r="F32" s="16">
        <f>COUNTA(F3:F31)</f>
        <v>24</v>
      </c>
      <c r="G32" s="16">
        <f>AVERAGE(G3:G31)</f>
        <v>3.54166666666667</v>
      </c>
      <c r="H32" s="16">
        <f>COUNTA(H3:H31)</f>
        <v>27</v>
      </c>
      <c r="I32" s="10"/>
      <c r="J32" s="16">
        <f>COUNTA(J3:J31)</f>
        <v>15</v>
      </c>
      <c r="K32" s="10"/>
      <c r="L32" s="10"/>
      <c r="M32" s="10"/>
      <c r="N32" s="10"/>
      <c r="O32" s="10"/>
      <c r="P32" s="10"/>
    </row>
    <row r="33" ht="20.05" customHeight="1">
      <c r="A33" s="1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ht="20.05" customHeight="1">
      <c r="A34" t="s" s="8">
        <v>52</v>
      </c>
      <c r="B34" t="s" s="19">
        <v>53</v>
      </c>
      <c r="C34" t="s" s="17">
        <v>54</v>
      </c>
      <c r="D34" t="s" s="17">
        <v>55</v>
      </c>
      <c r="E34" t="s" s="17">
        <v>56</v>
      </c>
      <c r="F34" t="s" s="17">
        <v>57</v>
      </c>
      <c r="G34" t="s" s="17">
        <v>58</v>
      </c>
      <c r="H34" t="s" s="17">
        <v>59</v>
      </c>
      <c r="I34" s="10"/>
      <c r="J34" s="10"/>
      <c r="K34" s="10"/>
      <c r="L34" s="10"/>
      <c r="M34" s="10"/>
      <c r="N34" s="10"/>
      <c r="O34" s="10"/>
      <c r="P34" s="10"/>
    </row>
    <row r="35" ht="20.05" customHeight="1">
      <c r="A35" s="1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ht="20.05" customHeight="1">
      <c r="A36" t="s" s="8">
        <v>60</v>
      </c>
      <c r="B36" t="s" s="19">
        <v>61</v>
      </c>
      <c r="C36" t="s" s="17">
        <v>62</v>
      </c>
      <c r="D36" t="s" s="17">
        <v>63</v>
      </c>
      <c r="E36" t="s" s="17">
        <v>64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ht="20.05" customHeight="1">
      <c r="A37" s="1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ht="56.05" customHeight="1">
      <c r="A38" t="s" s="8">
        <v>65</v>
      </c>
      <c r="B38" t="s" s="19">
        <v>66</v>
      </c>
      <c r="C38" t="s" s="17">
        <v>67</v>
      </c>
      <c r="D38" t="s" s="17">
        <v>68</v>
      </c>
      <c r="E38" s="10"/>
      <c r="F38" s="10"/>
      <c r="G38" s="10"/>
      <c r="H38" s="10"/>
      <c r="I38" s="10"/>
      <c r="J38" s="10"/>
      <c r="K38" s="10"/>
      <c r="L38" t="s" s="17">
        <v>69</v>
      </c>
      <c r="M38" s="10"/>
      <c r="N38" s="10"/>
      <c r="O38" s="10"/>
      <c r="P38" s="10"/>
    </row>
    <row r="39" ht="20.05" customHeight="1">
      <c r="A39" t="s" s="8">
        <v>70</v>
      </c>
      <c r="B39" t="s" s="19">
        <v>71</v>
      </c>
      <c r="C39" t="s" s="17">
        <v>72</v>
      </c>
      <c r="D39" t="s" s="17">
        <v>73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ht="20.05" customHeight="1">
      <c r="A40" t="s" s="8">
        <v>74</v>
      </c>
      <c r="B40" t="s" s="19">
        <v>75</v>
      </c>
      <c r="C40" t="s" s="17">
        <v>76</v>
      </c>
      <c r="D40" t="s" s="17">
        <v>77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ht="32.05" customHeight="1">
      <c r="A41" t="s" s="8">
        <v>78</v>
      </c>
      <c r="B41" t="s" s="19">
        <v>79</v>
      </c>
      <c r="C41" t="s" s="17">
        <v>80</v>
      </c>
      <c r="D41" t="s" s="17">
        <v>81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ht="20.05" customHeight="1">
      <c r="A42" t="s" s="8">
        <v>82</v>
      </c>
      <c r="B42" s="20">
        <v>0.9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ht="20.05" customHeight="1">
      <c r="A43" t="s" s="8">
        <v>83</v>
      </c>
      <c r="B43" t="s" s="19">
        <v>84</v>
      </c>
      <c r="C43" t="s" s="17">
        <v>85</v>
      </c>
      <c r="D43" t="s" s="17">
        <v>86</v>
      </c>
      <c r="E43" t="s" s="17">
        <v>87</v>
      </c>
      <c r="F43" t="s" s="17">
        <v>88</v>
      </c>
      <c r="G43" t="s" s="17">
        <v>89</v>
      </c>
      <c r="H43" t="s" s="17">
        <v>90</v>
      </c>
      <c r="I43" s="10"/>
      <c r="J43" s="10"/>
      <c r="K43" s="10"/>
      <c r="L43" s="10"/>
      <c r="M43" s="10"/>
      <c r="N43" s="10"/>
      <c r="O43" s="10"/>
      <c r="P43" s="10"/>
    </row>
  </sheetData>
  <mergeCells count="1">
    <mergeCell ref="A1:P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4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3.0938" style="21" customWidth="1"/>
    <col min="2" max="2" width="18.3281" style="21" customWidth="1"/>
    <col min="3" max="3" width="18.875" style="21" customWidth="1"/>
    <col min="4" max="5" width="16.3516" style="21" customWidth="1"/>
    <col min="6" max="6" width="31.875" style="21" customWidth="1"/>
    <col min="7" max="7" width="11.6719" style="21" customWidth="1"/>
    <col min="8" max="18" width="16.3516" style="21" customWidth="1"/>
    <col min="19" max="256" width="16.3516" style="2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91</v>
      </c>
      <c r="J2" t="s" s="3">
        <v>92</v>
      </c>
      <c r="K2" t="s" s="3">
        <v>93</v>
      </c>
      <c r="L2" s="4"/>
      <c r="M2" s="4"/>
      <c r="N2" s="4"/>
      <c r="O2" s="4"/>
      <c r="P2" s="4"/>
      <c r="Q2" s="4"/>
      <c r="R2" s="4"/>
    </row>
    <row r="3" ht="20.25" customHeight="1">
      <c r="A3" t="s" s="22">
        <v>11</v>
      </c>
      <c r="B3" s="23"/>
      <c r="C3" t="s" s="24">
        <v>94</v>
      </c>
      <c r="D3" s="25">
        <v>1</v>
      </c>
      <c r="E3" s="25">
        <v>1</v>
      </c>
      <c r="F3" s="25">
        <v>1</v>
      </c>
      <c r="G3" s="25">
        <v>2</v>
      </c>
      <c r="H3" s="25">
        <v>3.4</v>
      </c>
      <c r="I3" s="25">
        <v>3.5</v>
      </c>
      <c r="J3" s="25">
        <v>3</v>
      </c>
      <c r="K3" s="25">
        <v>0</v>
      </c>
      <c r="L3" s="26"/>
      <c r="M3" s="26"/>
      <c r="N3" s="26"/>
      <c r="O3" s="26"/>
      <c r="P3" s="26"/>
      <c r="Q3" s="26"/>
      <c r="R3" s="26"/>
    </row>
    <row r="4" ht="20.05" customHeight="1">
      <c r="A4" t="s" s="11">
        <v>12</v>
      </c>
      <c r="B4" s="12"/>
      <c r="C4" t="s" s="13">
        <v>95</v>
      </c>
      <c r="D4" s="14">
        <v>1</v>
      </c>
      <c r="E4" s="14">
        <v>1</v>
      </c>
      <c r="F4" s="14">
        <v>2</v>
      </c>
      <c r="G4" s="14">
        <v>3</v>
      </c>
      <c r="H4" s="15"/>
      <c r="I4" s="15"/>
      <c r="J4" s="15"/>
      <c r="K4" s="16">
        <v>1</v>
      </c>
      <c r="L4" s="15"/>
      <c r="M4" s="15"/>
      <c r="N4" s="15"/>
      <c r="O4" s="15"/>
      <c r="P4" s="15"/>
      <c r="Q4" s="15"/>
      <c r="R4" s="15"/>
    </row>
    <row r="5" ht="20.05" customHeight="1">
      <c r="A5" t="s" s="8">
        <v>13</v>
      </c>
      <c r="B5" s="9"/>
      <c r="C5" s="10"/>
      <c r="D5" s="16">
        <v>0</v>
      </c>
      <c r="E5" t="s" s="17">
        <v>16</v>
      </c>
      <c r="F5" s="16">
        <v>0</v>
      </c>
      <c r="G5" s="16">
        <v>2</v>
      </c>
      <c r="H5" t="s" s="17">
        <v>96</v>
      </c>
      <c r="I5" s="27">
        <v>3.66666666666667</v>
      </c>
      <c r="J5" s="16">
        <v>4</v>
      </c>
      <c r="K5" s="16">
        <v>1</v>
      </c>
      <c r="L5" s="10"/>
      <c r="M5" s="10"/>
      <c r="N5" s="10"/>
      <c r="O5" s="10"/>
      <c r="P5" s="10"/>
      <c r="Q5" s="10"/>
      <c r="R5" s="10"/>
    </row>
    <row r="6" ht="20.05" customHeight="1">
      <c r="A6" t="s" s="8">
        <v>15</v>
      </c>
      <c r="B6" s="9"/>
      <c r="C6" s="10"/>
      <c r="D6" s="16">
        <v>0</v>
      </c>
      <c r="E6" t="s" s="17">
        <v>16</v>
      </c>
      <c r="F6" s="16">
        <v>2</v>
      </c>
      <c r="G6" s="16">
        <v>3</v>
      </c>
      <c r="H6" s="16">
        <v>3</v>
      </c>
      <c r="I6" s="16">
        <v>3</v>
      </c>
      <c r="J6" s="10"/>
      <c r="K6" s="16">
        <v>0</v>
      </c>
      <c r="L6" s="10"/>
      <c r="M6" s="10"/>
      <c r="N6" s="10"/>
      <c r="O6" s="10"/>
      <c r="P6" s="10"/>
      <c r="Q6" s="10"/>
      <c r="R6" s="10"/>
    </row>
    <row r="7" ht="20.05" customHeight="1">
      <c r="A7" t="s" s="8">
        <v>17</v>
      </c>
      <c r="B7" s="9"/>
      <c r="C7" s="10"/>
      <c r="D7" s="16">
        <v>0</v>
      </c>
      <c r="E7" t="s" s="17">
        <v>16</v>
      </c>
      <c r="F7" s="16">
        <v>0</v>
      </c>
      <c r="G7" s="16">
        <v>2</v>
      </c>
      <c r="H7" s="16">
        <v>5</v>
      </c>
      <c r="I7" s="16">
        <v>5</v>
      </c>
      <c r="J7" s="10"/>
      <c r="K7" s="16">
        <v>0</v>
      </c>
      <c r="L7" s="10"/>
      <c r="M7" s="10"/>
      <c r="N7" s="10"/>
      <c r="O7" s="10"/>
      <c r="P7" s="10"/>
      <c r="Q7" s="10"/>
      <c r="R7" s="10"/>
    </row>
    <row r="8" ht="20.05" customHeight="1">
      <c r="A8" t="s" s="11">
        <v>18</v>
      </c>
      <c r="B8" s="12"/>
      <c r="C8" t="s" s="13">
        <v>97</v>
      </c>
      <c r="D8" s="14">
        <v>1</v>
      </c>
      <c r="E8" s="14">
        <v>1</v>
      </c>
      <c r="F8" s="14">
        <v>1</v>
      </c>
      <c r="G8" s="14">
        <v>3</v>
      </c>
      <c r="H8" s="14">
        <v>4.5</v>
      </c>
      <c r="I8" s="14">
        <v>4.5</v>
      </c>
      <c r="J8" s="14">
        <v>4</v>
      </c>
      <c r="K8" s="14">
        <v>0</v>
      </c>
      <c r="L8" s="15"/>
      <c r="M8" s="15"/>
      <c r="N8" s="15"/>
      <c r="O8" s="15"/>
      <c r="P8" s="15"/>
      <c r="Q8" s="15"/>
      <c r="R8" s="15"/>
    </row>
    <row r="9" ht="20.05" customHeight="1">
      <c r="A9" t="s" s="11">
        <v>20</v>
      </c>
      <c r="B9" s="12"/>
      <c r="C9" t="s" s="13">
        <v>98</v>
      </c>
      <c r="D9" s="14">
        <v>1</v>
      </c>
      <c r="E9" s="14">
        <v>1</v>
      </c>
      <c r="F9" s="14">
        <v>0</v>
      </c>
      <c r="G9" s="14">
        <v>2</v>
      </c>
      <c r="H9" s="14">
        <v>5.5</v>
      </c>
      <c r="I9" s="14">
        <v>5</v>
      </c>
      <c r="J9" s="14">
        <v>5</v>
      </c>
      <c r="K9" s="14">
        <v>1</v>
      </c>
      <c r="L9" s="15"/>
      <c r="M9" s="15"/>
      <c r="N9" s="15"/>
      <c r="O9" s="15"/>
      <c r="P9" s="15"/>
      <c r="Q9" s="15"/>
      <c r="R9" s="15"/>
    </row>
    <row r="10" ht="20.05" customHeight="1">
      <c r="A10" t="s" s="8">
        <v>21</v>
      </c>
      <c r="B10" s="9"/>
      <c r="C10" s="10"/>
      <c r="D10" s="16">
        <v>0</v>
      </c>
      <c r="E10" t="s" s="17">
        <v>16</v>
      </c>
      <c r="F10" s="16">
        <v>2</v>
      </c>
      <c r="G10" s="16">
        <v>4</v>
      </c>
      <c r="H10" s="16">
        <v>4</v>
      </c>
      <c r="I10" s="16">
        <v>4</v>
      </c>
      <c r="J10" s="10"/>
      <c r="K10" s="16">
        <v>1</v>
      </c>
      <c r="L10" s="10"/>
      <c r="M10" s="10"/>
      <c r="N10" s="10"/>
      <c r="O10" s="10"/>
      <c r="P10" s="10"/>
      <c r="Q10" s="10"/>
      <c r="R10" s="10"/>
    </row>
    <row r="11" ht="20.05" customHeight="1">
      <c r="A11" t="s" s="11">
        <v>23</v>
      </c>
      <c r="B11" s="12"/>
      <c r="C11" t="s" s="13">
        <v>99</v>
      </c>
      <c r="D11" s="14">
        <v>1</v>
      </c>
      <c r="E11" s="14">
        <v>1</v>
      </c>
      <c r="F11" s="14">
        <v>1</v>
      </c>
      <c r="G11" s="14">
        <v>5</v>
      </c>
      <c r="H11" s="14">
        <v>4.5</v>
      </c>
      <c r="I11" s="14">
        <v>4.5</v>
      </c>
      <c r="J11" s="14">
        <v>4</v>
      </c>
      <c r="K11" s="14">
        <v>1</v>
      </c>
      <c r="L11" s="15"/>
      <c r="M11" s="15"/>
      <c r="N11" s="15"/>
      <c r="O11" s="15"/>
      <c r="P11" s="15"/>
      <c r="Q11" s="15"/>
      <c r="R11" s="15"/>
    </row>
    <row r="12" ht="20.05" customHeight="1">
      <c r="A12" t="s" s="11">
        <v>24</v>
      </c>
      <c r="B12" s="12"/>
      <c r="C12" t="s" s="13">
        <v>100</v>
      </c>
      <c r="D12" s="14">
        <v>1</v>
      </c>
      <c r="E12" s="14">
        <v>1</v>
      </c>
      <c r="F12" s="14">
        <v>2</v>
      </c>
      <c r="G12" s="14">
        <v>3</v>
      </c>
      <c r="H12" s="14">
        <v>4.5</v>
      </c>
      <c r="I12" s="14">
        <v>4.5</v>
      </c>
      <c r="J12" s="14">
        <v>4</v>
      </c>
      <c r="K12" s="14">
        <v>0</v>
      </c>
      <c r="L12" s="15"/>
      <c r="M12" s="15"/>
      <c r="N12" s="15"/>
      <c r="O12" s="15"/>
      <c r="P12" s="15"/>
      <c r="Q12" s="15"/>
      <c r="R12" s="15"/>
    </row>
    <row r="13" ht="20.05" customHeight="1">
      <c r="A13" t="s" s="8">
        <v>27</v>
      </c>
      <c r="B13" s="9"/>
      <c r="C13" s="10"/>
      <c r="D13" s="16">
        <v>0</v>
      </c>
      <c r="E13" t="s" s="17">
        <v>16</v>
      </c>
      <c r="F13" s="16">
        <v>0</v>
      </c>
      <c r="G13" s="16">
        <v>5</v>
      </c>
      <c r="H13" t="s" s="17">
        <v>101</v>
      </c>
      <c r="I13" s="16">
        <v>3</v>
      </c>
      <c r="J13" s="16">
        <v>2</v>
      </c>
      <c r="K13" s="16">
        <v>1</v>
      </c>
      <c r="L13" s="10"/>
      <c r="M13" s="10"/>
      <c r="N13" s="10"/>
      <c r="O13" s="10"/>
      <c r="P13" s="10"/>
      <c r="Q13" s="10"/>
      <c r="R13" s="10"/>
    </row>
    <row r="14" ht="20.05" customHeight="1">
      <c r="A14" t="s" s="8">
        <v>28</v>
      </c>
      <c r="B14" s="9"/>
      <c r="C14" s="10"/>
      <c r="D14" s="16">
        <v>0</v>
      </c>
      <c r="E14" t="s" s="17">
        <v>16</v>
      </c>
      <c r="F14" s="16">
        <v>1</v>
      </c>
      <c r="G14" s="16">
        <v>1</v>
      </c>
      <c r="H14" s="16">
        <v>3.3</v>
      </c>
      <c r="I14" s="16">
        <v>3</v>
      </c>
      <c r="J14" s="16">
        <v>3</v>
      </c>
      <c r="K14" s="16">
        <v>0</v>
      </c>
      <c r="L14" s="10"/>
      <c r="M14" s="10"/>
      <c r="N14" s="10"/>
      <c r="O14" s="10"/>
      <c r="P14" s="10"/>
      <c r="Q14" s="10"/>
      <c r="R14" s="10"/>
    </row>
    <row r="15" ht="20.05" customHeight="1">
      <c r="A15" t="s" s="8">
        <v>29</v>
      </c>
      <c r="B15" s="9"/>
      <c r="C15" s="10"/>
      <c r="D15" s="16">
        <v>0</v>
      </c>
      <c r="E15" t="s" s="17">
        <v>16</v>
      </c>
      <c r="F15" s="16">
        <v>0</v>
      </c>
      <c r="G15" s="16">
        <v>3</v>
      </c>
      <c r="H15" s="16">
        <v>4.3</v>
      </c>
      <c r="I15" s="16">
        <v>3.5</v>
      </c>
      <c r="J15" s="16">
        <v>4</v>
      </c>
      <c r="K15" s="10"/>
      <c r="L15" s="10"/>
      <c r="M15" s="10"/>
      <c r="N15" s="10"/>
      <c r="O15" s="10"/>
      <c r="P15" s="10"/>
      <c r="Q15" s="10"/>
      <c r="R15" s="10"/>
    </row>
    <row r="16" ht="20.05" customHeight="1">
      <c r="A16" t="s" s="11">
        <v>30</v>
      </c>
      <c r="B16" s="12"/>
      <c r="C16" t="s" s="13">
        <v>37</v>
      </c>
      <c r="D16" s="14">
        <v>1</v>
      </c>
      <c r="E16" s="14">
        <v>1</v>
      </c>
      <c r="F16" s="14">
        <v>1</v>
      </c>
      <c r="G16" s="14">
        <v>5</v>
      </c>
      <c r="H16" s="14">
        <v>3.5</v>
      </c>
      <c r="I16" s="14">
        <v>4</v>
      </c>
      <c r="J16" s="14">
        <v>3</v>
      </c>
      <c r="K16" s="14">
        <v>1</v>
      </c>
      <c r="L16" s="15"/>
      <c r="M16" s="15"/>
      <c r="N16" s="15"/>
      <c r="O16" s="15"/>
      <c r="P16" s="15"/>
      <c r="Q16" s="15"/>
      <c r="R16" s="15"/>
    </row>
    <row r="17" ht="20.05" customHeight="1">
      <c r="A17" t="s" s="11">
        <v>32</v>
      </c>
      <c r="B17" s="12"/>
      <c r="C17" t="s" s="13">
        <v>102</v>
      </c>
      <c r="D17" s="14">
        <v>1</v>
      </c>
      <c r="E17" s="14">
        <v>1</v>
      </c>
      <c r="F17" s="14">
        <v>1</v>
      </c>
      <c r="G17" s="14">
        <v>5</v>
      </c>
      <c r="H17" s="14">
        <v>5.4</v>
      </c>
      <c r="I17" s="14">
        <v>4.5</v>
      </c>
      <c r="J17" s="14">
        <v>5</v>
      </c>
      <c r="K17" s="14">
        <v>0</v>
      </c>
      <c r="L17" s="15"/>
      <c r="M17" s="15"/>
      <c r="N17" s="15"/>
      <c r="O17" s="15"/>
      <c r="P17" s="15"/>
      <c r="Q17" s="15"/>
      <c r="R17" s="15"/>
    </row>
    <row r="18" ht="20.05" customHeight="1">
      <c r="A18" t="s" s="8">
        <v>34</v>
      </c>
      <c r="B18" s="9"/>
      <c r="C18" s="10"/>
      <c r="D18" s="16">
        <v>0</v>
      </c>
      <c r="E18" s="10"/>
      <c r="F18" s="16">
        <v>0</v>
      </c>
      <c r="G18" s="16">
        <v>5</v>
      </c>
      <c r="H18" s="16">
        <v>5</v>
      </c>
      <c r="I18" s="16">
        <v>5</v>
      </c>
      <c r="J18" s="16">
        <v>5</v>
      </c>
      <c r="K18" s="16">
        <v>1</v>
      </c>
      <c r="L18" s="10"/>
      <c r="M18" s="10"/>
      <c r="N18" s="10"/>
      <c r="O18" s="10"/>
      <c r="P18" s="10"/>
      <c r="Q18" s="10"/>
      <c r="R18" s="10"/>
    </row>
    <row r="19" ht="20.05" customHeight="1">
      <c r="A19" t="s" s="8">
        <v>35</v>
      </c>
      <c r="B19" s="9"/>
      <c r="C19" s="10"/>
      <c r="D19" s="16">
        <v>0</v>
      </c>
      <c r="E19" s="10"/>
      <c r="F19" s="16">
        <v>0</v>
      </c>
      <c r="G19" s="16">
        <v>5</v>
      </c>
      <c r="H19" t="s" s="17">
        <v>103</v>
      </c>
      <c r="I19" s="27">
        <v>3.33333333333333</v>
      </c>
      <c r="J19" s="16">
        <v>2</v>
      </c>
      <c r="K19" s="16">
        <v>1</v>
      </c>
      <c r="L19" s="10"/>
      <c r="M19" s="10"/>
      <c r="N19" s="10"/>
      <c r="O19" s="10"/>
      <c r="P19" s="10"/>
      <c r="Q19" s="10"/>
      <c r="R19" s="10"/>
    </row>
    <row r="20" ht="20.05" customHeight="1">
      <c r="A20" t="s" s="8">
        <v>36</v>
      </c>
      <c r="B20" s="9"/>
      <c r="C20" s="10"/>
      <c r="D20" s="16">
        <v>0</v>
      </c>
      <c r="E20" s="10"/>
      <c r="F20" s="10"/>
      <c r="G20" s="10"/>
      <c r="H20" s="10"/>
      <c r="I20" t="s" s="17">
        <v>16</v>
      </c>
      <c r="J20" s="10"/>
      <c r="K20" s="10"/>
      <c r="L20" s="10"/>
      <c r="M20" s="10"/>
      <c r="N20" s="10"/>
      <c r="O20" s="10"/>
      <c r="P20" s="10"/>
      <c r="Q20" s="10"/>
      <c r="R20" s="10"/>
    </row>
    <row r="21" ht="20.05" customHeight="1">
      <c r="A21" t="s" s="11">
        <v>38</v>
      </c>
      <c r="B21" s="12"/>
      <c r="C21" t="s" s="13">
        <v>104</v>
      </c>
      <c r="D21" s="14">
        <v>1</v>
      </c>
      <c r="E21" s="14">
        <v>1</v>
      </c>
      <c r="F21" s="14">
        <v>1</v>
      </c>
      <c r="G21" s="14">
        <v>4</v>
      </c>
      <c r="H21" t="s" s="13">
        <v>103</v>
      </c>
      <c r="I21" s="28">
        <v>3.33333333333333</v>
      </c>
      <c r="J21" s="14">
        <v>2</v>
      </c>
      <c r="K21" s="14">
        <v>0</v>
      </c>
      <c r="L21" s="15"/>
      <c r="M21" s="15"/>
      <c r="N21" s="15"/>
      <c r="O21" s="15"/>
      <c r="P21" s="15"/>
      <c r="Q21" s="15"/>
      <c r="R21" s="15"/>
    </row>
    <row r="22" ht="20.05" customHeight="1">
      <c r="A22" t="s" s="8">
        <v>39</v>
      </c>
      <c r="B22" s="9"/>
      <c r="C22" s="10"/>
      <c r="D22" s="16">
        <v>0</v>
      </c>
      <c r="E22" s="10"/>
      <c r="F22" s="16">
        <v>1</v>
      </c>
      <c r="G22" s="16">
        <v>2</v>
      </c>
      <c r="H22" s="16">
        <v>3.2</v>
      </c>
      <c r="I22" s="16">
        <v>2.5</v>
      </c>
      <c r="J22" s="16">
        <v>3</v>
      </c>
      <c r="K22" s="16">
        <v>1</v>
      </c>
      <c r="L22" s="10"/>
      <c r="M22" s="10"/>
      <c r="N22" s="10"/>
      <c r="O22" s="10"/>
      <c r="P22" s="10"/>
      <c r="Q22" s="10"/>
      <c r="R22" s="10"/>
    </row>
    <row r="23" ht="20.05" customHeight="1">
      <c r="A23" t="s" s="11">
        <v>40</v>
      </c>
      <c r="B23" s="12"/>
      <c r="C23" t="s" s="13">
        <v>100</v>
      </c>
      <c r="D23" s="14">
        <v>1</v>
      </c>
      <c r="E23" s="14">
        <v>1</v>
      </c>
      <c r="F23" s="14">
        <v>1</v>
      </c>
      <c r="G23" s="14">
        <v>4</v>
      </c>
      <c r="H23" s="14">
        <v>5</v>
      </c>
      <c r="I23" s="14">
        <v>5</v>
      </c>
      <c r="J23" s="15"/>
      <c r="K23" s="14">
        <v>0</v>
      </c>
      <c r="L23" s="15"/>
      <c r="M23" s="15"/>
      <c r="N23" s="15"/>
      <c r="O23" s="15"/>
      <c r="P23" s="15"/>
      <c r="Q23" s="15"/>
      <c r="R23" s="15"/>
    </row>
    <row r="24" ht="20.05" customHeight="1">
      <c r="A24" t="s" s="8">
        <v>41</v>
      </c>
      <c r="B24" s="9"/>
      <c r="C24" s="10"/>
      <c r="D24" s="16">
        <v>0</v>
      </c>
      <c r="E24" s="10"/>
      <c r="F24" s="16">
        <v>0</v>
      </c>
      <c r="G24" s="16">
        <v>5</v>
      </c>
      <c r="H24" t="s" s="17">
        <v>96</v>
      </c>
      <c r="I24" s="27">
        <v>3.66666666666667</v>
      </c>
      <c r="J24" s="16">
        <v>4</v>
      </c>
      <c r="K24" s="16">
        <v>0</v>
      </c>
      <c r="L24" s="10"/>
      <c r="M24" s="10"/>
      <c r="N24" s="10"/>
      <c r="O24" s="10"/>
      <c r="P24" s="10"/>
      <c r="Q24" s="10"/>
      <c r="R24" s="10"/>
    </row>
    <row r="25" ht="20.05" customHeight="1">
      <c r="A25" t="s" s="11">
        <v>43</v>
      </c>
      <c r="B25" s="12"/>
      <c r="C25" t="s" s="13">
        <v>105</v>
      </c>
      <c r="D25" s="14">
        <v>1</v>
      </c>
      <c r="E25" s="14">
        <v>1</v>
      </c>
      <c r="F25" s="14">
        <v>1</v>
      </c>
      <c r="G25" s="14">
        <v>4</v>
      </c>
      <c r="H25" t="s" s="13">
        <v>106</v>
      </c>
      <c r="I25" s="14">
        <v>4</v>
      </c>
      <c r="J25" s="14">
        <v>5</v>
      </c>
      <c r="K25" s="14">
        <v>0</v>
      </c>
      <c r="L25" s="15"/>
      <c r="M25" s="15"/>
      <c r="N25" s="15"/>
      <c r="O25" s="15"/>
      <c r="P25" s="15"/>
      <c r="Q25" s="15"/>
      <c r="R25" s="15"/>
    </row>
    <row r="26" ht="20.05" customHeight="1">
      <c r="A26" t="s" s="8">
        <v>44</v>
      </c>
      <c r="B26" s="9"/>
      <c r="C26" s="10"/>
      <c r="D26" s="16">
        <v>0</v>
      </c>
      <c r="E26" s="10"/>
      <c r="F26" s="16">
        <v>0</v>
      </c>
      <c r="G26" s="16">
        <v>4</v>
      </c>
      <c r="H26" s="16">
        <v>4.5</v>
      </c>
      <c r="I26" s="16">
        <v>4.5</v>
      </c>
      <c r="J26" s="16">
        <v>4</v>
      </c>
      <c r="K26" s="16">
        <v>0</v>
      </c>
      <c r="L26" s="10"/>
      <c r="M26" s="10"/>
      <c r="N26" s="10"/>
      <c r="O26" s="10"/>
      <c r="P26" s="10"/>
      <c r="Q26" s="10"/>
      <c r="R26" s="10"/>
    </row>
    <row r="27" ht="20.05" customHeight="1">
      <c r="A27" t="s" s="11">
        <v>46</v>
      </c>
      <c r="B27" s="12"/>
      <c r="C27" t="s" s="13">
        <v>95</v>
      </c>
      <c r="D27" s="14">
        <v>1</v>
      </c>
      <c r="E27" s="14">
        <v>1</v>
      </c>
      <c r="F27" s="14">
        <v>1</v>
      </c>
      <c r="G27" s="14">
        <v>4</v>
      </c>
      <c r="H27" t="s" s="13">
        <v>107</v>
      </c>
      <c r="I27" s="28">
        <v>4.66666666666667</v>
      </c>
      <c r="J27" s="14">
        <v>4</v>
      </c>
      <c r="K27" s="14">
        <v>0</v>
      </c>
      <c r="L27" s="15"/>
      <c r="M27" s="15"/>
      <c r="N27" s="15"/>
      <c r="O27" s="15"/>
      <c r="P27" s="15"/>
      <c r="Q27" s="15"/>
      <c r="R27" s="15"/>
    </row>
    <row r="28" ht="20.05" customHeight="1">
      <c r="A28" t="s" s="8">
        <v>47</v>
      </c>
      <c r="B28" s="9"/>
      <c r="C28" s="10"/>
      <c r="D28" s="16">
        <v>0</v>
      </c>
      <c r="E28" s="10"/>
      <c r="F28" s="16">
        <v>0</v>
      </c>
      <c r="G28" s="16">
        <v>3</v>
      </c>
      <c r="H28" s="16">
        <v>4.5</v>
      </c>
      <c r="I28" s="16">
        <v>4.5</v>
      </c>
      <c r="J28" s="16">
        <v>4</v>
      </c>
      <c r="K28" s="16">
        <v>1</v>
      </c>
      <c r="L28" s="10"/>
      <c r="M28" s="10"/>
      <c r="N28" s="10"/>
      <c r="O28" s="10"/>
      <c r="P28" s="10"/>
      <c r="Q28" s="10"/>
      <c r="R28" s="10"/>
    </row>
    <row r="29" ht="20.05" customHeight="1">
      <c r="A29" t="s" s="8">
        <v>48</v>
      </c>
      <c r="B29" s="9"/>
      <c r="C29" s="10"/>
      <c r="D29" s="16">
        <v>0</v>
      </c>
      <c r="E29" s="10"/>
      <c r="F29" s="16">
        <v>2</v>
      </c>
      <c r="G29" s="16">
        <v>2</v>
      </c>
      <c r="H29" s="16">
        <v>4.2</v>
      </c>
      <c r="I29" s="16">
        <v>3</v>
      </c>
      <c r="J29" s="16">
        <v>4</v>
      </c>
      <c r="K29" s="16">
        <v>1</v>
      </c>
      <c r="L29" s="10"/>
      <c r="M29" s="10"/>
      <c r="N29" s="10"/>
      <c r="O29" s="10"/>
      <c r="P29" s="10"/>
      <c r="Q29" s="10"/>
      <c r="R29" s="10"/>
    </row>
    <row r="30" ht="20.05" customHeight="1">
      <c r="A30" t="s" s="11">
        <v>49</v>
      </c>
      <c r="B30" s="12"/>
      <c r="C30" t="s" s="13">
        <v>100</v>
      </c>
      <c r="D30" s="14">
        <v>1</v>
      </c>
      <c r="E30" s="14">
        <v>1</v>
      </c>
      <c r="F30" s="14">
        <v>2</v>
      </c>
      <c r="G30" s="14">
        <v>3</v>
      </c>
      <c r="H30" t="s" s="13">
        <v>107</v>
      </c>
      <c r="I30" s="28">
        <v>4.66666666666667</v>
      </c>
      <c r="J30" s="14">
        <v>4</v>
      </c>
      <c r="K30" s="14">
        <v>1</v>
      </c>
      <c r="L30" s="15"/>
      <c r="M30" s="15"/>
      <c r="N30" s="15"/>
      <c r="O30" s="15"/>
      <c r="P30" s="15"/>
      <c r="Q30" s="15"/>
      <c r="R30" s="15"/>
    </row>
    <row r="31" ht="20.05" customHeight="1">
      <c r="A31" t="s" s="11">
        <v>50</v>
      </c>
      <c r="B31" s="12"/>
      <c r="C31" t="s" s="13">
        <v>37</v>
      </c>
      <c r="D31" s="14">
        <v>1</v>
      </c>
      <c r="E31" s="14">
        <v>1</v>
      </c>
      <c r="F31" s="15"/>
      <c r="G31" s="15"/>
      <c r="H31" s="14">
        <v>4.5</v>
      </c>
      <c r="I31" s="14">
        <v>4.5</v>
      </c>
      <c r="J31" s="14">
        <v>4</v>
      </c>
      <c r="K31" s="15"/>
      <c r="L31" s="15"/>
      <c r="M31" s="15"/>
      <c r="N31" s="15"/>
      <c r="O31" s="15"/>
      <c r="P31" s="15"/>
      <c r="Q31" s="15"/>
      <c r="R31" s="15"/>
    </row>
    <row r="32" ht="20.05" customHeight="1">
      <c r="A32" t="s" s="11">
        <v>108</v>
      </c>
      <c r="B32" s="12"/>
      <c r="C32" t="s" s="13">
        <v>109</v>
      </c>
      <c r="D32" s="14">
        <v>1</v>
      </c>
      <c r="E32" s="14">
        <v>1</v>
      </c>
      <c r="F32" s="14">
        <v>1</v>
      </c>
      <c r="G32" s="14">
        <v>5</v>
      </c>
      <c r="H32" t="s" s="13">
        <v>110</v>
      </c>
      <c r="I32" s="28">
        <v>4</v>
      </c>
      <c r="J32" s="14">
        <v>3</v>
      </c>
      <c r="K32" s="14">
        <v>0</v>
      </c>
      <c r="L32" s="15"/>
      <c r="M32" s="15"/>
      <c r="N32" s="15"/>
      <c r="O32" s="15"/>
      <c r="P32" s="15"/>
      <c r="Q32" s="15"/>
      <c r="R32" s="15"/>
    </row>
    <row r="33" ht="20.05" customHeight="1">
      <c r="A33" s="29">
        <f>COUNTA(A3:A32)</f>
        <v>30</v>
      </c>
      <c r="B33" s="9"/>
      <c r="C33" s="16">
        <f>COUNTA(C3:C32)</f>
        <v>15</v>
      </c>
      <c r="D33" s="10"/>
      <c r="E33" s="10"/>
      <c r="F33" s="16">
        <f>COUNTA(F3:F32)</f>
        <v>28</v>
      </c>
      <c r="G33" s="16">
        <f>AVERAGE(G3:G32)</f>
        <v>3.5</v>
      </c>
      <c r="H33" s="16">
        <f>COUNTA(H3:H32)</f>
        <v>28</v>
      </c>
      <c r="I33" s="16">
        <f>AVERAGE(I3:I32)</f>
        <v>4.01190476190476</v>
      </c>
      <c r="J33" s="16">
        <f>AVERAGE(J5,J13,J14,J15,J18,J19,J22,J24,J26,J28,J29)</f>
        <v>3.54545454545455</v>
      </c>
      <c r="K33" s="16">
        <f>COUNTA(K3:K32)</f>
        <v>27</v>
      </c>
      <c r="L33" s="10"/>
      <c r="M33" s="10"/>
      <c r="N33" s="10"/>
      <c r="O33" s="10"/>
      <c r="P33" s="10"/>
      <c r="Q33" s="10"/>
      <c r="R33" s="10"/>
    </row>
    <row r="34" ht="20.05" customHeight="1">
      <c r="A34" t="s" s="8">
        <v>52</v>
      </c>
      <c r="B34" t="s" s="19">
        <v>111</v>
      </c>
      <c r="C34" t="s" s="17">
        <v>112</v>
      </c>
      <c r="D34" t="s" s="17">
        <v>113</v>
      </c>
      <c r="E34" t="s" s="17">
        <v>114</v>
      </c>
      <c r="F34" t="s" s="17">
        <v>115</v>
      </c>
      <c r="G34" t="s" s="17">
        <v>116</v>
      </c>
      <c r="H34" t="s" s="17">
        <v>117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ht="20.05" customHeight="1">
      <c r="A35" s="18"/>
      <c r="B35" s="9"/>
      <c r="C35" s="10"/>
      <c r="D35" s="10"/>
      <c r="E35" s="10"/>
      <c r="F35" s="10"/>
      <c r="G35" s="16">
        <f>COUNTA(G3:G34)</f>
        <v>30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ht="20.05" customHeight="1">
      <c r="A36" t="s" s="8">
        <v>60</v>
      </c>
      <c r="B36" s="9"/>
      <c r="C36" s="10"/>
      <c r="D36" t="s" s="17">
        <v>118</v>
      </c>
      <c r="E36" t="s" s="17">
        <v>119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ht="20.05" customHeight="1">
      <c r="A37" s="1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ht="20.05" customHeight="1">
      <c r="A38" t="s" s="8">
        <v>120</v>
      </c>
      <c r="B38" t="s" s="19">
        <v>121</v>
      </c>
      <c r="C38" t="s" s="17">
        <v>122</v>
      </c>
      <c r="D38" t="s" s="17">
        <v>123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ht="20.05" customHeight="1">
      <c r="A39" t="s" s="8">
        <v>70</v>
      </c>
      <c r="B39" t="s" s="19">
        <v>124</v>
      </c>
      <c r="C39" t="s" s="17">
        <v>125</v>
      </c>
      <c r="D39" t="s" s="17">
        <v>126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ht="20.05" customHeight="1">
      <c r="A40" t="s" s="8">
        <v>74</v>
      </c>
      <c r="B40" t="s" s="19">
        <v>127</v>
      </c>
      <c r="C40" t="s" s="17">
        <v>128</v>
      </c>
      <c r="D40" t="s" s="17">
        <v>129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ht="20.05" customHeight="1">
      <c r="A41" t="s" s="8">
        <v>78</v>
      </c>
      <c r="B41" t="s" s="19">
        <v>79</v>
      </c>
      <c r="C41" t="s" s="17">
        <v>130</v>
      </c>
      <c r="D41" t="s" s="17">
        <v>131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ht="20.05" customHeight="1">
      <c r="A42" t="s" s="8">
        <v>82</v>
      </c>
      <c r="B42" s="20">
        <v>0.933333333333333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ht="20.05" customHeight="1">
      <c r="A43" t="s" s="8">
        <v>83</v>
      </c>
      <c r="B43" t="s" s="19">
        <v>132</v>
      </c>
      <c r="C43" t="s" s="17">
        <v>85</v>
      </c>
      <c r="D43" t="s" s="17">
        <v>133</v>
      </c>
      <c r="E43" t="s" s="17">
        <v>134</v>
      </c>
      <c r="F43" t="s" s="17">
        <v>135</v>
      </c>
      <c r="G43" t="s" s="17">
        <v>136</v>
      </c>
      <c r="H43" t="s" s="17">
        <v>90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</row>
  </sheetData>
  <mergeCells count="1">
    <mergeCell ref="A1:R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0" customWidth="1"/>
    <col min="2" max="2" width="18.3281" style="30" customWidth="1"/>
    <col min="3" max="3" width="18.875" style="30" customWidth="1"/>
    <col min="4" max="5" width="16.3516" style="30" customWidth="1"/>
    <col min="6" max="6" width="31.875" style="30" customWidth="1"/>
    <col min="7" max="7" width="11.6719" style="30" customWidth="1"/>
    <col min="8" max="8" width="16.3516" style="30" customWidth="1"/>
    <col min="9" max="9" width="16.3984" style="30" customWidth="1"/>
    <col min="10" max="17" width="16.3516" style="30" customWidth="1"/>
    <col min="18" max="256" width="16.3516" style="3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56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92</v>
      </c>
      <c r="J2" t="s" s="3">
        <v>91</v>
      </c>
      <c r="K2" t="s" s="3">
        <v>9</v>
      </c>
      <c r="L2" t="s" s="3">
        <v>137</v>
      </c>
      <c r="M2" s="4"/>
      <c r="N2" s="4"/>
      <c r="O2" s="4"/>
      <c r="P2" s="4"/>
      <c r="Q2" s="4"/>
    </row>
    <row r="3" ht="20.25" customHeight="1">
      <c r="A3" t="s" s="5">
        <v>11</v>
      </c>
      <c r="B3" s="6"/>
      <c r="C3" s="7"/>
      <c r="D3" s="7"/>
      <c r="E3" t="s" s="31">
        <v>16</v>
      </c>
      <c r="F3" s="32">
        <v>2</v>
      </c>
      <c r="G3" s="32">
        <v>2</v>
      </c>
      <c r="H3" s="32">
        <v>3</v>
      </c>
      <c r="I3" s="7"/>
      <c r="J3" s="32">
        <v>3</v>
      </c>
      <c r="K3" s="7"/>
      <c r="L3" s="32">
        <v>0</v>
      </c>
      <c r="M3" s="7"/>
      <c r="N3" s="7"/>
      <c r="O3" s="7"/>
      <c r="P3" s="7"/>
      <c r="Q3" s="7"/>
    </row>
    <row r="4" ht="20.05" customHeight="1">
      <c r="A4" t="s" s="11">
        <v>12</v>
      </c>
      <c r="B4" s="12"/>
      <c r="C4" t="s" s="13">
        <v>138</v>
      </c>
      <c r="D4" s="14">
        <v>1</v>
      </c>
      <c r="E4" s="14">
        <v>1</v>
      </c>
      <c r="F4" s="14">
        <v>1</v>
      </c>
      <c r="G4" s="14">
        <v>4</v>
      </c>
      <c r="H4" t="s" s="13">
        <v>139</v>
      </c>
      <c r="I4" s="14">
        <v>3</v>
      </c>
      <c r="J4" s="28">
        <v>3.33333333333333</v>
      </c>
      <c r="K4" s="14">
        <v>2</v>
      </c>
      <c r="L4" s="14">
        <v>1</v>
      </c>
      <c r="M4" s="10"/>
      <c r="N4" s="10"/>
      <c r="O4" s="10"/>
      <c r="P4" s="10"/>
      <c r="Q4" s="10"/>
    </row>
    <row r="5" ht="20.05" customHeight="1">
      <c r="A5" t="s" s="11">
        <v>13</v>
      </c>
      <c r="B5" s="12"/>
      <c r="C5" t="s" s="13">
        <v>140</v>
      </c>
      <c r="D5" s="14">
        <v>1</v>
      </c>
      <c r="E5" s="14">
        <v>0</v>
      </c>
      <c r="F5" s="14">
        <v>2</v>
      </c>
      <c r="G5" s="14">
        <v>5</v>
      </c>
      <c r="H5" t="s" s="13">
        <v>141</v>
      </c>
      <c r="I5" s="14">
        <v>5</v>
      </c>
      <c r="J5" s="28">
        <v>4</v>
      </c>
      <c r="K5" s="14">
        <v>2</v>
      </c>
      <c r="L5" s="14">
        <v>1</v>
      </c>
      <c r="M5" s="10"/>
      <c r="N5" s="10"/>
      <c r="O5" s="10"/>
      <c r="P5" s="10"/>
      <c r="Q5" s="10"/>
    </row>
    <row r="6" ht="20.05" customHeight="1">
      <c r="A6" t="s" s="8">
        <v>15</v>
      </c>
      <c r="B6" s="9"/>
      <c r="C6" s="10"/>
      <c r="D6" s="16">
        <v>0</v>
      </c>
      <c r="E6" t="s" s="17">
        <v>16</v>
      </c>
      <c r="F6" s="16">
        <v>0</v>
      </c>
      <c r="G6" s="16">
        <v>1</v>
      </c>
      <c r="H6" s="16">
        <v>3</v>
      </c>
      <c r="I6" s="10"/>
      <c r="J6" s="16">
        <v>3</v>
      </c>
      <c r="K6" s="10"/>
      <c r="L6" s="16">
        <v>0</v>
      </c>
      <c r="M6" s="10"/>
      <c r="N6" s="10"/>
      <c r="O6" s="10"/>
      <c r="P6" s="10"/>
      <c r="Q6" s="10"/>
    </row>
    <row r="7" ht="20.05" customHeight="1">
      <c r="A7" t="s" s="8">
        <v>17</v>
      </c>
      <c r="B7" s="9"/>
      <c r="C7" s="10"/>
      <c r="D7" s="16">
        <v>0</v>
      </c>
      <c r="E7" t="s" s="17">
        <v>16</v>
      </c>
      <c r="F7" s="16">
        <v>0</v>
      </c>
      <c r="G7" s="16">
        <v>2</v>
      </c>
      <c r="H7" s="16">
        <v>3.3</v>
      </c>
      <c r="I7" s="16">
        <v>3</v>
      </c>
      <c r="J7" s="16">
        <v>3</v>
      </c>
      <c r="K7" s="16">
        <v>0</v>
      </c>
      <c r="L7" s="16">
        <v>0</v>
      </c>
      <c r="M7" s="10"/>
      <c r="N7" s="10"/>
      <c r="O7" s="10"/>
      <c r="P7" s="10"/>
      <c r="Q7" s="10"/>
    </row>
    <row r="8" ht="20.05" customHeight="1">
      <c r="A8" t="s" s="11">
        <v>18</v>
      </c>
      <c r="B8" s="12"/>
      <c r="C8" t="s" s="13">
        <v>142</v>
      </c>
      <c r="D8" s="14">
        <v>1</v>
      </c>
      <c r="E8" s="14">
        <v>0</v>
      </c>
      <c r="F8" s="14">
        <v>1</v>
      </c>
      <c r="G8" s="14">
        <v>2</v>
      </c>
      <c r="H8" s="14">
        <v>3</v>
      </c>
      <c r="I8" s="15"/>
      <c r="J8" s="14">
        <v>3</v>
      </c>
      <c r="K8" s="14">
        <v>2</v>
      </c>
      <c r="L8" s="14">
        <v>0</v>
      </c>
      <c r="M8" s="15"/>
      <c r="N8" s="15"/>
      <c r="O8" s="15"/>
      <c r="P8" s="15"/>
      <c r="Q8" s="15"/>
    </row>
    <row r="9" ht="20.05" customHeight="1">
      <c r="A9" t="s" s="8">
        <v>20</v>
      </c>
      <c r="B9" s="9"/>
      <c r="C9" s="10"/>
      <c r="D9" s="16">
        <v>0</v>
      </c>
      <c r="E9" t="s" s="17">
        <v>16</v>
      </c>
      <c r="F9" s="16">
        <v>0</v>
      </c>
      <c r="G9" s="16">
        <v>3</v>
      </c>
      <c r="H9" s="16">
        <v>2.5</v>
      </c>
      <c r="I9" s="16">
        <v>2</v>
      </c>
      <c r="J9" s="16">
        <v>3.5</v>
      </c>
      <c r="K9" s="16">
        <v>0</v>
      </c>
      <c r="L9" s="16">
        <v>1</v>
      </c>
      <c r="M9" s="10"/>
      <c r="N9" s="10"/>
      <c r="O9" s="10"/>
      <c r="P9" s="10"/>
      <c r="Q9" s="10"/>
    </row>
    <row r="10" ht="20.05" customHeight="1">
      <c r="A10" t="s" s="11">
        <v>21</v>
      </c>
      <c r="B10" s="12"/>
      <c r="C10" t="s" s="13">
        <v>143</v>
      </c>
      <c r="D10" s="14">
        <v>1</v>
      </c>
      <c r="E10" s="14">
        <v>1</v>
      </c>
      <c r="F10" s="14">
        <v>1</v>
      </c>
      <c r="G10" s="14">
        <v>3</v>
      </c>
      <c r="H10" s="14">
        <v>4</v>
      </c>
      <c r="I10" s="15"/>
      <c r="J10" s="14">
        <v>4</v>
      </c>
      <c r="K10" s="14">
        <v>2</v>
      </c>
      <c r="L10" s="14">
        <v>1</v>
      </c>
      <c r="M10" s="15"/>
      <c r="N10" s="15"/>
      <c r="O10" s="15"/>
      <c r="P10" s="15"/>
      <c r="Q10" s="15"/>
    </row>
    <row r="11" ht="20.05" customHeight="1">
      <c r="A11" t="s" s="8">
        <v>23</v>
      </c>
      <c r="B11" s="9"/>
      <c r="C11" s="10"/>
      <c r="D11" s="16">
        <v>0</v>
      </c>
      <c r="E11" t="s" s="17">
        <v>16</v>
      </c>
      <c r="F11" s="16">
        <v>0</v>
      </c>
      <c r="G11" s="16">
        <v>2</v>
      </c>
      <c r="H11" t="s" s="17">
        <v>144</v>
      </c>
      <c r="I11" s="16">
        <v>3</v>
      </c>
      <c r="J11" s="16">
        <v>3</v>
      </c>
      <c r="K11" s="10"/>
      <c r="L11" s="16">
        <v>1</v>
      </c>
      <c r="M11" s="10"/>
      <c r="N11" s="10"/>
      <c r="O11" s="10"/>
      <c r="P11" s="10"/>
      <c r="Q11" s="10"/>
    </row>
    <row r="12" ht="20.05" customHeight="1">
      <c r="A12" t="s" s="8">
        <v>24</v>
      </c>
      <c r="B12" s="9"/>
      <c r="C12" s="10"/>
      <c r="D12" s="16">
        <v>0</v>
      </c>
      <c r="E12" t="s" s="17">
        <v>16</v>
      </c>
      <c r="F12" s="16">
        <v>0</v>
      </c>
      <c r="G12" s="16">
        <v>4</v>
      </c>
      <c r="H12" s="16">
        <v>4.3</v>
      </c>
      <c r="I12" s="16">
        <v>4</v>
      </c>
      <c r="J12" s="16">
        <v>3.5</v>
      </c>
      <c r="K12" s="10"/>
      <c r="L12" s="16">
        <v>0</v>
      </c>
      <c r="M12" s="10"/>
      <c r="N12" s="10"/>
      <c r="O12" s="10"/>
      <c r="P12" s="10"/>
      <c r="Q12" s="10"/>
    </row>
    <row r="13" ht="20.05" customHeight="1">
      <c r="A13" t="s" s="8">
        <v>27</v>
      </c>
      <c r="B13" s="9"/>
      <c r="C13" s="10"/>
      <c r="D13" s="16">
        <v>0</v>
      </c>
      <c r="E13" t="s" s="17">
        <v>16</v>
      </c>
      <c r="F13" s="16">
        <v>0</v>
      </c>
      <c r="G13" s="16">
        <v>3</v>
      </c>
      <c r="H13" s="16">
        <v>3.2</v>
      </c>
      <c r="I13" s="16">
        <v>3</v>
      </c>
      <c r="J13" s="16">
        <v>2.5</v>
      </c>
      <c r="K13" s="10"/>
      <c r="L13" s="10"/>
      <c r="M13" s="10"/>
      <c r="N13" s="10"/>
      <c r="O13" s="10"/>
      <c r="P13" s="10"/>
      <c r="Q13" s="10"/>
    </row>
    <row r="14" ht="20.05" customHeight="1">
      <c r="A14" t="s" s="11">
        <v>28</v>
      </c>
      <c r="B14" s="12"/>
      <c r="C14" t="s" s="13">
        <v>145</v>
      </c>
      <c r="D14" s="14">
        <v>1</v>
      </c>
      <c r="E14" s="14">
        <v>1</v>
      </c>
      <c r="F14" s="14">
        <v>1</v>
      </c>
      <c r="G14" s="14">
        <v>2</v>
      </c>
      <c r="H14" t="s" s="13">
        <v>146</v>
      </c>
      <c r="I14" s="14">
        <v>3</v>
      </c>
      <c r="J14" s="28">
        <v>2.33333333333333</v>
      </c>
      <c r="K14" s="14">
        <v>1</v>
      </c>
      <c r="L14" s="15"/>
      <c r="M14" s="15"/>
      <c r="N14" s="15"/>
      <c r="O14" s="15"/>
      <c r="P14" s="15"/>
      <c r="Q14" s="15"/>
    </row>
    <row r="15" ht="20.05" customHeight="1">
      <c r="A15" t="s" s="8">
        <v>29</v>
      </c>
      <c r="B15" s="9"/>
      <c r="C15" s="10"/>
      <c r="D15" s="16">
        <v>0</v>
      </c>
      <c r="E15" t="s" s="17">
        <v>16</v>
      </c>
      <c r="F15" s="10"/>
      <c r="G15" s="10"/>
      <c r="H15" s="10"/>
      <c r="I15" s="10"/>
      <c r="J15" t="s" s="17">
        <v>16</v>
      </c>
      <c r="K15" s="10"/>
      <c r="L15" s="10"/>
      <c r="M15" s="10"/>
      <c r="N15" s="10"/>
      <c r="O15" s="10"/>
      <c r="P15" s="10"/>
      <c r="Q15" s="10"/>
    </row>
    <row r="16" ht="20.05" customHeight="1">
      <c r="A16" t="s" s="11">
        <v>30</v>
      </c>
      <c r="B16" s="12"/>
      <c r="C16" t="s" s="13">
        <v>147</v>
      </c>
      <c r="D16" s="14">
        <v>1</v>
      </c>
      <c r="E16" s="14">
        <v>1</v>
      </c>
      <c r="F16" s="14">
        <v>1</v>
      </c>
      <c r="G16" s="14">
        <v>2</v>
      </c>
      <c r="H16" s="14">
        <v>3</v>
      </c>
      <c r="I16" s="15"/>
      <c r="J16" s="14">
        <v>3</v>
      </c>
      <c r="K16" s="14">
        <v>1</v>
      </c>
      <c r="L16" s="14">
        <v>0</v>
      </c>
      <c r="M16" s="15"/>
      <c r="N16" s="15"/>
      <c r="O16" s="15"/>
      <c r="P16" s="15"/>
      <c r="Q16" s="15"/>
    </row>
    <row r="17" ht="20.05" customHeight="1">
      <c r="A17" t="s" s="8">
        <v>32</v>
      </c>
      <c r="B17" s="9"/>
      <c r="C17" s="10"/>
      <c r="D17" s="16">
        <v>0</v>
      </c>
      <c r="E17" t="s" s="17">
        <v>16</v>
      </c>
      <c r="F17" s="10"/>
      <c r="G17" s="10"/>
      <c r="H17" s="10"/>
      <c r="I17" s="10"/>
      <c r="J17" t="s" s="17">
        <v>16</v>
      </c>
      <c r="K17" s="10"/>
      <c r="L17" s="10"/>
      <c r="M17" s="10"/>
      <c r="N17" s="10"/>
      <c r="O17" s="10"/>
      <c r="P17" s="10"/>
      <c r="Q17" s="10"/>
    </row>
    <row r="18" ht="20.05" customHeight="1">
      <c r="A18" t="s" s="8">
        <v>34</v>
      </c>
      <c r="B18" s="9"/>
      <c r="C18" s="10"/>
      <c r="D18" s="16">
        <v>0</v>
      </c>
      <c r="E18" t="s" s="17">
        <v>16</v>
      </c>
      <c r="F18" s="16">
        <v>2</v>
      </c>
      <c r="G18" s="16">
        <v>4</v>
      </c>
      <c r="H18" s="16">
        <v>3.3</v>
      </c>
      <c r="I18" s="16">
        <v>3</v>
      </c>
      <c r="J18" s="16">
        <v>3</v>
      </c>
      <c r="K18" s="10"/>
      <c r="L18" s="16">
        <v>0</v>
      </c>
      <c r="M18" s="10"/>
      <c r="N18" s="10"/>
      <c r="O18" s="10"/>
      <c r="P18" s="10"/>
      <c r="Q18" s="10"/>
    </row>
    <row r="19" ht="20.05" customHeight="1">
      <c r="A19" t="s" s="8">
        <v>35</v>
      </c>
      <c r="B19" s="9"/>
      <c r="C19" s="10"/>
      <c r="D19" s="16">
        <v>0</v>
      </c>
      <c r="E19" t="s" s="17">
        <v>16</v>
      </c>
      <c r="F19" s="16">
        <v>0</v>
      </c>
      <c r="G19" s="16">
        <v>4</v>
      </c>
      <c r="H19" t="s" s="17">
        <v>148</v>
      </c>
      <c r="I19" s="16">
        <v>3</v>
      </c>
      <c r="J19" s="27">
        <v>3.66666666666667</v>
      </c>
      <c r="K19" s="10"/>
      <c r="L19" s="16">
        <v>1</v>
      </c>
      <c r="M19" s="10"/>
      <c r="N19" s="10"/>
      <c r="O19" s="10"/>
      <c r="P19" s="10"/>
      <c r="Q19" s="10"/>
    </row>
    <row r="20" ht="20.05" customHeight="1">
      <c r="A20" t="s" s="8">
        <v>36</v>
      </c>
      <c r="B20" s="9"/>
      <c r="C20" s="10"/>
      <c r="D20" s="16">
        <v>0</v>
      </c>
      <c r="E20" t="s" s="17">
        <v>16</v>
      </c>
      <c r="F20" s="16">
        <v>0</v>
      </c>
      <c r="G20" s="16">
        <v>1</v>
      </c>
      <c r="H20" s="16">
        <v>4.3</v>
      </c>
      <c r="I20" s="16">
        <v>4</v>
      </c>
      <c r="J20" s="16">
        <v>3.5</v>
      </c>
      <c r="K20" s="10"/>
      <c r="L20" s="10"/>
      <c r="M20" s="10"/>
      <c r="N20" s="10"/>
      <c r="O20" s="10"/>
      <c r="P20" s="10"/>
      <c r="Q20" s="10"/>
    </row>
    <row r="21" ht="20.05" customHeight="1">
      <c r="A21" t="s" s="11">
        <v>38</v>
      </c>
      <c r="B21" s="12"/>
      <c r="C21" t="s" s="13">
        <v>143</v>
      </c>
      <c r="D21" s="14">
        <v>1</v>
      </c>
      <c r="E21" s="14">
        <v>1</v>
      </c>
      <c r="F21" s="14">
        <v>1</v>
      </c>
      <c r="G21" s="14">
        <v>1</v>
      </c>
      <c r="H21" t="s" s="13">
        <v>149</v>
      </c>
      <c r="I21" s="14">
        <v>3</v>
      </c>
      <c r="J21" s="28">
        <v>2.66666666666667</v>
      </c>
      <c r="K21" s="14">
        <v>1</v>
      </c>
      <c r="L21" s="14">
        <v>0</v>
      </c>
      <c r="M21" s="15"/>
      <c r="N21" s="15"/>
      <c r="O21" s="15"/>
      <c r="P21" s="15"/>
      <c r="Q21" s="15"/>
    </row>
    <row r="22" ht="20.05" customHeight="1">
      <c r="A22" t="s" s="11">
        <v>39</v>
      </c>
      <c r="B22" s="12"/>
      <c r="C22" t="s" s="13">
        <v>150</v>
      </c>
      <c r="D22" s="14">
        <v>1</v>
      </c>
      <c r="E22" s="14">
        <v>0</v>
      </c>
      <c r="F22" s="14">
        <v>0</v>
      </c>
      <c r="G22" s="14">
        <v>2</v>
      </c>
      <c r="H22" s="14">
        <v>3.3</v>
      </c>
      <c r="I22" s="14">
        <v>3</v>
      </c>
      <c r="J22" s="14">
        <v>3</v>
      </c>
      <c r="K22" s="14">
        <v>2</v>
      </c>
      <c r="L22" s="14">
        <v>0</v>
      </c>
      <c r="M22" s="15"/>
      <c r="N22" s="15"/>
      <c r="O22" s="15"/>
      <c r="P22" s="15"/>
      <c r="Q22" s="15"/>
    </row>
    <row r="23" ht="20.05" customHeight="1">
      <c r="A23" t="s" s="11">
        <v>40</v>
      </c>
      <c r="B23" s="12"/>
      <c r="C23" t="s" s="13">
        <v>151</v>
      </c>
      <c r="D23" s="14">
        <v>1</v>
      </c>
      <c r="E23" s="14">
        <v>1</v>
      </c>
      <c r="F23" s="14">
        <v>1</v>
      </c>
      <c r="G23" s="14">
        <v>4</v>
      </c>
      <c r="H23" s="14">
        <v>3.3</v>
      </c>
      <c r="I23" s="14">
        <v>3</v>
      </c>
      <c r="J23" s="14">
        <v>3</v>
      </c>
      <c r="K23" s="14">
        <v>1</v>
      </c>
      <c r="L23" s="14">
        <v>0</v>
      </c>
      <c r="M23" s="15"/>
      <c r="N23" s="15"/>
      <c r="O23" s="15"/>
      <c r="P23" s="15"/>
      <c r="Q23" s="15"/>
    </row>
    <row r="24" ht="20.05" customHeight="1">
      <c r="A24" t="s" s="8">
        <v>41</v>
      </c>
      <c r="B24" s="9"/>
      <c r="C24" s="10"/>
      <c r="D24" s="16">
        <v>0</v>
      </c>
      <c r="E24" t="s" s="17">
        <v>16</v>
      </c>
      <c r="F24" s="10"/>
      <c r="G24" s="10"/>
      <c r="H24" s="10"/>
      <c r="I24" s="10"/>
      <c r="J24" t="s" s="17">
        <v>16</v>
      </c>
      <c r="K24" s="10"/>
      <c r="L24" s="10"/>
      <c r="M24" s="10"/>
      <c r="N24" s="10"/>
      <c r="O24" s="10"/>
      <c r="P24" s="10"/>
      <c r="Q24" s="10"/>
    </row>
    <row r="25" ht="20.05" customHeight="1">
      <c r="A25" t="s" s="8">
        <v>43</v>
      </c>
      <c r="B25" s="9"/>
      <c r="C25" s="10"/>
      <c r="D25" s="16">
        <v>0</v>
      </c>
      <c r="E25" t="s" s="17">
        <v>16</v>
      </c>
      <c r="F25" s="16">
        <v>0</v>
      </c>
      <c r="G25" s="16">
        <v>3</v>
      </c>
      <c r="H25" s="16">
        <v>3.3</v>
      </c>
      <c r="I25" s="16">
        <v>3</v>
      </c>
      <c r="J25" s="16">
        <v>3</v>
      </c>
      <c r="K25" s="10"/>
      <c r="L25" s="16">
        <v>0</v>
      </c>
      <c r="M25" s="10"/>
      <c r="N25" s="10"/>
      <c r="O25" s="10"/>
      <c r="P25" s="10"/>
      <c r="Q25" s="10"/>
    </row>
    <row r="26" ht="20.05" customHeight="1">
      <c r="A26" t="s" s="8">
        <v>44</v>
      </c>
      <c r="B26" s="9"/>
      <c r="C26" s="10"/>
      <c r="D26" s="16">
        <v>0</v>
      </c>
      <c r="E26" t="s" s="17">
        <v>16</v>
      </c>
      <c r="F26" s="16">
        <v>2</v>
      </c>
      <c r="G26" s="16">
        <v>1</v>
      </c>
      <c r="H26" t="s" s="17">
        <v>152</v>
      </c>
      <c r="I26" s="16">
        <v>4</v>
      </c>
      <c r="J26" s="16">
        <v>3</v>
      </c>
      <c r="K26" s="10"/>
      <c r="L26" s="10"/>
      <c r="M26" s="10"/>
      <c r="N26" s="10"/>
      <c r="O26" s="10"/>
      <c r="P26" s="10"/>
      <c r="Q26" s="10"/>
    </row>
    <row r="27" ht="20.05" customHeight="1">
      <c r="A27" t="s" s="11">
        <v>46</v>
      </c>
      <c r="B27" s="12"/>
      <c r="C27" t="s" s="13">
        <v>153</v>
      </c>
      <c r="D27" s="14">
        <v>1</v>
      </c>
      <c r="E27" s="14">
        <v>0</v>
      </c>
      <c r="F27" s="14">
        <v>0</v>
      </c>
      <c r="G27" s="14">
        <v>1</v>
      </c>
      <c r="H27" t="s" s="13">
        <v>154</v>
      </c>
      <c r="I27" s="14">
        <v>3</v>
      </c>
      <c r="J27" s="28">
        <v>3.33333333333333</v>
      </c>
      <c r="K27" s="14">
        <v>2</v>
      </c>
      <c r="L27" s="14">
        <v>0</v>
      </c>
      <c r="M27" s="15"/>
      <c r="N27" s="15"/>
      <c r="O27" s="15"/>
      <c r="P27" s="15"/>
      <c r="Q27" s="15"/>
    </row>
    <row r="28" ht="20.05" customHeight="1">
      <c r="A28" t="s" s="11">
        <v>47</v>
      </c>
      <c r="B28" s="12"/>
      <c r="C28" t="s" s="13">
        <v>155</v>
      </c>
      <c r="D28" s="14">
        <v>1</v>
      </c>
      <c r="E28" s="14">
        <v>1</v>
      </c>
      <c r="F28" s="14">
        <v>1</v>
      </c>
      <c r="G28" s="14">
        <v>2</v>
      </c>
      <c r="H28" s="14">
        <v>3</v>
      </c>
      <c r="I28" s="15"/>
      <c r="J28" s="14">
        <v>3</v>
      </c>
      <c r="K28" s="14">
        <v>1</v>
      </c>
      <c r="L28" s="14">
        <v>1</v>
      </c>
      <c r="M28" s="15"/>
      <c r="N28" s="15"/>
      <c r="O28" s="15"/>
      <c r="P28" s="15"/>
      <c r="Q28" s="15"/>
    </row>
    <row r="29" ht="20.05" customHeight="1">
      <c r="A29" t="s" s="8">
        <v>48</v>
      </c>
      <c r="B29" s="9"/>
      <c r="C29" s="10"/>
      <c r="D29" s="16">
        <v>0</v>
      </c>
      <c r="E29" t="s" s="17">
        <v>16</v>
      </c>
      <c r="F29" s="10"/>
      <c r="G29" s="10"/>
      <c r="H29" s="10"/>
      <c r="I29" s="10"/>
      <c r="J29" t="s" s="17">
        <v>16</v>
      </c>
      <c r="K29" s="10"/>
      <c r="L29" s="10"/>
      <c r="M29" s="10"/>
      <c r="N29" s="10"/>
      <c r="O29" s="10"/>
      <c r="P29" s="10"/>
      <c r="Q29" s="10"/>
    </row>
    <row r="30" ht="20.05" customHeight="1">
      <c r="A30" t="s" s="11">
        <v>49</v>
      </c>
      <c r="B30" s="12"/>
      <c r="C30" t="s" s="13">
        <v>156</v>
      </c>
      <c r="D30" s="14">
        <v>1</v>
      </c>
      <c r="E30" s="14">
        <v>1</v>
      </c>
      <c r="F30" s="14">
        <v>1</v>
      </c>
      <c r="G30" s="14">
        <v>2</v>
      </c>
      <c r="H30" s="14">
        <v>3</v>
      </c>
      <c r="I30" s="15"/>
      <c r="J30" s="14">
        <v>3</v>
      </c>
      <c r="K30" s="14">
        <v>1</v>
      </c>
      <c r="L30" s="14">
        <v>1</v>
      </c>
      <c r="M30" s="15"/>
      <c r="N30" s="15"/>
      <c r="O30" s="15"/>
      <c r="P30" s="15"/>
      <c r="Q30" s="15"/>
    </row>
    <row r="31" ht="20.05" customHeight="1">
      <c r="A31" t="s" s="8">
        <v>50</v>
      </c>
      <c r="B31" s="9"/>
      <c r="C31" s="10"/>
      <c r="D31" s="16">
        <v>0</v>
      </c>
      <c r="E31" t="s" s="17">
        <v>16</v>
      </c>
      <c r="F31" s="16">
        <v>0</v>
      </c>
      <c r="G31" s="16">
        <v>1</v>
      </c>
      <c r="H31" t="s" s="17">
        <v>157</v>
      </c>
      <c r="I31" s="16">
        <v>2</v>
      </c>
      <c r="J31" s="27">
        <v>2.33333333333333</v>
      </c>
      <c r="K31" s="10"/>
      <c r="L31" s="16">
        <v>1</v>
      </c>
      <c r="M31" s="10"/>
      <c r="N31" s="10"/>
      <c r="O31" s="10"/>
      <c r="P31" s="10"/>
      <c r="Q31" s="10"/>
    </row>
    <row r="32" ht="20.05" customHeight="1">
      <c r="A32" t="s" s="8">
        <v>108</v>
      </c>
      <c r="B32" s="9"/>
      <c r="C32" s="10"/>
      <c r="D32" s="16">
        <v>0</v>
      </c>
      <c r="E32" t="s" s="17">
        <v>16</v>
      </c>
      <c r="F32" s="16">
        <v>2</v>
      </c>
      <c r="G32" s="16">
        <v>3</v>
      </c>
      <c r="H32" t="s" s="17">
        <v>158</v>
      </c>
      <c r="I32" s="16">
        <v>5</v>
      </c>
      <c r="J32" s="27">
        <v>4.33333333333333</v>
      </c>
      <c r="K32" s="10"/>
      <c r="L32" s="16">
        <v>0</v>
      </c>
      <c r="M32" s="10"/>
      <c r="N32" s="10"/>
      <c r="O32" s="10"/>
      <c r="P32" s="10"/>
      <c r="Q32" s="10"/>
    </row>
    <row r="33" ht="20.05" customHeight="1">
      <c r="A33" s="18"/>
      <c r="B33" s="9"/>
      <c r="C33" s="16">
        <f>COUNTA(C3:C32)</f>
        <v>12</v>
      </c>
      <c r="D33" s="10"/>
      <c r="E33" s="10"/>
      <c r="F33" s="16">
        <f>COUNTA(F3:F32)</f>
        <v>26</v>
      </c>
      <c r="G33" s="16">
        <f>AVERAGE(G3:G32)</f>
        <v>2.46153846153846</v>
      </c>
      <c r="H33" s="16">
        <f>COUNTA(H3:H32)</f>
        <v>26</v>
      </c>
      <c r="I33" s="16">
        <f>AVERAGE(I7,I9,I11,I12,I13,I18,I19,I20,I25,I26,I31,I32)</f>
        <v>3.25</v>
      </c>
      <c r="J33" s="16">
        <f>AVERAGE(J3:J32)</f>
        <v>3.15384615384615</v>
      </c>
      <c r="K33" s="10"/>
      <c r="L33" s="16">
        <f>COUNTA(L3:L32)</f>
        <v>22</v>
      </c>
      <c r="M33" s="10"/>
      <c r="N33" s="10"/>
      <c r="O33" s="10"/>
      <c r="P33" s="10"/>
      <c r="Q33" s="10"/>
    </row>
    <row r="34" ht="20.05" customHeight="1">
      <c r="A34" t="s" s="8">
        <v>52</v>
      </c>
      <c r="B34" t="s" s="19">
        <v>53</v>
      </c>
      <c r="C34" t="s" s="17">
        <v>54</v>
      </c>
      <c r="D34" t="s" s="17">
        <v>159</v>
      </c>
      <c r="E34" t="s" s="17">
        <v>160</v>
      </c>
      <c r="F34" t="s" s="17">
        <v>161</v>
      </c>
      <c r="G34" t="s" s="17">
        <v>58</v>
      </c>
      <c r="H34" t="s" s="17">
        <v>162</v>
      </c>
      <c r="I34" s="10"/>
      <c r="J34" s="10"/>
      <c r="K34" s="10"/>
      <c r="L34" s="10"/>
      <c r="M34" s="10"/>
      <c r="N34" s="10"/>
      <c r="O34" s="10"/>
      <c r="P34" s="10"/>
      <c r="Q34" s="10"/>
    </row>
    <row r="35" ht="20.05" customHeight="1">
      <c r="A35" s="1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ht="32.05" customHeight="1">
      <c r="A36" t="s" s="8">
        <v>60</v>
      </c>
      <c r="B36" s="9"/>
      <c r="C36" t="s" s="17">
        <v>163</v>
      </c>
      <c r="D36" t="s" s="17">
        <v>164</v>
      </c>
      <c r="E36" t="s" s="17">
        <v>64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ht="20.05" customHeight="1">
      <c r="A37" s="1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ht="56.05" customHeight="1">
      <c r="A38" t="s" s="8">
        <v>65</v>
      </c>
      <c r="B38" t="s" s="19">
        <v>165</v>
      </c>
      <c r="C38" t="s" s="17">
        <v>166</v>
      </c>
      <c r="D38" t="s" s="17">
        <v>167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ht="20.05" customHeight="1">
      <c r="A39" t="s" s="8">
        <v>70</v>
      </c>
      <c r="B39" t="s" s="19">
        <v>168</v>
      </c>
      <c r="C39" t="s" s="17">
        <v>169</v>
      </c>
      <c r="D39" t="s" s="17">
        <v>170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ht="20.05" customHeight="1">
      <c r="A40" t="s" s="8">
        <v>74</v>
      </c>
      <c r="B40" t="s" s="19">
        <v>171</v>
      </c>
      <c r="C40" t="s" s="17">
        <v>172</v>
      </c>
      <c r="D40" t="s" s="17">
        <v>173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ht="20.05" customHeight="1">
      <c r="A41" t="s" s="8">
        <v>92</v>
      </c>
      <c r="B41" t="s" s="19">
        <v>174</v>
      </c>
      <c r="C41" t="s" s="17">
        <v>175</v>
      </c>
      <c r="D41" t="s" s="17">
        <v>176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ht="32.05" customHeight="1">
      <c r="A42" t="s" s="8">
        <v>78</v>
      </c>
      <c r="B42" t="s" s="19">
        <v>177</v>
      </c>
      <c r="C42" t="s" s="17">
        <v>178</v>
      </c>
      <c r="D42" t="s" s="17">
        <v>179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ht="20.05" customHeight="1">
      <c r="A43" t="s" s="8">
        <v>82</v>
      </c>
      <c r="B43" t="s" s="19">
        <v>180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ht="20.05" customHeight="1">
      <c r="A44" t="s" s="8">
        <v>83</v>
      </c>
      <c r="B44" t="s" s="19">
        <v>181</v>
      </c>
      <c r="C44" t="s" s="17">
        <v>182</v>
      </c>
      <c r="D44" t="s" s="17">
        <v>183</v>
      </c>
      <c r="E44" t="s" s="17">
        <v>184</v>
      </c>
      <c r="F44" t="s" s="17">
        <v>185</v>
      </c>
      <c r="G44" t="s" s="17">
        <v>136</v>
      </c>
      <c r="H44" t="s" s="17">
        <v>90</v>
      </c>
      <c r="I44" s="10"/>
      <c r="J44" s="10"/>
      <c r="K44" s="10"/>
      <c r="L44" s="10"/>
      <c r="M44" s="10"/>
      <c r="N44" s="10"/>
      <c r="O44" s="10"/>
      <c r="P44" s="10"/>
      <c r="Q44" s="10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4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3" customWidth="1"/>
    <col min="2" max="2" width="18.3281" style="33" customWidth="1"/>
    <col min="3" max="3" width="18.875" style="33" customWidth="1"/>
    <col min="4" max="5" width="16.3516" style="33" customWidth="1"/>
    <col min="6" max="6" width="31.875" style="33" customWidth="1"/>
    <col min="7" max="7" width="11.6719" style="33" customWidth="1"/>
    <col min="8" max="18" width="16.3516" style="33" customWidth="1"/>
    <col min="19" max="256" width="16.3516" style="3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56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92</v>
      </c>
      <c r="J2" t="s" s="3">
        <v>91</v>
      </c>
      <c r="K2" t="s" s="3">
        <v>9</v>
      </c>
      <c r="L2" t="s" s="3">
        <v>186</v>
      </c>
      <c r="M2" s="4"/>
      <c r="N2" s="4"/>
      <c r="O2" s="4"/>
      <c r="P2" s="4"/>
      <c r="Q2" s="4"/>
      <c r="R2" s="4"/>
    </row>
    <row r="3" ht="20.25" customHeight="1">
      <c r="A3" t="s" s="5">
        <v>11</v>
      </c>
      <c r="B3" s="6"/>
      <c r="C3" s="7"/>
      <c r="D3" s="32">
        <v>0</v>
      </c>
      <c r="E3" s="7"/>
      <c r="F3" s="32">
        <v>1</v>
      </c>
      <c r="G3" s="32">
        <v>2</v>
      </c>
      <c r="H3" t="s" s="31">
        <v>103</v>
      </c>
      <c r="I3" s="32">
        <v>2</v>
      </c>
      <c r="J3" s="34">
        <v>3.66666666666667</v>
      </c>
      <c r="K3" s="7"/>
      <c r="L3" s="32">
        <v>0</v>
      </c>
      <c r="M3" s="7"/>
      <c r="N3" s="7"/>
      <c r="O3" s="7"/>
      <c r="P3" s="7"/>
      <c r="Q3" s="7"/>
      <c r="R3" s="7"/>
    </row>
    <row r="4" ht="20.05" customHeight="1">
      <c r="A4" t="s" s="11">
        <v>12</v>
      </c>
      <c r="B4" s="12"/>
      <c r="C4" t="s" s="13">
        <v>187</v>
      </c>
      <c r="D4" s="14">
        <v>1</v>
      </c>
      <c r="E4" s="14">
        <v>1</v>
      </c>
      <c r="F4" s="14">
        <v>0</v>
      </c>
      <c r="G4" s="14">
        <v>2</v>
      </c>
      <c r="H4" t="s" s="13">
        <v>188</v>
      </c>
      <c r="I4" s="14">
        <v>3</v>
      </c>
      <c r="J4" s="28">
        <v>2.33333333333333</v>
      </c>
      <c r="K4" s="15"/>
      <c r="L4" s="14">
        <v>1</v>
      </c>
      <c r="M4" s="15"/>
      <c r="N4" s="15"/>
      <c r="O4" s="15"/>
      <c r="P4" s="15"/>
      <c r="Q4" s="15"/>
      <c r="R4" s="15"/>
    </row>
    <row r="5" ht="20.05" customHeight="1">
      <c r="A5" t="s" s="8">
        <v>13</v>
      </c>
      <c r="B5" s="9"/>
      <c r="C5" s="10"/>
      <c r="D5" s="16">
        <v>0</v>
      </c>
      <c r="E5" s="10"/>
      <c r="F5" s="16">
        <v>0</v>
      </c>
      <c r="G5" s="16">
        <v>1</v>
      </c>
      <c r="H5" s="16">
        <v>3.4</v>
      </c>
      <c r="I5" s="16">
        <v>3</v>
      </c>
      <c r="J5" s="16">
        <v>3.5</v>
      </c>
      <c r="K5" s="10"/>
      <c r="L5" s="16">
        <v>1</v>
      </c>
      <c r="M5" s="10"/>
      <c r="N5" s="10"/>
      <c r="O5" s="10"/>
      <c r="P5" s="10"/>
      <c r="Q5" s="10"/>
      <c r="R5" s="10"/>
    </row>
    <row r="6" ht="20.05" customHeight="1">
      <c r="A6" t="s" s="11">
        <v>15</v>
      </c>
      <c r="B6" s="12"/>
      <c r="C6" t="s" s="13">
        <v>189</v>
      </c>
      <c r="D6" s="14">
        <v>1</v>
      </c>
      <c r="E6" s="14">
        <v>1</v>
      </c>
      <c r="F6" s="14">
        <v>2</v>
      </c>
      <c r="G6" s="14">
        <v>2</v>
      </c>
      <c r="H6" t="s" s="13">
        <v>190</v>
      </c>
      <c r="I6" s="14">
        <v>4</v>
      </c>
      <c r="J6" s="28">
        <v>3.75</v>
      </c>
      <c r="K6" s="15"/>
      <c r="L6" s="14">
        <v>0</v>
      </c>
      <c r="M6" s="15"/>
      <c r="N6" s="15"/>
      <c r="O6" s="15"/>
      <c r="P6" s="15"/>
      <c r="Q6" s="15"/>
      <c r="R6" s="15"/>
    </row>
    <row r="7" ht="20.05" customHeight="1">
      <c r="A7" t="s" s="8">
        <v>17</v>
      </c>
      <c r="B7" s="9"/>
      <c r="C7" s="10"/>
      <c r="D7" s="16">
        <v>0</v>
      </c>
      <c r="E7" s="10"/>
      <c r="F7" s="16">
        <v>0</v>
      </c>
      <c r="G7" s="16">
        <v>3</v>
      </c>
      <c r="H7" s="16">
        <v>3</v>
      </c>
      <c r="I7" s="10"/>
      <c r="J7" s="16">
        <v>3</v>
      </c>
      <c r="K7" s="10"/>
      <c r="L7" s="16">
        <v>0</v>
      </c>
      <c r="M7" s="10"/>
      <c r="N7" s="10"/>
      <c r="O7" s="10"/>
      <c r="P7" s="10"/>
      <c r="Q7" s="10"/>
      <c r="R7" s="10"/>
    </row>
    <row r="8" ht="20.05" customHeight="1">
      <c r="A8" t="s" s="8">
        <v>18</v>
      </c>
      <c r="B8" s="9"/>
      <c r="C8" s="10"/>
      <c r="D8" s="16">
        <v>0</v>
      </c>
      <c r="E8" s="10"/>
      <c r="F8" s="16">
        <v>1</v>
      </c>
      <c r="G8" s="16">
        <v>1</v>
      </c>
      <c r="H8" t="s" s="17">
        <v>191</v>
      </c>
      <c r="I8" s="16">
        <v>4</v>
      </c>
      <c r="J8" s="27">
        <v>3</v>
      </c>
      <c r="K8" s="10"/>
      <c r="L8" s="16">
        <v>0</v>
      </c>
      <c r="M8" s="10"/>
      <c r="N8" s="10"/>
      <c r="O8" s="10"/>
      <c r="P8" s="10"/>
      <c r="Q8" s="10"/>
      <c r="R8" s="10"/>
    </row>
    <row r="9" ht="20.05" customHeight="1">
      <c r="A9" t="s" s="11">
        <v>20</v>
      </c>
      <c r="B9" s="12"/>
      <c r="C9" t="s" s="13">
        <v>192</v>
      </c>
      <c r="D9" s="14">
        <v>1</v>
      </c>
      <c r="E9" s="14">
        <v>1</v>
      </c>
      <c r="F9" s="14">
        <v>1</v>
      </c>
      <c r="G9" s="14">
        <v>1</v>
      </c>
      <c r="H9" t="s" s="13">
        <v>193</v>
      </c>
      <c r="I9" s="14">
        <v>1</v>
      </c>
      <c r="J9" s="28">
        <v>2.33333333333333</v>
      </c>
      <c r="K9" s="15"/>
      <c r="L9" s="14">
        <v>1</v>
      </c>
      <c r="M9" s="15"/>
      <c r="N9" s="15"/>
      <c r="O9" s="15"/>
      <c r="P9" s="15"/>
      <c r="Q9" s="15"/>
      <c r="R9" s="15"/>
    </row>
    <row r="10" ht="20.05" customHeight="1">
      <c r="A10" t="s" s="8">
        <v>21</v>
      </c>
      <c r="B10" s="9"/>
      <c r="C10" s="10"/>
      <c r="D10" s="16">
        <v>0</v>
      </c>
      <c r="E10" s="10"/>
      <c r="F10" s="16">
        <v>0</v>
      </c>
      <c r="G10" s="16">
        <v>1</v>
      </c>
      <c r="H10" s="16">
        <v>3.2</v>
      </c>
      <c r="I10" s="16">
        <v>3</v>
      </c>
      <c r="J10" s="16">
        <v>2.5</v>
      </c>
      <c r="K10" s="10"/>
      <c r="L10" s="10"/>
      <c r="M10" s="10"/>
      <c r="N10" s="10"/>
      <c r="O10" s="10"/>
      <c r="P10" s="10"/>
      <c r="Q10" s="10"/>
      <c r="R10" s="10"/>
    </row>
    <row r="11" ht="20.05" customHeight="1">
      <c r="A11" t="s" s="8">
        <v>23</v>
      </c>
      <c r="B11" s="9"/>
      <c r="C11" s="10"/>
      <c r="D11" s="16">
        <v>0</v>
      </c>
      <c r="E11" s="10"/>
      <c r="F11" s="16">
        <v>1</v>
      </c>
      <c r="G11" s="16">
        <v>2</v>
      </c>
      <c r="H11" s="16">
        <v>3.3</v>
      </c>
      <c r="I11" s="16">
        <v>3</v>
      </c>
      <c r="J11" s="16">
        <v>3</v>
      </c>
      <c r="K11" s="10"/>
      <c r="L11" s="10"/>
      <c r="M11" s="10"/>
      <c r="N11" s="10"/>
      <c r="O11" s="10"/>
      <c r="P11" s="10"/>
      <c r="Q11" s="10"/>
      <c r="R11" s="10"/>
    </row>
    <row r="12" ht="20.05" customHeight="1">
      <c r="A12" t="s" s="8">
        <v>24</v>
      </c>
      <c r="B12" s="9"/>
      <c r="C12" s="10"/>
      <c r="D12" s="16">
        <v>0</v>
      </c>
      <c r="E12" s="10"/>
      <c r="F12" s="16">
        <v>1</v>
      </c>
      <c r="G12" s="16">
        <v>1</v>
      </c>
      <c r="H12" s="16">
        <v>3</v>
      </c>
      <c r="I12" s="10"/>
      <c r="J12" s="16">
        <v>3</v>
      </c>
      <c r="K12" s="10"/>
      <c r="L12" s="10"/>
      <c r="M12" s="10"/>
      <c r="N12" s="10"/>
      <c r="O12" s="10"/>
      <c r="P12" s="10"/>
      <c r="Q12" s="10"/>
      <c r="R12" s="10"/>
    </row>
    <row r="13" ht="20.05" customHeight="1">
      <c r="A13" t="s" s="8">
        <v>27</v>
      </c>
      <c r="B13" s="9"/>
      <c r="C13" s="10"/>
      <c r="D13" s="16">
        <v>0</v>
      </c>
      <c r="E13" s="10"/>
      <c r="F13" s="16">
        <v>1</v>
      </c>
      <c r="G13" s="16">
        <v>1</v>
      </c>
      <c r="H13" s="16">
        <v>1</v>
      </c>
      <c r="I13" s="10"/>
      <c r="J13" s="16">
        <v>1</v>
      </c>
      <c r="K13" s="10"/>
      <c r="L13" s="10"/>
      <c r="M13" s="10"/>
      <c r="N13" s="10"/>
      <c r="O13" s="10"/>
      <c r="P13" s="10"/>
      <c r="Q13" s="10"/>
      <c r="R13" s="10"/>
    </row>
    <row r="14" ht="20.05" customHeight="1">
      <c r="A14" t="s" s="8">
        <v>28</v>
      </c>
      <c r="B14" s="9"/>
      <c r="C14" s="10"/>
      <c r="D14" s="16">
        <v>0</v>
      </c>
      <c r="E14" s="10"/>
      <c r="F14" s="16">
        <v>1</v>
      </c>
      <c r="G14" s="16">
        <v>3</v>
      </c>
      <c r="H14" s="16">
        <v>1.1</v>
      </c>
      <c r="I14" s="16">
        <v>1</v>
      </c>
      <c r="J14" s="16">
        <v>1</v>
      </c>
      <c r="K14" s="10"/>
      <c r="L14" s="16">
        <v>0</v>
      </c>
      <c r="M14" s="10"/>
      <c r="N14" s="10"/>
      <c r="O14" s="10"/>
      <c r="P14" s="10"/>
      <c r="Q14" s="10"/>
      <c r="R14" s="10"/>
    </row>
    <row r="15" ht="20.05" customHeight="1">
      <c r="A15" t="s" s="11">
        <v>29</v>
      </c>
      <c r="B15" s="12"/>
      <c r="C15" t="s" s="13">
        <v>194</v>
      </c>
      <c r="D15" s="14">
        <v>1</v>
      </c>
      <c r="E15" s="14">
        <v>1</v>
      </c>
      <c r="F15" s="15"/>
      <c r="G15" s="15"/>
      <c r="H15" s="14">
        <v>2</v>
      </c>
      <c r="I15" s="15"/>
      <c r="J15" s="14">
        <v>2</v>
      </c>
      <c r="K15" s="15"/>
      <c r="L15" s="15"/>
      <c r="M15" s="15"/>
      <c r="N15" s="15"/>
      <c r="O15" s="15"/>
      <c r="P15" s="15"/>
      <c r="Q15" s="15"/>
      <c r="R15" s="15"/>
    </row>
    <row r="16" ht="20.05" customHeight="1">
      <c r="A16" t="s" s="8">
        <v>30</v>
      </c>
      <c r="B16" s="9"/>
      <c r="C16" s="10"/>
      <c r="D16" s="16">
        <v>0</v>
      </c>
      <c r="E16" s="10"/>
      <c r="F16" s="16">
        <v>0</v>
      </c>
      <c r="G16" s="16">
        <v>1</v>
      </c>
      <c r="H16" s="16">
        <v>3.3</v>
      </c>
      <c r="I16" s="16">
        <v>3</v>
      </c>
      <c r="J16" s="16">
        <v>3</v>
      </c>
      <c r="K16" s="10"/>
      <c r="L16" s="16">
        <v>1</v>
      </c>
      <c r="M16" s="10"/>
      <c r="N16" s="10"/>
      <c r="O16" s="10"/>
      <c r="P16" s="10"/>
      <c r="Q16" s="10"/>
      <c r="R16" s="10"/>
    </row>
    <row r="17" ht="20.05" customHeight="1">
      <c r="A17" t="s" s="8">
        <v>32</v>
      </c>
      <c r="B17" s="9"/>
      <c r="C17" s="10"/>
      <c r="D17" s="16">
        <v>0</v>
      </c>
      <c r="E17" s="10"/>
      <c r="F17" s="16">
        <v>1</v>
      </c>
      <c r="G17" s="16">
        <v>4</v>
      </c>
      <c r="H17" s="16">
        <v>1</v>
      </c>
      <c r="I17" s="10"/>
      <c r="J17" s="16">
        <v>1</v>
      </c>
      <c r="K17" s="10"/>
      <c r="L17" s="16">
        <v>0</v>
      </c>
      <c r="M17" s="10"/>
      <c r="N17" s="10"/>
      <c r="O17" s="10"/>
      <c r="P17" s="10"/>
      <c r="Q17" s="10"/>
      <c r="R17" s="10"/>
    </row>
    <row r="18" ht="20.05" customHeight="1">
      <c r="A18" t="s" s="8">
        <v>34</v>
      </c>
      <c r="B18" s="9"/>
      <c r="C18" s="10"/>
      <c r="D18" s="16">
        <v>0</v>
      </c>
      <c r="E18" s="10"/>
      <c r="F18" s="16">
        <v>1</v>
      </c>
      <c r="G18" s="16">
        <v>1</v>
      </c>
      <c r="H18" s="10"/>
      <c r="I18" s="10"/>
      <c r="J18" t="s" s="17">
        <v>16</v>
      </c>
      <c r="K18" s="10"/>
      <c r="L18" s="16">
        <v>0</v>
      </c>
      <c r="M18" s="10"/>
      <c r="N18" s="10"/>
      <c r="O18" s="10"/>
      <c r="P18" s="10"/>
      <c r="Q18" s="10"/>
      <c r="R18" s="10"/>
    </row>
    <row r="19" ht="20.05" customHeight="1">
      <c r="A19" t="s" s="8">
        <v>35</v>
      </c>
      <c r="B19" s="9"/>
      <c r="C19" s="10"/>
      <c r="D19" s="16">
        <v>0</v>
      </c>
      <c r="E19" s="10"/>
      <c r="F19" s="16">
        <v>1</v>
      </c>
      <c r="G19" s="16">
        <v>3</v>
      </c>
      <c r="H19" s="16">
        <v>2</v>
      </c>
      <c r="I19" s="10"/>
      <c r="J19" s="16">
        <v>2</v>
      </c>
      <c r="K19" s="10"/>
      <c r="L19" s="16">
        <v>1</v>
      </c>
      <c r="M19" s="10"/>
      <c r="N19" s="10"/>
      <c r="O19" s="10"/>
      <c r="P19" s="10"/>
      <c r="Q19" s="10"/>
      <c r="R19" s="10"/>
    </row>
    <row r="20" ht="20.05" customHeight="1">
      <c r="A20" t="s" s="11">
        <v>36</v>
      </c>
      <c r="B20" s="12"/>
      <c r="C20" t="s" s="13">
        <v>195</v>
      </c>
      <c r="D20" s="14">
        <v>1</v>
      </c>
      <c r="E20" s="14">
        <v>1</v>
      </c>
      <c r="F20" s="14">
        <v>1</v>
      </c>
      <c r="G20" s="14">
        <v>4</v>
      </c>
      <c r="H20" t="s" s="13">
        <v>196</v>
      </c>
      <c r="I20" s="14">
        <v>4</v>
      </c>
      <c r="J20" s="28">
        <v>2.66666666666667</v>
      </c>
      <c r="K20" s="15"/>
      <c r="L20" s="14">
        <v>0</v>
      </c>
      <c r="M20" s="15"/>
      <c r="N20" s="15"/>
      <c r="O20" s="15"/>
      <c r="P20" s="15"/>
      <c r="Q20" s="15"/>
      <c r="R20" s="15"/>
    </row>
    <row r="21" ht="20.05" customHeight="1">
      <c r="A21" t="s" s="8">
        <v>38</v>
      </c>
      <c r="B21" s="9"/>
      <c r="C21" s="10"/>
      <c r="D21" s="16">
        <v>0</v>
      </c>
      <c r="E21" s="10"/>
      <c r="F21" s="16">
        <v>0</v>
      </c>
      <c r="G21" s="16">
        <v>2</v>
      </c>
      <c r="H21" s="10"/>
      <c r="I21" s="10"/>
      <c r="J21" t="s" s="17">
        <v>16</v>
      </c>
      <c r="K21" s="10"/>
      <c r="L21" s="16">
        <v>0</v>
      </c>
      <c r="M21" s="10"/>
      <c r="N21" s="10"/>
      <c r="O21" s="10"/>
      <c r="P21" s="10"/>
      <c r="Q21" s="10"/>
      <c r="R21" s="10"/>
    </row>
    <row r="22" ht="20.05" customHeight="1">
      <c r="A22" t="s" s="8">
        <v>39</v>
      </c>
      <c r="B22" s="9"/>
      <c r="C22" s="10"/>
      <c r="D22" s="16">
        <v>0</v>
      </c>
      <c r="E22" s="10"/>
      <c r="F22" s="10"/>
      <c r="G22" s="10"/>
      <c r="H22" s="10"/>
      <c r="I22" s="10"/>
      <c r="J22" t="s" s="17">
        <v>16</v>
      </c>
      <c r="K22" s="10"/>
      <c r="L22" s="10"/>
      <c r="M22" s="10"/>
      <c r="N22" s="10"/>
      <c r="O22" s="10"/>
      <c r="P22" s="10"/>
      <c r="Q22" s="10"/>
      <c r="R22" s="10"/>
    </row>
    <row r="23" ht="20.05" customHeight="1">
      <c r="A23" t="s" s="11">
        <v>40</v>
      </c>
      <c r="B23" s="12"/>
      <c r="C23" t="s" s="13">
        <v>197</v>
      </c>
      <c r="D23" s="14">
        <v>1</v>
      </c>
      <c r="E23" s="14">
        <v>1</v>
      </c>
      <c r="F23" s="14">
        <v>1</v>
      </c>
      <c r="G23" s="14">
        <v>5</v>
      </c>
      <c r="H23" s="14">
        <v>3.2</v>
      </c>
      <c r="I23" s="14">
        <v>3</v>
      </c>
      <c r="J23" s="14">
        <v>2.5</v>
      </c>
      <c r="K23" s="15"/>
      <c r="L23" s="14">
        <v>0</v>
      </c>
      <c r="M23" s="15"/>
      <c r="N23" s="15"/>
      <c r="O23" s="15"/>
      <c r="P23" s="15"/>
      <c r="Q23" s="15"/>
      <c r="R23" s="15"/>
    </row>
    <row r="24" ht="20.05" customHeight="1">
      <c r="A24" t="s" s="8">
        <v>41</v>
      </c>
      <c r="B24" s="9"/>
      <c r="C24" s="10"/>
      <c r="D24" s="16">
        <v>0</v>
      </c>
      <c r="E24" s="10"/>
      <c r="F24" s="16">
        <v>0</v>
      </c>
      <c r="G24" s="16">
        <v>3</v>
      </c>
      <c r="H24" t="s" s="17">
        <v>198</v>
      </c>
      <c r="I24" s="16">
        <v>3</v>
      </c>
      <c r="J24" s="16">
        <v>3</v>
      </c>
      <c r="K24" s="10"/>
      <c r="L24" s="16">
        <v>0</v>
      </c>
      <c r="M24" s="10"/>
      <c r="N24" s="10"/>
      <c r="O24" s="10"/>
      <c r="P24" s="10"/>
      <c r="Q24" s="10"/>
      <c r="R24" s="10"/>
    </row>
    <row r="25" ht="20.05" customHeight="1">
      <c r="A25" t="s" s="8">
        <v>43</v>
      </c>
      <c r="B25" s="9"/>
      <c r="C25" s="10"/>
      <c r="D25" s="16">
        <v>0</v>
      </c>
      <c r="E25" s="10"/>
      <c r="F25" s="16">
        <v>2</v>
      </c>
      <c r="G25" s="16">
        <v>4</v>
      </c>
      <c r="H25" t="s" s="17">
        <v>199</v>
      </c>
      <c r="I25" s="16">
        <v>3</v>
      </c>
      <c r="J25" s="27">
        <v>2.4</v>
      </c>
      <c r="K25" s="10"/>
      <c r="L25" s="16">
        <v>0</v>
      </c>
      <c r="M25" s="10"/>
      <c r="N25" s="10"/>
      <c r="O25" s="10"/>
      <c r="P25" s="10"/>
      <c r="Q25" s="10"/>
      <c r="R25" s="10"/>
    </row>
    <row r="26" ht="20.05" customHeight="1">
      <c r="A26" t="s" s="8">
        <v>44</v>
      </c>
      <c r="B26" s="9"/>
      <c r="C26" s="10"/>
      <c r="D26" s="16">
        <v>0</v>
      </c>
      <c r="E26" s="10"/>
      <c r="F26" s="16">
        <v>1</v>
      </c>
      <c r="G26" s="16">
        <v>3</v>
      </c>
      <c r="H26" s="16">
        <v>4</v>
      </c>
      <c r="I26" s="10"/>
      <c r="J26" s="16">
        <v>4</v>
      </c>
      <c r="K26" s="10"/>
      <c r="L26" s="16">
        <v>0</v>
      </c>
      <c r="M26" s="10"/>
      <c r="N26" s="10"/>
      <c r="O26" s="10"/>
      <c r="P26" s="10"/>
      <c r="Q26" s="10"/>
      <c r="R26" s="10"/>
    </row>
    <row r="27" ht="20.05" customHeight="1">
      <c r="A27" t="s" s="8">
        <v>46</v>
      </c>
      <c r="B27" s="9"/>
      <c r="C27" s="10"/>
      <c r="D27" s="16">
        <v>0</v>
      </c>
      <c r="E27" s="10"/>
      <c r="F27" s="16">
        <v>1</v>
      </c>
      <c r="G27" s="16">
        <v>4</v>
      </c>
      <c r="H27" t="s" s="17">
        <v>200</v>
      </c>
      <c r="I27" s="16">
        <v>1</v>
      </c>
      <c r="J27" s="27">
        <v>3</v>
      </c>
      <c r="K27" s="10"/>
      <c r="L27" s="10"/>
      <c r="M27" s="10"/>
      <c r="N27" s="10"/>
      <c r="O27" s="10"/>
      <c r="P27" s="10"/>
      <c r="Q27" s="10"/>
      <c r="R27" s="10"/>
    </row>
    <row r="28" ht="20.05" customHeight="1">
      <c r="A28" t="s" s="11">
        <v>47</v>
      </c>
      <c r="B28" s="12"/>
      <c r="C28" t="s" s="13">
        <v>201</v>
      </c>
      <c r="D28" s="14">
        <v>1</v>
      </c>
      <c r="E28" s="14">
        <v>1</v>
      </c>
      <c r="F28" s="14">
        <v>1</v>
      </c>
      <c r="G28" s="14">
        <v>2</v>
      </c>
      <c r="H28" s="14">
        <v>3.3</v>
      </c>
      <c r="I28" s="14">
        <v>3</v>
      </c>
      <c r="J28" s="14">
        <v>3</v>
      </c>
      <c r="K28" s="15"/>
      <c r="L28" s="14">
        <v>1</v>
      </c>
      <c r="M28" s="15"/>
      <c r="N28" s="15"/>
      <c r="O28" s="15"/>
      <c r="P28" s="15"/>
      <c r="Q28" s="15"/>
      <c r="R28" s="15"/>
    </row>
    <row r="29" ht="20.05" customHeight="1">
      <c r="A29" t="s" s="8">
        <v>48</v>
      </c>
      <c r="B29" s="9"/>
      <c r="C29" s="10"/>
      <c r="D29" s="16">
        <v>0</v>
      </c>
      <c r="E29" s="10"/>
      <c r="F29" s="16">
        <v>0</v>
      </c>
      <c r="G29" s="16">
        <v>2</v>
      </c>
      <c r="H29" t="s" s="17">
        <v>202</v>
      </c>
      <c r="I29" s="16">
        <v>2</v>
      </c>
      <c r="J29" s="27">
        <v>1.33333333333333</v>
      </c>
      <c r="K29" s="10"/>
      <c r="L29" s="16">
        <v>1</v>
      </c>
      <c r="M29" s="10"/>
      <c r="N29" s="10"/>
      <c r="O29" s="10"/>
      <c r="P29" s="10"/>
      <c r="Q29" s="10"/>
      <c r="R29" s="10"/>
    </row>
    <row r="30" ht="20.05" customHeight="1">
      <c r="A30" t="s" s="8">
        <v>49</v>
      </c>
      <c r="B30" s="9"/>
      <c r="C30" s="10"/>
      <c r="D30" s="16">
        <v>0</v>
      </c>
      <c r="E30" s="10"/>
      <c r="F30" s="16">
        <v>2</v>
      </c>
      <c r="G30" s="16">
        <v>3</v>
      </c>
      <c r="H30" s="16">
        <v>3</v>
      </c>
      <c r="I30" s="10"/>
      <c r="J30" s="16">
        <v>3</v>
      </c>
      <c r="K30" s="10"/>
      <c r="L30" s="16">
        <v>1</v>
      </c>
      <c r="M30" s="10"/>
      <c r="N30" s="10"/>
      <c r="O30" s="10"/>
      <c r="P30" s="10"/>
      <c r="Q30" s="10"/>
      <c r="R30" s="10"/>
    </row>
    <row r="31" ht="20.05" customHeight="1">
      <c r="A31" t="s" s="8">
        <v>50</v>
      </c>
      <c r="B31" s="9"/>
      <c r="C31" s="10"/>
      <c r="D31" s="16">
        <v>0</v>
      </c>
      <c r="E31" s="10"/>
      <c r="F31" s="16">
        <v>0</v>
      </c>
      <c r="G31" s="16">
        <v>1</v>
      </c>
      <c r="H31" t="s" s="17">
        <v>203</v>
      </c>
      <c r="I31" s="16">
        <v>1</v>
      </c>
      <c r="J31" s="27">
        <v>1.33333333333333</v>
      </c>
      <c r="K31" s="10"/>
      <c r="L31" s="16">
        <v>1</v>
      </c>
      <c r="M31" s="10"/>
      <c r="N31" s="10"/>
      <c r="O31" s="10"/>
      <c r="P31" s="10"/>
      <c r="Q31" s="10"/>
      <c r="R31" s="10"/>
    </row>
    <row r="32" ht="20.05" customHeight="1">
      <c r="A32" t="s" s="11">
        <v>108</v>
      </c>
      <c r="B32" s="12"/>
      <c r="C32" t="s" s="13">
        <v>204</v>
      </c>
      <c r="D32" s="14">
        <v>1</v>
      </c>
      <c r="E32" s="14">
        <v>1</v>
      </c>
      <c r="F32" s="14">
        <v>1</v>
      </c>
      <c r="G32" s="14">
        <v>5</v>
      </c>
      <c r="H32" s="14">
        <v>1</v>
      </c>
      <c r="I32" s="15"/>
      <c r="J32" s="14">
        <v>1</v>
      </c>
      <c r="K32" s="15"/>
      <c r="L32" s="14">
        <v>0</v>
      </c>
      <c r="M32" s="15"/>
      <c r="N32" s="15"/>
      <c r="O32" s="15"/>
      <c r="P32" s="15"/>
      <c r="Q32" s="15"/>
      <c r="R32" s="15"/>
    </row>
    <row r="33" ht="20.05" customHeight="1">
      <c r="A33" s="18"/>
      <c r="B33" s="9"/>
      <c r="C33" s="16">
        <f>COUNTA(C3:C32)</f>
        <v>8</v>
      </c>
      <c r="D33" s="10"/>
      <c r="E33" s="10"/>
      <c r="F33" s="16">
        <f>COUNTA(F3:F32)</f>
        <v>28</v>
      </c>
      <c r="G33" s="16">
        <f>AVERAGE(G3:G32)</f>
        <v>2.39285714285714</v>
      </c>
      <c r="H33" s="16">
        <f>COUNTA(H3:H32)</f>
        <v>27</v>
      </c>
      <c r="I33" s="16">
        <f>AVERAGE(I5,I8,I10,I11,I14,I16,I24,I25,I27,I29,I31)</f>
        <v>2.45454545454545</v>
      </c>
      <c r="J33" s="16">
        <f>AVERAGE(J3:J32)</f>
        <v>2.49320987654321</v>
      </c>
      <c r="K33" s="10"/>
      <c r="L33" s="16">
        <f>COUNTA(L3:L32)</f>
        <v>23</v>
      </c>
      <c r="M33" s="10"/>
      <c r="N33" s="10"/>
      <c r="O33" s="10"/>
      <c r="P33" s="10"/>
      <c r="Q33" s="10"/>
      <c r="R33" s="10"/>
    </row>
    <row r="34" ht="20.05" customHeight="1">
      <c r="A34" t="s" s="8">
        <v>52</v>
      </c>
      <c r="B34" t="s" s="19">
        <v>111</v>
      </c>
      <c r="C34" t="s" s="17">
        <v>54</v>
      </c>
      <c r="D34" t="s" s="17">
        <v>205</v>
      </c>
      <c r="E34" t="s" s="17">
        <v>56</v>
      </c>
      <c r="F34" t="s" s="17">
        <v>115</v>
      </c>
      <c r="G34" t="s" s="17">
        <v>58</v>
      </c>
      <c r="H34" t="s" s="17">
        <v>59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ht="20.05" customHeight="1">
      <c r="A35" s="1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ht="20.05" customHeight="1">
      <c r="A36" t="s" s="8">
        <v>60</v>
      </c>
      <c r="B36" s="9"/>
      <c r="C36" t="s" s="17">
        <v>62</v>
      </c>
      <c r="D36" t="s" s="17">
        <v>206</v>
      </c>
      <c r="E36" t="s" s="17">
        <v>207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ht="20.05" customHeight="1">
      <c r="A37" s="1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ht="20.05" customHeight="1">
      <c r="A38" t="s" s="8">
        <v>208</v>
      </c>
      <c r="B38" t="s" s="19">
        <v>209</v>
      </c>
      <c r="C38" t="s" s="17">
        <v>210</v>
      </c>
      <c r="D38" t="s" s="17">
        <v>211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ht="20.05" customHeight="1">
      <c r="A39" t="s" s="8">
        <v>70</v>
      </c>
      <c r="B39" t="s" s="19">
        <v>212</v>
      </c>
      <c r="C39" t="s" s="17">
        <v>210</v>
      </c>
      <c r="D39" t="s" s="17">
        <v>213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ht="20.05" customHeight="1">
      <c r="A40" t="s" s="8">
        <v>74</v>
      </c>
      <c r="B40" t="s" s="19">
        <v>214</v>
      </c>
      <c r="C40" t="s" s="17">
        <v>215</v>
      </c>
      <c r="D40" t="s" s="17">
        <v>216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ht="32.05" customHeight="1">
      <c r="A41" t="s" s="8">
        <v>78</v>
      </c>
      <c r="B41" t="s" s="19">
        <v>217</v>
      </c>
      <c r="C41" t="s" s="17">
        <v>218</v>
      </c>
      <c r="D41" t="s" s="17">
        <v>219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ht="20.05" customHeight="1">
      <c r="A42" t="s" s="8">
        <v>82</v>
      </c>
      <c r="B42" s="20">
        <v>0.875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ht="20.05" customHeight="1">
      <c r="A43" t="s" s="8">
        <v>83</v>
      </c>
      <c r="B43" t="s" s="19">
        <v>132</v>
      </c>
      <c r="C43" t="s" s="17">
        <v>85</v>
      </c>
      <c r="D43" t="s" s="17">
        <v>220</v>
      </c>
      <c r="E43" t="s" s="17">
        <v>221</v>
      </c>
      <c r="F43" t="s" s="17">
        <v>222</v>
      </c>
      <c r="G43" t="s" s="17">
        <v>223</v>
      </c>
      <c r="H43" t="s" s="17">
        <v>224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</row>
  </sheetData>
  <mergeCells count="1">
    <mergeCell ref="A1:R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5" customWidth="1"/>
    <col min="2" max="2" width="18.3281" style="35" customWidth="1"/>
    <col min="3" max="3" width="18.875" style="35" customWidth="1"/>
    <col min="4" max="4" width="16.3516" style="35" customWidth="1"/>
    <col min="5" max="5" width="23.0625" style="35" customWidth="1"/>
    <col min="6" max="6" width="31.875" style="35" customWidth="1"/>
    <col min="7" max="7" width="11.6719" style="35" customWidth="1"/>
    <col min="8" max="18" width="16.3516" style="35" customWidth="1"/>
    <col min="19" max="256" width="16.3516" style="3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56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92</v>
      </c>
      <c r="J2" t="s" s="3">
        <v>91</v>
      </c>
      <c r="K2" t="s" s="3">
        <v>9</v>
      </c>
      <c r="L2" t="s" s="3">
        <v>137</v>
      </c>
      <c r="M2" s="4"/>
      <c r="N2" s="4"/>
      <c r="O2" s="4"/>
      <c r="P2" s="4"/>
      <c r="Q2" s="4"/>
      <c r="R2" s="4"/>
    </row>
    <row r="3" ht="20.25" customHeight="1">
      <c r="A3" t="s" s="22">
        <v>11</v>
      </c>
      <c r="B3" s="23"/>
      <c r="C3" t="s" s="24">
        <v>225</v>
      </c>
      <c r="D3" s="25">
        <v>1</v>
      </c>
      <c r="E3" s="25">
        <v>1</v>
      </c>
      <c r="F3" s="25">
        <v>1</v>
      </c>
      <c r="G3" s="25">
        <v>5</v>
      </c>
      <c r="H3" s="25">
        <v>3</v>
      </c>
      <c r="I3" s="26"/>
      <c r="J3" s="25">
        <v>3</v>
      </c>
      <c r="K3" s="25">
        <v>0</v>
      </c>
      <c r="L3" s="25">
        <v>0</v>
      </c>
      <c r="M3" s="26"/>
      <c r="N3" s="26"/>
      <c r="O3" s="26"/>
      <c r="P3" s="26"/>
      <c r="Q3" s="26"/>
      <c r="R3" s="26"/>
    </row>
    <row r="4" ht="20.05" customHeight="1">
      <c r="A4" t="s" s="11">
        <v>12</v>
      </c>
      <c r="B4" s="12"/>
      <c r="C4" t="s" s="13">
        <v>25</v>
      </c>
      <c r="D4" s="14">
        <v>1</v>
      </c>
      <c r="E4" s="14">
        <v>1</v>
      </c>
      <c r="F4" s="14">
        <v>1</v>
      </c>
      <c r="G4" s="14">
        <v>4</v>
      </c>
      <c r="H4" s="14">
        <v>3.4</v>
      </c>
      <c r="I4" s="14">
        <v>3</v>
      </c>
      <c r="J4" s="14">
        <v>3.5</v>
      </c>
      <c r="K4" s="14">
        <v>0</v>
      </c>
      <c r="L4" s="14">
        <v>1</v>
      </c>
      <c r="M4" s="15"/>
      <c r="N4" s="15"/>
      <c r="O4" s="15"/>
      <c r="P4" s="15"/>
      <c r="Q4" s="15"/>
      <c r="R4" s="15"/>
    </row>
    <row r="5" ht="20.05" customHeight="1">
      <c r="A5" t="s" s="8">
        <v>13</v>
      </c>
      <c r="B5" s="9"/>
      <c r="C5" s="10"/>
      <c r="D5" s="16">
        <v>0</v>
      </c>
      <c r="E5" s="10"/>
      <c r="F5" s="16">
        <v>1</v>
      </c>
      <c r="G5" s="16">
        <v>2</v>
      </c>
      <c r="H5" s="10"/>
      <c r="I5" s="10"/>
      <c r="J5" t="s" s="17">
        <v>16</v>
      </c>
      <c r="K5" s="16">
        <v>0</v>
      </c>
      <c r="L5" s="16">
        <v>1</v>
      </c>
      <c r="M5" s="10"/>
      <c r="N5" s="10"/>
      <c r="O5" s="10"/>
      <c r="P5" s="10"/>
      <c r="Q5" s="10"/>
      <c r="R5" s="10"/>
    </row>
    <row r="6" ht="20.05" customHeight="1">
      <c r="A6" t="s" s="8">
        <v>15</v>
      </c>
      <c r="B6" s="9"/>
      <c r="C6" s="10"/>
      <c r="D6" s="16">
        <v>0</v>
      </c>
      <c r="E6" s="10"/>
      <c r="F6" s="16">
        <v>2</v>
      </c>
      <c r="G6" s="16">
        <v>5</v>
      </c>
      <c r="H6" s="16">
        <v>5.5</v>
      </c>
      <c r="I6" s="16">
        <v>5</v>
      </c>
      <c r="J6" s="16">
        <v>5</v>
      </c>
      <c r="K6" s="16">
        <v>0</v>
      </c>
      <c r="L6" s="16">
        <v>0</v>
      </c>
      <c r="M6" s="10"/>
      <c r="N6" s="10"/>
      <c r="O6" s="10"/>
      <c r="P6" s="10"/>
      <c r="Q6" s="10"/>
      <c r="R6" s="10"/>
    </row>
    <row r="7" ht="20.05" customHeight="1">
      <c r="A7" t="s" s="8">
        <v>17</v>
      </c>
      <c r="B7" s="9"/>
      <c r="C7" s="10"/>
      <c r="D7" s="16">
        <v>0</v>
      </c>
      <c r="E7" s="10"/>
      <c r="F7" s="16">
        <v>0</v>
      </c>
      <c r="G7" s="16">
        <v>3</v>
      </c>
      <c r="H7" s="16">
        <v>4.5</v>
      </c>
      <c r="I7" s="16">
        <v>4</v>
      </c>
      <c r="J7" s="16">
        <v>4.5</v>
      </c>
      <c r="K7" s="16">
        <v>0</v>
      </c>
      <c r="L7" s="16">
        <v>0</v>
      </c>
      <c r="M7" s="10"/>
      <c r="N7" s="10"/>
      <c r="O7" s="10"/>
      <c r="P7" s="10"/>
      <c r="Q7" s="10"/>
      <c r="R7" s="10"/>
    </row>
    <row r="8" ht="20.05" customHeight="1">
      <c r="A8" t="s" s="8">
        <v>18</v>
      </c>
      <c r="B8" s="9"/>
      <c r="C8" s="10"/>
      <c r="D8" s="16">
        <v>0</v>
      </c>
      <c r="E8" s="10"/>
      <c r="F8" s="16">
        <v>1</v>
      </c>
      <c r="G8" s="16">
        <v>5</v>
      </c>
      <c r="H8" s="10"/>
      <c r="I8" s="10"/>
      <c r="J8" t="s" s="17">
        <v>16</v>
      </c>
      <c r="K8" s="16">
        <v>0</v>
      </c>
      <c r="L8" s="16">
        <v>0</v>
      </c>
      <c r="M8" s="10"/>
      <c r="N8" s="10"/>
      <c r="O8" s="10"/>
      <c r="P8" s="10"/>
      <c r="Q8" s="10"/>
      <c r="R8" s="10"/>
    </row>
    <row r="9" ht="20.05" customHeight="1">
      <c r="A9" t="s" s="11">
        <v>20</v>
      </c>
      <c r="B9" s="12"/>
      <c r="C9" t="s" s="13">
        <v>226</v>
      </c>
      <c r="D9" s="14">
        <v>1</v>
      </c>
      <c r="E9" s="14">
        <v>1</v>
      </c>
      <c r="F9" s="14">
        <v>1</v>
      </c>
      <c r="G9" s="14">
        <v>3</v>
      </c>
      <c r="H9" s="14">
        <v>5.4</v>
      </c>
      <c r="I9" s="14">
        <v>5</v>
      </c>
      <c r="J9" s="14">
        <v>4.5</v>
      </c>
      <c r="K9" s="14">
        <v>0</v>
      </c>
      <c r="L9" s="14">
        <v>1</v>
      </c>
      <c r="M9" s="15"/>
      <c r="N9" s="15"/>
      <c r="O9" s="15"/>
      <c r="P9" s="15"/>
      <c r="Q9" s="15"/>
      <c r="R9" s="15"/>
    </row>
    <row r="10" ht="20.05" customHeight="1">
      <c r="A10" t="s" s="11">
        <v>21</v>
      </c>
      <c r="B10" s="12"/>
      <c r="C10" t="s" s="13">
        <v>37</v>
      </c>
      <c r="D10" s="14">
        <v>1</v>
      </c>
      <c r="E10" s="14">
        <v>1</v>
      </c>
      <c r="F10" s="14">
        <v>1</v>
      </c>
      <c r="G10" s="14">
        <v>5</v>
      </c>
      <c r="H10" s="14">
        <v>5.5</v>
      </c>
      <c r="I10" s="15"/>
      <c r="J10" s="14">
        <v>5</v>
      </c>
      <c r="K10" s="14">
        <v>0</v>
      </c>
      <c r="L10" s="14">
        <v>1</v>
      </c>
      <c r="M10" s="15"/>
      <c r="N10" s="15"/>
      <c r="O10" s="15"/>
      <c r="P10" s="15"/>
      <c r="Q10" s="15"/>
      <c r="R10" s="15"/>
    </row>
    <row r="11" ht="20.05" customHeight="1">
      <c r="A11" t="s" s="8">
        <v>23</v>
      </c>
      <c r="B11" s="9"/>
      <c r="C11" s="10"/>
      <c r="D11" s="16">
        <v>0</v>
      </c>
      <c r="E11" s="10"/>
      <c r="F11" s="16">
        <v>2</v>
      </c>
      <c r="G11" s="16">
        <v>3</v>
      </c>
      <c r="H11" s="16">
        <v>4.5</v>
      </c>
      <c r="I11" s="16">
        <v>4</v>
      </c>
      <c r="J11" s="16">
        <v>4.5</v>
      </c>
      <c r="K11" s="16">
        <v>0</v>
      </c>
      <c r="L11" s="16">
        <v>1</v>
      </c>
      <c r="M11" s="10"/>
      <c r="N11" s="10"/>
      <c r="O11" s="10"/>
      <c r="P11" s="10"/>
      <c r="Q11" s="10"/>
      <c r="R11" s="10"/>
    </row>
    <row r="12" ht="20.05" customHeight="1">
      <c r="A12" t="s" s="11">
        <v>24</v>
      </c>
      <c r="B12" s="12"/>
      <c r="C12" t="s" s="13">
        <v>226</v>
      </c>
      <c r="D12" s="14">
        <v>1</v>
      </c>
      <c r="E12" s="14">
        <v>1</v>
      </c>
      <c r="F12" s="15"/>
      <c r="G12" s="15"/>
      <c r="H12" s="15"/>
      <c r="I12" s="15"/>
      <c r="J12" t="s" s="13">
        <v>16</v>
      </c>
      <c r="K12" s="14">
        <v>0</v>
      </c>
      <c r="L12" s="15"/>
      <c r="M12" s="15"/>
      <c r="N12" s="15"/>
      <c r="O12" s="15"/>
      <c r="P12" s="15"/>
      <c r="Q12" s="15"/>
      <c r="R12" s="15"/>
    </row>
    <row r="13" ht="20.05" customHeight="1">
      <c r="A13" t="s" s="11">
        <v>27</v>
      </c>
      <c r="B13" s="12"/>
      <c r="C13" t="s" s="13">
        <v>227</v>
      </c>
      <c r="D13" s="14">
        <v>1</v>
      </c>
      <c r="E13" s="14">
        <v>1</v>
      </c>
      <c r="F13" s="14">
        <v>1</v>
      </c>
      <c r="G13" s="14">
        <v>5</v>
      </c>
      <c r="H13" s="14">
        <v>3.5</v>
      </c>
      <c r="I13" s="14">
        <v>3</v>
      </c>
      <c r="J13" s="14">
        <v>4</v>
      </c>
      <c r="K13" s="14">
        <v>0</v>
      </c>
      <c r="L13" s="14">
        <v>1</v>
      </c>
      <c r="M13" s="15"/>
      <c r="N13" s="15"/>
      <c r="O13" s="15"/>
      <c r="P13" s="15"/>
      <c r="Q13" s="15"/>
      <c r="R13" s="15"/>
    </row>
    <row r="14" ht="20.05" customHeight="1">
      <c r="A14" t="s" s="8">
        <v>28</v>
      </c>
      <c r="B14" s="9"/>
      <c r="C14" s="10"/>
      <c r="D14" s="16">
        <v>0</v>
      </c>
      <c r="E14" s="10"/>
      <c r="F14" s="16">
        <v>1</v>
      </c>
      <c r="G14" s="16">
        <v>5</v>
      </c>
      <c r="H14" s="10"/>
      <c r="I14" s="10"/>
      <c r="J14" t="s" s="17">
        <v>16</v>
      </c>
      <c r="K14" s="16">
        <v>0</v>
      </c>
      <c r="L14" s="16">
        <v>0</v>
      </c>
      <c r="M14" s="10"/>
      <c r="N14" s="10"/>
      <c r="O14" s="10"/>
      <c r="P14" s="10"/>
      <c r="Q14" s="10"/>
      <c r="R14" s="10"/>
    </row>
    <row r="15" ht="20.05" customHeight="1">
      <c r="A15" t="s" s="11">
        <v>29</v>
      </c>
      <c r="B15" s="12"/>
      <c r="C15" t="s" s="13">
        <v>227</v>
      </c>
      <c r="D15" s="14">
        <v>1</v>
      </c>
      <c r="E15" s="14">
        <v>1</v>
      </c>
      <c r="F15" s="14">
        <v>1</v>
      </c>
      <c r="G15" s="14">
        <v>3</v>
      </c>
      <c r="H15" s="14">
        <v>4.5</v>
      </c>
      <c r="I15" s="14">
        <v>4</v>
      </c>
      <c r="J15" s="14">
        <v>4.5</v>
      </c>
      <c r="K15" s="14">
        <v>0</v>
      </c>
      <c r="L15" s="14">
        <v>0</v>
      </c>
      <c r="M15" s="15"/>
      <c r="N15" s="15"/>
      <c r="O15" s="15"/>
      <c r="P15" s="15"/>
      <c r="Q15" s="15"/>
      <c r="R15" s="15"/>
    </row>
    <row r="16" ht="20.05" customHeight="1">
      <c r="A16" t="s" s="11">
        <v>30</v>
      </c>
      <c r="B16" s="12"/>
      <c r="C16" t="s" s="13">
        <v>228</v>
      </c>
      <c r="D16" s="14">
        <v>1</v>
      </c>
      <c r="E16" s="14">
        <v>1</v>
      </c>
      <c r="F16" s="14">
        <v>1</v>
      </c>
      <c r="G16" s="14">
        <v>3</v>
      </c>
      <c r="H16" s="14">
        <v>5.4</v>
      </c>
      <c r="I16" s="14">
        <v>5</v>
      </c>
      <c r="J16" s="14">
        <v>4.5</v>
      </c>
      <c r="K16" s="14">
        <v>0</v>
      </c>
      <c r="L16" s="14">
        <v>0</v>
      </c>
      <c r="M16" s="15"/>
      <c r="N16" s="15"/>
      <c r="O16" s="15"/>
      <c r="P16" s="15"/>
      <c r="Q16" s="15"/>
      <c r="R16" s="15"/>
    </row>
    <row r="17" ht="20.05" customHeight="1">
      <c r="A17" t="s" s="11">
        <v>32</v>
      </c>
      <c r="B17" s="12"/>
      <c r="C17" t="s" s="13">
        <v>226</v>
      </c>
      <c r="D17" s="14">
        <v>1</v>
      </c>
      <c r="E17" s="14">
        <v>1</v>
      </c>
      <c r="F17" s="14">
        <v>1</v>
      </c>
      <c r="G17" s="14">
        <v>4</v>
      </c>
      <c r="H17" s="14">
        <v>5.5</v>
      </c>
      <c r="I17" s="14">
        <v>5</v>
      </c>
      <c r="J17" s="14">
        <v>5</v>
      </c>
      <c r="K17" s="14">
        <v>0</v>
      </c>
      <c r="L17" s="14">
        <v>0</v>
      </c>
      <c r="M17" s="15"/>
      <c r="N17" s="15"/>
      <c r="O17" s="15"/>
      <c r="P17" s="15"/>
      <c r="Q17" s="15"/>
      <c r="R17" s="15"/>
    </row>
    <row r="18" ht="20.05" customHeight="1">
      <c r="A18" t="s" s="8">
        <v>34</v>
      </c>
      <c r="B18" s="9"/>
      <c r="C18" s="10"/>
      <c r="D18" s="16">
        <v>0</v>
      </c>
      <c r="E18" s="10"/>
      <c r="F18" s="16">
        <v>1</v>
      </c>
      <c r="G18" s="16">
        <v>5</v>
      </c>
      <c r="H18" s="16">
        <v>5</v>
      </c>
      <c r="I18" s="10"/>
      <c r="J18" s="16">
        <v>5</v>
      </c>
      <c r="K18" s="16">
        <v>0</v>
      </c>
      <c r="L18" s="16">
        <v>1</v>
      </c>
      <c r="M18" s="10"/>
      <c r="N18" s="10"/>
      <c r="O18" s="10"/>
      <c r="P18" s="10"/>
      <c r="Q18" s="10"/>
      <c r="R18" s="10"/>
    </row>
    <row r="19" ht="20.05" customHeight="1">
      <c r="A19" t="s" s="11">
        <v>35</v>
      </c>
      <c r="B19" s="12"/>
      <c r="C19" t="s" s="13">
        <v>229</v>
      </c>
      <c r="D19" s="14">
        <v>1</v>
      </c>
      <c r="E19" s="14">
        <v>1</v>
      </c>
      <c r="F19" t="s" s="13">
        <v>16</v>
      </c>
      <c r="G19" t="s" s="13">
        <v>16</v>
      </c>
      <c r="H19" s="14">
        <v>5</v>
      </c>
      <c r="I19" s="15"/>
      <c r="J19" s="14">
        <v>5</v>
      </c>
      <c r="K19" s="14">
        <v>0</v>
      </c>
      <c r="L19" s="15"/>
      <c r="M19" s="15"/>
      <c r="N19" s="15"/>
      <c r="O19" s="15"/>
      <c r="P19" s="15"/>
      <c r="Q19" s="15"/>
      <c r="R19" s="15"/>
    </row>
    <row r="20" ht="20.05" customHeight="1">
      <c r="A20" t="s" s="11">
        <v>36</v>
      </c>
      <c r="B20" s="12"/>
      <c r="C20" t="s" s="13">
        <v>98</v>
      </c>
      <c r="D20" s="14">
        <v>1</v>
      </c>
      <c r="E20" s="14">
        <v>1</v>
      </c>
      <c r="F20" s="14">
        <v>1</v>
      </c>
      <c r="G20" s="14">
        <v>3</v>
      </c>
      <c r="H20" s="14">
        <v>3.5</v>
      </c>
      <c r="I20" s="14">
        <v>3</v>
      </c>
      <c r="J20" s="14">
        <v>4</v>
      </c>
      <c r="K20" s="14">
        <v>0</v>
      </c>
      <c r="L20" s="14">
        <v>0</v>
      </c>
      <c r="M20" s="15"/>
      <c r="N20" s="15"/>
      <c r="O20" s="15"/>
      <c r="P20" s="15"/>
      <c r="Q20" s="15"/>
      <c r="R20" s="15"/>
    </row>
    <row r="21" ht="20.05" customHeight="1">
      <c r="A21" t="s" s="8">
        <v>38</v>
      </c>
      <c r="B21" s="9"/>
      <c r="C21" s="10"/>
      <c r="D21" s="16">
        <v>0</v>
      </c>
      <c r="E21" s="10"/>
      <c r="F21" s="10"/>
      <c r="G21" s="10"/>
      <c r="H21" s="10"/>
      <c r="I21" s="10"/>
      <c r="J21" t="s" s="17">
        <v>16</v>
      </c>
      <c r="K21" s="16">
        <v>0</v>
      </c>
      <c r="L21" s="10"/>
      <c r="M21" s="10"/>
      <c r="N21" s="10"/>
      <c r="O21" s="10"/>
      <c r="P21" s="10"/>
      <c r="Q21" s="10"/>
      <c r="R21" s="10"/>
    </row>
    <row r="22" ht="20.05" customHeight="1">
      <c r="A22" t="s" s="8">
        <v>39</v>
      </c>
      <c r="B22" s="9"/>
      <c r="C22" s="10"/>
      <c r="D22" s="16">
        <v>0</v>
      </c>
      <c r="E22" s="10"/>
      <c r="F22" s="10"/>
      <c r="G22" s="10"/>
      <c r="H22" s="10"/>
      <c r="I22" s="10"/>
      <c r="J22" t="s" s="17">
        <v>16</v>
      </c>
      <c r="K22" s="16">
        <v>0</v>
      </c>
      <c r="L22" s="10"/>
      <c r="M22" s="10"/>
      <c r="N22" s="10"/>
      <c r="O22" s="10"/>
      <c r="P22" s="10"/>
      <c r="Q22" s="10"/>
      <c r="R22" s="10"/>
    </row>
    <row r="23" ht="20.05" customHeight="1">
      <c r="A23" t="s" s="11">
        <v>40</v>
      </c>
      <c r="B23" s="12"/>
      <c r="C23" t="s" s="13">
        <v>226</v>
      </c>
      <c r="D23" s="14">
        <v>1</v>
      </c>
      <c r="E23" s="14">
        <v>1</v>
      </c>
      <c r="F23" s="14">
        <v>1</v>
      </c>
      <c r="G23" s="14">
        <v>5</v>
      </c>
      <c r="H23" s="14">
        <v>5.5</v>
      </c>
      <c r="I23" s="14">
        <v>5</v>
      </c>
      <c r="J23" s="14">
        <v>5</v>
      </c>
      <c r="K23" s="14">
        <v>0</v>
      </c>
      <c r="L23" s="15"/>
      <c r="M23" s="15"/>
      <c r="N23" s="15"/>
      <c r="O23" s="15"/>
      <c r="P23" s="15"/>
      <c r="Q23" s="15"/>
      <c r="R23" s="15"/>
    </row>
    <row r="24" ht="20.05" customHeight="1">
      <c r="A24" t="s" s="11">
        <v>41</v>
      </c>
      <c r="B24" s="12"/>
      <c r="C24" t="s" s="13">
        <v>98</v>
      </c>
      <c r="D24" s="14">
        <v>1</v>
      </c>
      <c r="E24" s="14">
        <v>1</v>
      </c>
      <c r="F24" s="14">
        <v>1</v>
      </c>
      <c r="G24" s="14">
        <v>5</v>
      </c>
      <c r="H24" s="14">
        <v>5.5</v>
      </c>
      <c r="I24" s="14">
        <v>5</v>
      </c>
      <c r="J24" s="14">
        <v>5</v>
      </c>
      <c r="K24" s="14">
        <v>0</v>
      </c>
      <c r="L24" s="14">
        <v>0</v>
      </c>
      <c r="M24" s="15"/>
      <c r="N24" s="15"/>
      <c r="O24" s="15"/>
      <c r="P24" s="15"/>
      <c r="Q24" s="15"/>
      <c r="R24" s="15"/>
    </row>
    <row r="25" ht="20.05" customHeight="1">
      <c r="A25" t="s" s="11">
        <v>43</v>
      </c>
      <c r="B25" s="12"/>
      <c r="C25" t="s" s="13">
        <v>230</v>
      </c>
      <c r="D25" s="14">
        <v>1</v>
      </c>
      <c r="E25" s="14">
        <v>1</v>
      </c>
      <c r="F25" s="14">
        <v>1</v>
      </c>
      <c r="G25" s="14">
        <v>3</v>
      </c>
      <c r="H25" s="14">
        <v>5.5</v>
      </c>
      <c r="I25" s="14">
        <v>5</v>
      </c>
      <c r="J25" s="14">
        <v>5</v>
      </c>
      <c r="K25" s="14">
        <v>0</v>
      </c>
      <c r="L25" s="14">
        <v>0</v>
      </c>
      <c r="M25" s="15"/>
      <c r="N25" s="15"/>
      <c r="O25" s="15"/>
      <c r="P25" s="15"/>
      <c r="Q25" s="15"/>
      <c r="R25" s="15"/>
    </row>
    <row r="26" ht="20.05" customHeight="1">
      <c r="A26" t="s" s="8">
        <v>44</v>
      </c>
      <c r="B26" s="9"/>
      <c r="C26" s="10"/>
      <c r="D26" s="16">
        <v>0</v>
      </c>
      <c r="E26" s="10"/>
      <c r="F26" s="16">
        <v>0</v>
      </c>
      <c r="G26" s="16">
        <v>5</v>
      </c>
      <c r="H26" s="10"/>
      <c r="I26" s="10"/>
      <c r="J26" t="s" s="17">
        <v>16</v>
      </c>
      <c r="K26" s="16">
        <v>0</v>
      </c>
      <c r="L26" s="16">
        <v>0</v>
      </c>
      <c r="M26" s="10"/>
      <c r="N26" s="10"/>
      <c r="O26" s="10"/>
      <c r="P26" s="10"/>
      <c r="Q26" s="10"/>
      <c r="R26" s="10"/>
    </row>
    <row r="27" ht="20.05" customHeight="1">
      <c r="A27" t="s" s="11">
        <v>46</v>
      </c>
      <c r="B27" s="12"/>
      <c r="C27" t="s" s="13">
        <v>22</v>
      </c>
      <c r="D27" s="14">
        <v>1</v>
      </c>
      <c r="E27" s="14">
        <v>1</v>
      </c>
      <c r="F27" s="14">
        <v>1</v>
      </c>
      <c r="G27" s="14">
        <v>5</v>
      </c>
      <c r="H27" s="14">
        <v>5.5</v>
      </c>
      <c r="I27" s="14">
        <v>5</v>
      </c>
      <c r="J27" s="14">
        <v>5</v>
      </c>
      <c r="K27" s="14">
        <v>0</v>
      </c>
      <c r="L27" s="14">
        <v>0</v>
      </c>
      <c r="M27" s="15"/>
      <c r="N27" s="15"/>
      <c r="O27" s="15"/>
      <c r="P27" s="15"/>
      <c r="Q27" s="15"/>
      <c r="R27" s="15"/>
    </row>
    <row r="28" ht="20.05" customHeight="1">
      <c r="A28" t="s" s="11">
        <v>47</v>
      </c>
      <c r="B28" s="12"/>
      <c r="C28" t="s" s="13">
        <v>22</v>
      </c>
      <c r="D28" s="14">
        <v>1</v>
      </c>
      <c r="E28" s="14">
        <v>1</v>
      </c>
      <c r="F28" s="14">
        <v>1</v>
      </c>
      <c r="G28" s="14">
        <v>3</v>
      </c>
      <c r="H28" s="14">
        <v>5.5</v>
      </c>
      <c r="I28" s="14">
        <v>5</v>
      </c>
      <c r="J28" s="14">
        <v>5</v>
      </c>
      <c r="K28" s="14">
        <v>0</v>
      </c>
      <c r="L28" s="14">
        <v>1</v>
      </c>
      <c r="M28" s="15"/>
      <c r="N28" s="15"/>
      <c r="O28" s="15"/>
      <c r="P28" s="15"/>
      <c r="Q28" s="15"/>
      <c r="R28" s="15"/>
    </row>
    <row r="29" ht="20.05" customHeight="1">
      <c r="A29" t="s" s="11">
        <v>48</v>
      </c>
      <c r="B29" s="12"/>
      <c r="C29" t="s" s="13">
        <v>226</v>
      </c>
      <c r="D29" s="14">
        <v>1</v>
      </c>
      <c r="E29" s="14">
        <v>1</v>
      </c>
      <c r="F29" s="14">
        <v>1</v>
      </c>
      <c r="G29" s="14">
        <v>5</v>
      </c>
      <c r="H29" s="14">
        <v>5.5</v>
      </c>
      <c r="I29" s="14">
        <v>5</v>
      </c>
      <c r="J29" s="14">
        <v>5</v>
      </c>
      <c r="K29" s="14">
        <v>0</v>
      </c>
      <c r="L29" s="14">
        <v>1</v>
      </c>
      <c r="M29" s="15"/>
      <c r="N29" s="15"/>
      <c r="O29" s="15"/>
      <c r="P29" s="15"/>
      <c r="Q29" s="15"/>
      <c r="R29" s="15"/>
    </row>
    <row r="30" ht="20.05" customHeight="1">
      <c r="A30" t="s" s="11">
        <v>49</v>
      </c>
      <c r="B30" s="12"/>
      <c r="C30" t="s" s="13">
        <v>226</v>
      </c>
      <c r="D30" s="14">
        <v>1</v>
      </c>
      <c r="E30" s="14">
        <v>1</v>
      </c>
      <c r="F30" s="14">
        <v>1</v>
      </c>
      <c r="G30" s="14">
        <v>2</v>
      </c>
      <c r="H30" s="14">
        <v>5</v>
      </c>
      <c r="I30" s="15"/>
      <c r="J30" s="14">
        <v>5</v>
      </c>
      <c r="K30" s="14">
        <v>0</v>
      </c>
      <c r="L30" s="14">
        <v>1</v>
      </c>
      <c r="M30" s="15"/>
      <c r="N30" s="15"/>
      <c r="O30" s="15"/>
      <c r="P30" s="15"/>
      <c r="Q30" s="15"/>
      <c r="R30" s="15"/>
    </row>
    <row r="31" ht="20.05" customHeight="1">
      <c r="A31" t="s" s="8">
        <v>50</v>
      </c>
      <c r="B31" s="9"/>
      <c r="C31" s="10"/>
      <c r="D31" s="16">
        <v>0</v>
      </c>
      <c r="E31" s="10"/>
      <c r="F31" s="16">
        <v>0</v>
      </c>
      <c r="G31" s="16">
        <v>3</v>
      </c>
      <c r="H31" s="16">
        <v>5.3</v>
      </c>
      <c r="I31" s="16">
        <v>5</v>
      </c>
      <c r="J31" s="16">
        <v>4</v>
      </c>
      <c r="K31" s="16">
        <v>0</v>
      </c>
      <c r="L31" s="10"/>
      <c r="M31" s="10"/>
      <c r="N31" s="10"/>
      <c r="O31" s="10"/>
      <c r="P31" s="10"/>
      <c r="Q31" s="10"/>
      <c r="R31" s="10"/>
    </row>
    <row r="32" ht="20.05" customHeight="1">
      <c r="A32" t="s" s="8">
        <v>108</v>
      </c>
      <c r="B32" s="9"/>
      <c r="C32" s="10"/>
      <c r="D32" s="16">
        <v>0</v>
      </c>
      <c r="E32" s="10"/>
      <c r="F32" s="16">
        <v>1</v>
      </c>
      <c r="G32" s="16">
        <v>3</v>
      </c>
      <c r="H32" s="16">
        <v>3</v>
      </c>
      <c r="I32" s="10"/>
      <c r="J32" s="16">
        <v>3</v>
      </c>
      <c r="K32" s="16">
        <v>0</v>
      </c>
      <c r="L32" s="16">
        <v>0</v>
      </c>
      <c r="M32" s="10"/>
      <c r="N32" s="10"/>
      <c r="O32" s="10"/>
      <c r="P32" s="10"/>
      <c r="Q32" s="10"/>
      <c r="R32" s="10"/>
    </row>
    <row r="33" ht="20.05" customHeight="1">
      <c r="A33" s="18"/>
      <c r="B33" s="9"/>
      <c r="C33" s="16">
        <f>COUNTA(C3:C32)</f>
        <v>18</v>
      </c>
      <c r="D33" s="10"/>
      <c r="E33" s="10"/>
      <c r="F33" s="16">
        <f>COUNTA(F3:F32)</f>
        <v>27</v>
      </c>
      <c r="G33" s="16">
        <f>AVERAGE(G3:G32)</f>
        <v>3.92307692307692</v>
      </c>
      <c r="H33" s="16">
        <f>COUNTA(H3:H32)</f>
        <v>23</v>
      </c>
      <c r="I33" s="10"/>
      <c r="J33" s="16">
        <f>AVERAGE(J3:J32)</f>
        <v>4.52173913043478</v>
      </c>
      <c r="K33" s="10"/>
      <c r="L33" s="16">
        <f>COUNTA(L3:L32)</f>
        <v>24</v>
      </c>
      <c r="M33" s="10"/>
      <c r="N33" s="10"/>
      <c r="O33" s="10"/>
      <c r="P33" s="10"/>
      <c r="Q33" s="10"/>
      <c r="R33" s="10"/>
    </row>
    <row r="34" ht="20.05" customHeight="1">
      <c r="A34" t="s" s="8">
        <v>52</v>
      </c>
      <c r="B34" t="s" s="19">
        <v>231</v>
      </c>
      <c r="C34" t="s" s="17">
        <v>232</v>
      </c>
      <c r="D34" t="s" s="17">
        <v>233</v>
      </c>
      <c r="E34" t="s" s="17">
        <v>234</v>
      </c>
      <c r="F34" t="s" s="17">
        <v>235</v>
      </c>
      <c r="G34" t="s" s="17">
        <v>236</v>
      </c>
      <c r="H34" t="s" s="17">
        <v>237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ht="20.05" customHeight="1">
      <c r="A35" s="1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ht="32.05" customHeight="1">
      <c r="A36" t="s" s="8">
        <v>60</v>
      </c>
      <c r="B36" t="s" s="19">
        <v>238</v>
      </c>
      <c r="C36" t="s" s="17">
        <v>239</v>
      </c>
      <c r="D36" t="s" s="17">
        <v>240</v>
      </c>
      <c r="E36" t="s" s="17">
        <v>64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ht="20.05" customHeight="1">
      <c r="A37" s="1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ht="20.05" customHeight="1">
      <c r="A38" t="s" s="8">
        <v>65</v>
      </c>
      <c r="B38" t="s" s="19">
        <v>241</v>
      </c>
      <c r="C38" t="s" s="17">
        <v>242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ht="32.05" customHeight="1">
      <c r="A39" t="s" s="8">
        <v>70</v>
      </c>
      <c r="B39" t="s" s="19">
        <v>243</v>
      </c>
      <c r="C39" t="s" s="17">
        <v>244</v>
      </c>
      <c r="D39" t="s" s="17">
        <v>245</v>
      </c>
      <c r="E39" t="s" s="17">
        <v>246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ht="20.05" customHeight="1">
      <c r="A40" t="s" s="8">
        <v>74</v>
      </c>
      <c r="B40" t="s" s="19">
        <v>247</v>
      </c>
      <c r="C40" t="s" s="17">
        <v>248</v>
      </c>
      <c r="D40" t="s" s="17">
        <v>249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ht="20.05" customHeight="1">
      <c r="A41" t="s" s="8">
        <v>208</v>
      </c>
      <c r="B41" t="s" s="19">
        <v>250</v>
      </c>
      <c r="C41" t="s" s="17">
        <v>251</v>
      </c>
      <c r="D41" t="s" s="17">
        <v>252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ht="32.05" customHeight="1">
      <c r="A42" t="s" s="8">
        <v>78</v>
      </c>
      <c r="B42" t="s" s="19">
        <v>253</v>
      </c>
      <c r="C42" t="s" s="17">
        <v>80</v>
      </c>
      <c r="D42" t="s" s="17">
        <v>254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ht="20.05" customHeight="1">
      <c r="A43" t="s" s="8">
        <v>82</v>
      </c>
      <c r="B43" t="s" s="19">
        <v>255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ht="20.05" customHeight="1">
      <c r="A44" t="s" s="8">
        <v>83</v>
      </c>
      <c r="B44" t="s" s="19">
        <v>132</v>
      </c>
      <c r="C44" t="s" s="17">
        <v>256</v>
      </c>
      <c r="D44" t="s" s="17">
        <v>133</v>
      </c>
      <c r="E44" t="s" s="17">
        <v>257</v>
      </c>
      <c r="F44" t="s" s="17">
        <v>222</v>
      </c>
      <c r="G44" t="s" s="17">
        <v>258</v>
      </c>
      <c r="H44" t="s" s="17">
        <v>259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</row>
  </sheetData>
  <mergeCells count="1">
    <mergeCell ref="A1:R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F1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36" customWidth="1"/>
    <col min="3" max="3" width="20.3125" style="36" customWidth="1"/>
    <col min="4" max="6" width="16.3516" style="36" customWidth="1"/>
    <col min="7" max="13" width="19.7734" style="36" customWidth="1"/>
    <col min="14" max="14" width="23.8828" style="36" customWidth="1"/>
    <col min="15" max="32" width="19.7734" style="36" customWidth="1"/>
    <col min="33" max="256" width="16.3516" style="3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44.25" customHeight="1">
      <c r="A2" s="4"/>
      <c r="B2" t="s" s="3">
        <v>7</v>
      </c>
      <c r="C2" t="s" s="3">
        <v>260</v>
      </c>
      <c r="D2" t="s" s="3">
        <v>261</v>
      </c>
      <c r="E2" t="s" s="3">
        <v>262</v>
      </c>
      <c r="F2" t="s" s="3">
        <v>260</v>
      </c>
      <c r="G2" t="s" s="3">
        <v>263</v>
      </c>
      <c r="H2" t="s" s="3">
        <v>260</v>
      </c>
      <c r="I2" s="4"/>
      <c r="J2" t="s" s="3">
        <v>264</v>
      </c>
      <c r="K2" t="s" s="3">
        <v>260</v>
      </c>
      <c r="L2" t="s" s="3">
        <v>265</v>
      </c>
      <c r="M2" t="s" s="3">
        <v>260</v>
      </c>
      <c r="N2" t="s" s="3">
        <v>266</v>
      </c>
      <c r="O2" t="s" s="3">
        <v>260</v>
      </c>
      <c r="P2" t="s" s="3">
        <v>267</v>
      </c>
      <c r="Q2" t="s" s="3">
        <v>260</v>
      </c>
      <c r="R2" t="s" s="3">
        <v>268</v>
      </c>
      <c r="S2" t="s" s="3">
        <v>260</v>
      </c>
      <c r="T2" t="s" s="3">
        <v>269</v>
      </c>
      <c r="U2" t="s" s="3">
        <v>270</v>
      </c>
      <c r="V2" t="s" s="3">
        <v>271</v>
      </c>
      <c r="W2" t="s" s="3">
        <v>272</v>
      </c>
      <c r="X2" s="4"/>
      <c r="Y2" t="s" s="3">
        <v>273</v>
      </c>
      <c r="Z2" t="s" s="3">
        <v>274</v>
      </c>
      <c r="AA2" t="s" s="3">
        <v>275</v>
      </c>
      <c r="AB2" s="4"/>
      <c r="AC2" t="s" s="3">
        <v>276</v>
      </c>
      <c r="AD2" t="s" s="3">
        <v>277</v>
      </c>
      <c r="AE2" s="4"/>
      <c r="AF2" t="s" s="3">
        <v>278</v>
      </c>
    </row>
    <row r="3" ht="20.25" customHeight="1">
      <c r="A3" s="37"/>
      <c r="B3" s="38">
        <v>4</v>
      </c>
      <c r="C3" s="32">
        <f>$B$135-B3</f>
        <v>-0.84848484848485</v>
      </c>
      <c r="D3" s="32">
        <f>C3^2</f>
        <v>0.719926538108359</v>
      </c>
      <c r="E3" s="32">
        <v>4</v>
      </c>
      <c r="F3" s="32">
        <f>(3.5-E3)^2</f>
        <v>0.25</v>
      </c>
      <c r="G3" s="32">
        <v>3</v>
      </c>
      <c r="H3" s="32">
        <f>(2.975-G3)^2</f>
        <v>0.000625</v>
      </c>
      <c r="I3" s="7"/>
      <c r="J3" s="25">
        <v>4</v>
      </c>
      <c r="K3" s="25">
        <f>(2.867-J3)^2</f>
        <v>1.283689</v>
      </c>
      <c r="L3" s="32">
        <v>4</v>
      </c>
      <c r="M3" s="32">
        <f>(3.368-L3)^2</f>
        <v>0.399424</v>
      </c>
      <c r="N3" s="25">
        <v>3</v>
      </c>
      <c r="O3" s="32">
        <f>(3.82-N3)^2</f>
        <v>0.6724</v>
      </c>
      <c r="P3" s="32">
        <v>4</v>
      </c>
      <c r="Q3" s="32">
        <f>(3.205-P3)^2</f>
        <v>0.6320249999999999</v>
      </c>
      <c r="R3" s="32">
        <v>3</v>
      </c>
      <c r="S3" s="7"/>
      <c r="T3" s="25">
        <v>2</v>
      </c>
      <c r="U3" s="32">
        <v>2</v>
      </c>
      <c r="V3" s="25">
        <v>4</v>
      </c>
      <c r="W3" s="32">
        <v>7</v>
      </c>
      <c r="X3" t="s" s="31">
        <v>279</v>
      </c>
      <c r="Y3" s="32">
        <f>SUM(T3,V3)/SUM(T3,U3,V3,W3)</f>
        <v>0.4</v>
      </c>
      <c r="Z3" s="32">
        <f>T3/(T3+U3)</f>
        <v>0.5</v>
      </c>
      <c r="AA3" s="32">
        <f>V3/(V3+W3)</f>
        <v>0.363636363636364</v>
      </c>
      <c r="AB3" t="s" s="31">
        <v>280</v>
      </c>
      <c r="AC3" s="32">
        <v>3</v>
      </c>
      <c r="AD3" s="32">
        <v>0.5</v>
      </c>
      <c r="AE3" s="7"/>
      <c r="AF3" s="25">
        <v>1</v>
      </c>
    </row>
    <row r="4" ht="20.05" customHeight="1">
      <c r="A4" s="18"/>
      <c r="B4" s="39">
        <v>3</v>
      </c>
      <c r="C4" s="16">
        <f>$B$135-B4</f>
        <v>0.15151515151515</v>
      </c>
      <c r="D4" s="16">
        <f>C4^2</f>
        <v>0.0229568411386589</v>
      </c>
      <c r="E4" s="10"/>
      <c r="F4" s="10"/>
      <c r="G4" s="16">
        <v>1</v>
      </c>
      <c r="H4" s="16">
        <f>(2.975-G4)^2</f>
        <v>3.900625</v>
      </c>
      <c r="I4" s="10"/>
      <c r="J4" s="10"/>
      <c r="K4" s="10"/>
      <c r="L4" s="16">
        <v>3</v>
      </c>
      <c r="M4" s="16">
        <f>(3.368-L4)^2</f>
        <v>0.135424</v>
      </c>
      <c r="N4" s="10"/>
      <c r="O4" s="10"/>
      <c r="P4" s="10"/>
      <c r="Q4" s="10"/>
      <c r="R4" s="10"/>
      <c r="S4" s="10"/>
      <c r="T4" s="16">
        <v>5</v>
      </c>
      <c r="U4" s="16">
        <v>8</v>
      </c>
      <c r="V4" s="16">
        <v>9</v>
      </c>
      <c r="W4" s="16">
        <v>5</v>
      </c>
      <c r="X4" t="s" s="17">
        <v>281</v>
      </c>
      <c r="Y4" s="16">
        <f>SUM(T4,V4)/SUM(T4,U4,V4,W4)</f>
        <v>0.518518518518519</v>
      </c>
      <c r="Z4" s="16">
        <f>T4/(T4+U4)</f>
        <v>0.384615384615385</v>
      </c>
      <c r="AA4" s="16">
        <f>V4/(V4+W4)</f>
        <v>0.642857142857143</v>
      </c>
      <c r="AB4" s="10"/>
      <c r="AC4" s="16">
        <v>3</v>
      </c>
      <c r="AD4" s="16">
        <v>0.5</v>
      </c>
      <c r="AE4" s="10"/>
      <c r="AF4" s="10"/>
    </row>
    <row r="5" ht="20.05" customHeight="1">
      <c r="A5" s="18"/>
      <c r="B5" s="39">
        <v>1</v>
      </c>
      <c r="C5" s="16">
        <f>$B$135-B5</f>
        <v>2.15151515151515</v>
      </c>
      <c r="D5" s="16">
        <f>C5^2</f>
        <v>4.62901744719926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6">
        <v>3</v>
      </c>
      <c r="S5" s="10"/>
      <c r="T5" s="16">
        <v>5</v>
      </c>
      <c r="U5" s="16">
        <v>4</v>
      </c>
      <c r="V5" s="16">
        <v>6</v>
      </c>
      <c r="W5" s="16">
        <v>7</v>
      </c>
      <c r="X5" t="s" s="17">
        <v>282</v>
      </c>
      <c r="Y5" s="16">
        <f>SUM(T5,V5)/SUM(T5,U5,V5,W5)</f>
        <v>0.5</v>
      </c>
      <c r="Z5" s="16">
        <f>T5/(T5+U5)</f>
        <v>0.555555555555556</v>
      </c>
      <c r="AA5" s="16">
        <f>V5/(V5+W5)</f>
        <v>0.461538461538462</v>
      </c>
      <c r="AB5" s="10"/>
      <c r="AC5" s="16">
        <v>2</v>
      </c>
      <c r="AD5" s="16">
        <v>0.5</v>
      </c>
      <c r="AE5" s="10"/>
      <c r="AF5" s="10"/>
    </row>
    <row r="6" ht="20.05" customHeight="1">
      <c r="A6" s="18"/>
      <c r="B6" s="39">
        <v>3</v>
      </c>
      <c r="C6" s="16">
        <f>$B$135-B6</f>
        <v>0.15151515151515</v>
      </c>
      <c r="D6" s="16">
        <f>C6^2</f>
        <v>0.0229568411386589</v>
      </c>
      <c r="E6" s="16">
        <v>3</v>
      </c>
      <c r="F6" s="16">
        <f>(3.5-E6)^2</f>
        <v>0.25</v>
      </c>
      <c r="G6" s="16">
        <v>2</v>
      </c>
      <c r="H6" s="16">
        <f>(2.975-G6)^2</f>
        <v>0.9506250000000001</v>
      </c>
      <c r="I6" s="10"/>
      <c r="J6" s="14">
        <v>3</v>
      </c>
      <c r="K6" s="14">
        <f>(2.867-J6)^2</f>
        <v>0.017689</v>
      </c>
      <c r="L6" s="16">
        <v>3</v>
      </c>
      <c r="M6" s="16">
        <f>(3.368-L6)^2</f>
        <v>0.135424</v>
      </c>
      <c r="N6" s="10"/>
      <c r="O6" s="10"/>
      <c r="P6" s="10"/>
      <c r="Q6" s="10"/>
      <c r="R6" s="10"/>
      <c r="S6" s="10"/>
      <c r="T6" s="16">
        <v>3</v>
      </c>
      <c r="U6" s="16">
        <v>6</v>
      </c>
      <c r="V6" s="16">
        <v>4</v>
      </c>
      <c r="W6" s="16">
        <v>10</v>
      </c>
      <c r="X6" t="s" s="17">
        <v>283</v>
      </c>
      <c r="Y6" s="16">
        <f>SUM(T6,V6)/SUM(T6,U6,V6,W6)</f>
        <v>0.304347826086957</v>
      </c>
      <c r="Z6" s="16">
        <f>T6/(T6+U6)</f>
        <v>0.333333333333333</v>
      </c>
      <c r="AA6" s="16">
        <f>V6/(V6+W6)</f>
        <v>0.285714285714286</v>
      </c>
      <c r="AB6" s="10"/>
      <c r="AC6" s="16">
        <v>2</v>
      </c>
      <c r="AD6" s="16">
        <v>0.5</v>
      </c>
      <c r="AE6" s="10"/>
      <c r="AF6" s="10"/>
    </row>
    <row r="7" ht="20.05" customHeight="1">
      <c r="A7" s="18"/>
      <c r="B7" s="39">
        <v>2</v>
      </c>
      <c r="C7" s="16">
        <f>$B$135-B7</f>
        <v>1.15151515151515</v>
      </c>
      <c r="D7" s="16">
        <f>C7^2</f>
        <v>1.32598714416896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6">
        <v>4</v>
      </c>
      <c r="S7" s="10"/>
      <c r="T7" s="16">
        <v>7</v>
      </c>
      <c r="U7" s="16">
        <v>3</v>
      </c>
      <c r="V7" s="14">
        <v>8</v>
      </c>
      <c r="W7" s="16">
        <v>6</v>
      </c>
      <c r="X7" t="s" s="17">
        <v>284</v>
      </c>
      <c r="Y7" s="16">
        <f>SUM(T7,V7)/SUM(T7,U7,V7,W7)</f>
        <v>0.625</v>
      </c>
      <c r="Z7" s="16">
        <f>T7/(T7+U7)</f>
        <v>0.7</v>
      </c>
      <c r="AA7" s="16">
        <f>V7/(V7+W7)</f>
        <v>0.571428571428571</v>
      </c>
      <c r="AB7" t="s" s="17">
        <v>285</v>
      </c>
      <c r="AC7" s="16">
        <v>4</v>
      </c>
      <c r="AD7" s="16">
        <v>0.5</v>
      </c>
      <c r="AE7" s="10"/>
      <c r="AF7" s="10"/>
    </row>
    <row r="8" ht="20.05" customHeight="1">
      <c r="A8" s="18"/>
      <c r="B8" s="39">
        <v>4</v>
      </c>
      <c r="C8" s="16">
        <f>$B$135-B8</f>
        <v>-0.84848484848485</v>
      </c>
      <c r="D8" s="16">
        <f>C8^2</f>
        <v>0.719926538108359</v>
      </c>
      <c r="E8" s="16">
        <v>4</v>
      </c>
      <c r="F8" s="16">
        <f>(3.5-E8)^2</f>
        <v>0.25</v>
      </c>
      <c r="G8" s="16">
        <v>3</v>
      </c>
      <c r="H8" s="16">
        <f>(2.975-G8)^2</f>
        <v>0.000625</v>
      </c>
      <c r="I8" s="10"/>
      <c r="J8" s="14">
        <v>4</v>
      </c>
      <c r="K8" s="14">
        <f>(2.867-J8)^2</f>
        <v>1.283689</v>
      </c>
      <c r="L8" s="16">
        <v>4</v>
      </c>
      <c r="M8" s="16">
        <f>(3.368-L8)^2</f>
        <v>0.399424</v>
      </c>
      <c r="N8" s="14">
        <v>4</v>
      </c>
      <c r="O8" s="16">
        <f>(3.82-N8)^2</f>
        <v>0.0324</v>
      </c>
      <c r="P8" s="10"/>
      <c r="Q8" s="10"/>
      <c r="R8" s="10"/>
      <c r="S8" s="10"/>
      <c r="T8" s="16">
        <f>SUM(T3:T7)</f>
        <v>22</v>
      </c>
      <c r="U8" s="16">
        <f>SUM(U3:U7)</f>
        <v>23</v>
      </c>
      <c r="V8" s="16">
        <f>SUM(V3:V7)</f>
        <v>31</v>
      </c>
      <c r="W8" s="16">
        <f>SUM(W3:W7)</f>
        <v>35</v>
      </c>
      <c r="X8" t="s" s="17">
        <v>286</v>
      </c>
      <c r="Y8" s="16">
        <f>SUM(T8,V8)/SUM(T8,U8,V8,W8)</f>
        <v>0.477477477477477</v>
      </c>
      <c r="Z8" s="16">
        <f>T8/(T8+U8)</f>
        <v>0.488888888888889</v>
      </c>
      <c r="AA8" s="16">
        <f>V8/(V8+W8)</f>
        <v>0.46969696969697</v>
      </c>
      <c r="AB8" s="10"/>
      <c r="AC8" s="16">
        <v>3</v>
      </c>
      <c r="AD8" s="16">
        <v>0.5</v>
      </c>
      <c r="AE8" s="10"/>
      <c r="AF8" s="10"/>
    </row>
    <row r="9" ht="20.05" customHeight="1">
      <c r="A9" s="18"/>
      <c r="B9" s="39">
        <v>3</v>
      </c>
      <c r="C9" s="16">
        <f>$B$135-B9</f>
        <v>0.15151515151515</v>
      </c>
      <c r="D9" s="16">
        <f>C9^2</f>
        <v>0.0229568411386589</v>
      </c>
      <c r="E9" s="10"/>
      <c r="F9" s="10"/>
      <c r="G9" s="10"/>
      <c r="H9" s="10"/>
      <c r="I9" s="10"/>
      <c r="J9" s="10"/>
      <c r="K9" s="10"/>
      <c r="L9" s="10"/>
      <c r="M9" s="10"/>
      <c r="N9" s="14">
        <v>5</v>
      </c>
      <c r="O9" s="16">
        <f>(3.82-N9)^2</f>
        <v>1.3924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6">
        <v>3</v>
      </c>
      <c r="AD9" s="16">
        <v>0.5</v>
      </c>
      <c r="AE9" s="10"/>
      <c r="AF9" s="10"/>
    </row>
    <row r="10" ht="20.05" customHeight="1">
      <c r="A10" s="18"/>
      <c r="B10" s="39">
        <v>4</v>
      </c>
      <c r="C10" s="16">
        <f>$B$135-B10</f>
        <v>-0.84848484848485</v>
      </c>
      <c r="D10" s="16">
        <f>C10^2</f>
        <v>0.719926538108359</v>
      </c>
      <c r="E10" s="16">
        <v>4</v>
      </c>
      <c r="F10" s="16">
        <f>(3.5-E10)^2</f>
        <v>0.25</v>
      </c>
      <c r="G10" s="16">
        <v>4</v>
      </c>
      <c r="H10" s="16">
        <f>(2.975-G10)^2</f>
        <v>1.050625</v>
      </c>
      <c r="I10" s="10"/>
      <c r="J10" s="14">
        <v>3</v>
      </c>
      <c r="K10" s="14">
        <f>(2.867-J10)^2</f>
        <v>0.017689</v>
      </c>
      <c r="L10" s="16">
        <v>4</v>
      </c>
      <c r="M10" s="16">
        <f>(3.368-L10)^2</f>
        <v>0.399424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6">
        <v>3</v>
      </c>
      <c r="AD10" s="16">
        <v>0.5</v>
      </c>
      <c r="AE10" s="10"/>
      <c r="AF10" s="10"/>
    </row>
    <row r="11" ht="20.05" customHeight="1">
      <c r="A11" s="18"/>
      <c r="B11" s="39">
        <v>4</v>
      </c>
      <c r="C11" s="16">
        <f>$B$135-B11</f>
        <v>-0.84848484848485</v>
      </c>
      <c r="D11" s="16">
        <f>C11^2</f>
        <v>0.719926538108359</v>
      </c>
      <c r="E11" s="10"/>
      <c r="F11" s="10"/>
      <c r="G11" s="16">
        <v>3</v>
      </c>
      <c r="H11" s="16">
        <f>(2.975-G11)^2</f>
        <v>0.000625</v>
      </c>
      <c r="I11" s="10"/>
      <c r="J11" s="10"/>
      <c r="K11" s="10"/>
      <c r="L11" s="16">
        <v>4</v>
      </c>
      <c r="M11" s="16">
        <f>(3.368-L11)^2</f>
        <v>0.399424</v>
      </c>
      <c r="N11" s="14">
        <v>4</v>
      </c>
      <c r="O11" s="16">
        <f>(3.82-N11)^2</f>
        <v>0.0324</v>
      </c>
      <c r="P11" s="16">
        <v>2</v>
      </c>
      <c r="Q11" s="16">
        <f>(3.205-P11)^2</f>
        <v>1.452025</v>
      </c>
      <c r="R11" s="16">
        <v>3</v>
      </c>
      <c r="S11" s="10"/>
      <c r="T11" s="10"/>
      <c r="U11" s="10"/>
      <c r="V11" s="10"/>
      <c r="W11" s="10"/>
      <c r="X11" s="10"/>
      <c r="Y11" s="10"/>
      <c r="Z11" s="10"/>
      <c r="AA11" s="10"/>
      <c r="AB11" t="s" s="17">
        <v>287</v>
      </c>
      <c r="AC11" s="16">
        <v>3</v>
      </c>
      <c r="AD11" s="16">
        <v>0.2</v>
      </c>
      <c r="AE11" s="10"/>
      <c r="AF11" s="10"/>
    </row>
    <row r="12" ht="20.05" customHeight="1">
      <c r="A12" s="18"/>
      <c r="B12" s="39">
        <v>3</v>
      </c>
      <c r="C12" s="16">
        <f>$B$135-B12</f>
        <v>0.15151515151515</v>
      </c>
      <c r="D12" s="16">
        <f>C12^2</f>
        <v>0.0229568411386589</v>
      </c>
      <c r="E12" s="10"/>
      <c r="F12" s="10"/>
      <c r="G12" s="16">
        <v>3</v>
      </c>
      <c r="H12" s="16">
        <f>(2.975-G12)^2</f>
        <v>0.000625</v>
      </c>
      <c r="I12" s="10"/>
      <c r="J12" s="10"/>
      <c r="K12" s="10"/>
      <c r="L12" s="16">
        <v>3</v>
      </c>
      <c r="M12" s="16">
        <f>(3.368-L12)^2</f>
        <v>0.135424</v>
      </c>
      <c r="N12" s="14">
        <v>4</v>
      </c>
      <c r="O12" s="16">
        <f>(3.82-N12)^2</f>
        <v>0.0324</v>
      </c>
      <c r="P12" s="16">
        <v>3</v>
      </c>
      <c r="Q12" s="16">
        <f>(3.205-P12)^2</f>
        <v>0.042025</v>
      </c>
      <c r="R12" s="14">
        <v>5</v>
      </c>
      <c r="S12" s="10"/>
      <c r="T12" s="10"/>
      <c r="U12" s="10"/>
      <c r="V12" s="15"/>
      <c r="W12" s="10"/>
      <c r="X12" s="10"/>
      <c r="Y12" s="10"/>
      <c r="Z12" s="10"/>
      <c r="AA12" s="10"/>
      <c r="AB12" s="10"/>
      <c r="AC12" s="16">
        <v>3</v>
      </c>
      <c r="AD12" s="16">
        <v>0.2</v>
      </c>
      <c r="AE12" s="10"/>
      <c r="AF12" s="10"/>
    </row>
    <row r="13" ht="20.05" customHeight="1">
      <c r="A13" s="18"/>
      <c r="B13" s="39">
        <v>3</v>
      </c>
      <c r="C13" s="16">
        <f>$B$135-B13</f>
        <v>0.15151515151515</v>
      </c>
      <c r="D13" s="16">
        <f>C13^2</f>
        <v>0.0229568411386589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6">
        <v>4</v>
      </c>
      <c r="Q13" s="16">
        <f>(3.205-P13)^2</f>
        <v>0.6320249999999999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6">
        <v>3</v>
      </c>
      <c r="AD13" s="16">
        <v>0.2</v>
      </c>
      <c r="AE13" s="10"/>
      <c r="AF13" s="10"/>
    </row>
    <row r="14" ht="20.05" customHeight="1">
      <c r="A14" s="18"/>
      <c r="B14" s="39">
        <v>5</v>
      </c>
      <c r="C14" s="16">
        <f>$B$135-B14</f>
        <v>-1.84848484848485</v>
      </c>
      <c r="D14" s="16">
        <f>C14^2</f>
        <v>3.41689623507806</v>
      </c>
      <c r="E14" s="16">
        <v>5</v>
      </c>
      <c r="F14" s="16">
        <f>(3.5-E14)^2</f>
        <v>2.25</v>
      </c>
      <c r="G14" s="10"/>
      <c r="H14" s="10"/>
      <c r="I14" s="10"/>
      <c r="J14" s="14">
        <v>5</v>
      </c>
      <c r="K14" s="14">
        <f>(2.867-J14)^2</f>
        <v>4.549689</v>
      </c>
      <c r="L14" s="10"/>
      <c r="M14" s="10"/>
      <c r="N14" s="10"/>
      <c r="O14" s="10"/>
      <c r="P14" s="10"/>
      <c r="Q14" s="10"/>
      <c r="R14" s="10"/>
      <c r="S14" s="10"/>
      <c r="T14" s="15"/>
      <c r="U14" s="10"/>
      <c r="V14" s="10"/>
      <c r="W14" s="10"/>
      <c r="X14" s="10"/>
      <c r="Y14" s="10"/>
      <c r="Z14" s="10"/>
      <c r="AA14" s="10"/>
      <c r="AB14" s="10"/>
      <c r="AC14" s="16">
        <v>3</v>
      </c>
      <c r="AD14" s="16">
        <v>0.2</v>
      </c>
      <c r="AE14" s="10"/>
      <c r="AF14" s="14">
        <v>1</v>
      </c>
    </row>
    <row r="15" ht="20.05" customHeight="1">
      <c r="A15" s="18"/>
      <c r="B15" s="39">
        <v>4</v>
      </c>
      <c r="C15" s="16">
        <f>$B$135-B15</f>
        <v>-0.84848484848485</v>
      </c>
      <c r="D15" s="16">
        <f>C15^2</f>
        <v>0.719926538108359</v>
      </c>
      <c r="E15" s="16">
        <v>4</v>
      </c>
      <c r="F15" s="16">
        <f>(3.5-E15)^2</f>
        <v>0.25</v>
      </c>
      <c r="G15" s="10"/>
      <c r="H15" s="10"/>
      <c r="I15" s="10"/>
      <c r="J15" s="14">
        <v>4</v>
      </c>
      <c r="K15" s="14">
        <f>(2.867-J15)^2</f>
        <v>1.283689</v>
      </c>
      <c r="L15" s="16">
        <v>4</v>
      </c>
      <c r="M15" s="16">
        <f>(3.368-L15)^2</f>
        <v>0.399424</v>
      </c>
      <c r="N15" s="10"/>
      <c r="O15" s="10"/>
      <c r="P15" s="10"/>
      <c r="Q15" s="10"/>
      <c r="R15" s="16">
        <v>4</v>
      </c>
      <c r="S15" s="10"/>
      <c r="T15" s="10"/>
      <c r="U15" s="10"/>
      <c r="V15" s="15"/>
      <c r="W15" s="10"/>
      <c r="X15" s="10"/>
      <c r="Y15" s="10"/>
      <c r="Z15" s="10"/>
      <c r="AA15" s="10"/>
      <c r="AB15" t="s" s="17">
        <v>288</v>
      </c>
      <c r="AC15" s="16">
        <v>3</v>
      </c>
      <c r="AD15" s="16">
        <v>1.14</v>
      </c>
      <c r="AE15" s="10"/>
      <c r="AF15" s="14">
        <v>1</v>
      </c>
    </row>
    <row r="16" ht="20.05" customHeight="1">
      <c r="A16" s="18"/>
      <c r="B16" s="39">
        <v>4</v>
      </c>
      <c r="C16" s="16">
        <f>$B$135-B16</f>
        <v>-0.84848484848485</v>
      </c>
      <c r="D16" s="16">
        <f>C16^2</f>
        <v>0.719926538108359</v>
      </c>
      <c r="E16" s="10"/>
      <c r="F16" s="10"/>
      <c r="G16" s="16">
        <v>4</v>
      </c>
      <c r="H16" s="16">
        <f>(2.975-G16)^2</f>
        <v>1.050625</v>
      </c>
      <c r="I16" s="10"/>
      <c r="J16" s="10"/>
      <c r="K16" s="10"/>
      <c r="L16" s="16">
        <v>4</v>
      </c>
      <c r="M16" s="16">
        <f>(3.368-L16)^2</f>
        <v>0.399424</v>
      </c>
      <c r="N16" s="14">
        <v>3</v>
      </c>
      <c r="O16" s="16">
        <f>(3.82-N16)^2</f>
        <v>0.6724</v>
      </c>
      <c r="P16" s="16">
        <v>5</v>
      </c>
      <c r="Q16" s="16">
        <f>(3.205-P16)^2</f>
        <v>3.222025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6">
        <v>1</v>
      </c>
      <c r="AD16" s="16">
        <f>1.86-AC16</f>
        <v>0.86</v>
      </c>
      <c r="AE16" s="10"/>
      <c r="AF16" s="10"/>
    </row>
    <row r="17" ht="20.05" customHeight="1">
      <c r="A17" s="18"/>
      <c r="B17" s="39">
        <v>3</v>
      </c>
      <c r="C17" s="16">
        <f>$B$135-B17</f>
        <v>0.15151515151515</v>
      </c>
      <c r="D17" s="16">
        <f>C17^2</f>
        <v>0.0229568411386589</v>
      </c>
      <c r="E17" s="10"/>
      <c r="F17" s="10"/>
      <c r="G17" s="10"/>
      <c r="H17" s="10"/>
      <c r="I17" s="10"/>
      <c r="J17" s="10"/>
      <c r="K17" s="10"/>
      <c r="L17" s="10"/>
      <c r="M17" s="10"/>
      <c r="N17" s="14">
        <v>5</v>
      </c>
      <c r="O17" s="16">
        <f>(3.82-N17)^2</f>
        <v>1.3924</v>
      </c>
      <c r="P17" s="16">
        <v>2</v>
      </c>
      <c r="Q17" s="16">
        <f>(3.205-P17)^2</f>
        <v>1.452025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6">
        <v>2</v>
      </c>
      <c r="AD17" s="16">
        <v>0.14</v>
      </c>
      <c r="AE17" s="10"/>
      <c r="AF17" s="10"/>
    </row>
    <row r="18" ht="20.05" customHeight="1">
      <c r="A18" s="18"/>
      <c r="B18" s="39">
        <v>4</v>
      </c>
      <c r="C18" s="16">
        <f>$B$135-B18</f>
        <v>-0.84848484848485</v>
      </c>
      <c r="D18" s="16">
        <f>C18^2</f>
        <v>0.719926538108359</v>
      </c>
      <c r="E18" s="16">
        <v>3</v>
      </c>
      <c r="F18" s="16">
        <f>(3.5-E18)^2</f>
        <v>0.25</v>
      </c>
      <c r="G18" s="10"/>
      <c r="H18" s="10"/>
      <c r="I18" s="10"/>
      <c r="J18" s="14">
        <v>4</v>
      </c>
      <c r="K18" s="14">
        <f>(2.867-J18)^2</f>
        <v>1.283689</v>
      </c>
      <c r="L18" s="16">
        <v>4</v>
      </c>
      <c r="M18" s="16">
        <f>(3.368-L18)^2</f>
        <v>0.399424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6">
        <v>1</v>
      </c>
      <c r="AD18" s="16">
        <f>1.86-AC18</f>
        <v>0.86</v>
      </c>
      <c r="AE18" s="10"/>
      <c r="AF18" s="10"/>
    </row>
    <row r="19" ht="20.05" customHeight="1">
      <c r="A19" s="18"/>
      <c r="B19" s="39">
        <v>5</v>
      </c>
      <c r="C19" s="16">
        <f>$B$135-B19</f>
        <v>-1.84848484848485</v>
      </c>
      <c r="D19" s="16">
        <f>C19^2</f>
        <v>3.41689623507806</v>
      </c>
      <c r="E19" s="10"/>
      <c r="F19" s="10"/>
      <c r="G19" s="10"/>
      <c r="H19" s="10"/>
      <c r="I19" s="10"/>
      <c r="J19" s="10"/>
      <c r="K19" s="10"/>
      <c r="L19" s="16">
        <v>5</v>
      </c>
      <c r="M19" s="16">
        <f>(3.368-L19)^2</f>
        <v>2.663424</v>
      </c>
      <c r="N19" s="10"/>
      <c r="O19" s="10"/>
      <c r="P19" s="10"/>
      <c r="Q19" s="10"/>
      <c r="R19" s="16">
        <v>4</v>
      </c>
      <c r="S19" s="10"/>
      <c r="T19" s="10"/>
      <c r="U19" s="10"/>
      <c r="V19" s="15"/>
      <c r="W19" s="10"/>
      <c r="X19" s="10"/>
      <c r="Y19" s="10"/>
      <c r="Z19" s="10"/>
      <c r="AA19" s="10"/>
      <c r="AB19" t="s" s="17">
        <v>289</v>
      </c>
      <c r="AC19" s="16">
        <v>3</v>
      </c>
      <c r="AD19" s="16">
        <f>4.2-AC19</f>
        <v>1.2</v>
      </c>
      <c r="AE19" s="10"/>
      <c r="AF19" s="10"/>
    </row>
    <row r="20" ht="20.05" customHeight="1">
      <c r="A20" s="18"/>
      <c r="B20" s="39">
        <v>4</v>
      </c>
      <c r="C20" s="16">
        <f>$B$135-B20</f>
        <v>-0.84848484848485</v>
      </c>
      <c r="D20" s="16">
        <f>C20^2</f>
        <v>0.719926538108359</v>
      </c>
      <c r="E20" s="10"/>
      <c r="F20" s="10"/>
      <c r="G20" s="16">
        <v>4</v>
      </c>
      <c r="H20" s="16">
        <f>(2.975-G20)^2</f>
        <v>1.050625</v>
      </c>
      <c r="I20" s="10"/>
      <c r="J20" s="10"/>
      <c r="K20" s="10"/>
      <c r="L20" s="16">
        <v>4</v>
      </c>
      <c r="M20" s="16">
        <f>(3.368-L20)^2</f>
        <v>0.399424</v>
      </c>
      <c r="N20" s="10"/>
      <c r="O20" s="10"/>
      <c r="P20" s="16">
        <v>3</v>
      </c>
      <c r="Q20" s="16">
        <f>(3.205-P20)^2</f>
        <v>0.042025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6">
        <v>5</v>
      </c>
      <c r="AD20" s="16">
        <v>0.8</v>
      </c>
      <c r="AE20" s="10"/>
      <c r="AF20" s="14">
        <v>1</v>
      </c>
    </row>
    <row r="21" ht="20.05" customHeight="1">
      <c r="A21" s="18"/>
      <c r="B21" s="39">
        <v>4</v>
      </c>
      <c r="C21" s="16">
        <f>$B$135-B21</f>
        <v>-0.84848484848485</v>
      </c>
      <c r="D21" s="16">
        <f>C21^2</f>
        <v>0.719926538108359</v>
      </c>
      <c r="E21" s="10"/>
      <c r="F21" s="10"/>
      <c r="G21" s="10"/>
      <c r="H21" s="10"/>
      <c r="I21" s="10"/>
      <c r="J21" s="10"/>
      <c r="K21" s="10"/>
      <c r="L21" s="10"/>
      <c r="M21" s="10"/>
      <c r="N21" s="14">
        <v>2</v>
      </c>
      <c r="O21" s="16">
        <f>(3.82-N21)^2</f>
        <v>3.3124</v>
      </c>
      <c r="P21" s="10"/>
      <c r="Q21" s="10"/>
      <c r="R21" s="16">
        <v>4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6">
        <v>4</v>
      </c>
      <c r="AD21" s="16">
        <f>4.2-AC21</f>
        <v>0.2</v>
      </c>
      <c r="AE21" s="10"/>
      <c r="AF21" s="10"/>
    </row>
    <row r="22" ht="20.05" customHeight="1">
      <c r="A22" s="18"/>
      <c r="B22" s="39">
        <v>3</v>
      </c>
      <c r="C22" s="16">
        <f>$B$135-B22</f>
        <v>0.15151515151515</v>
      </c>
      <c r="D22" s="16">
        <f>C22^2</f>
        <v>0.0229568411386589</v>
      </c>
      <c r="E22" s="16">
        <v>5</v>
      </c>
      <c r="F22" s="16">
        <f>(3.5-E22)^2</f>
        <v>2.25</v>
      </c>
      <c r="G22" s="16">
        <v>4</v>
      </c>
      <c r="H22" s="16">
        <f>(2.975-G22)^2</f>
        <v>1.050625</v>
      </c>
      <c r="I22" s="10"/>
      <c r="J22" s="14">
        <v>4</v>
      </c>
      <c r="K22" s="14">
        <f>(2.867-J22)^2</f>
        <v>1.283689</v>
      </c>
      <c r="L22" s="16">
        <v>4</v>
      </c>
      <c r="M22" s="16">
        <f>(3.368-L22)^2</f>
        <v>0.399424</v>
      </c>
      <c r="N22" s="10"/>
      <c r="O22" s="10"/>
      <c r="P22" s="16">
        <v>4</v>
      </c>
      <c r="Q22" s="16">
        <f>(3.205-P22)^2</f>
        <v>0.6320249999999999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6">
        <v>6</v>
      </c>
      <c r="AD22" s="16">
        <v>1.8</v>
      </c>
      <c r="AE22" s="10"/>
      <c r="AF22" s="10"/>
    </row>
    <row r="23" ht="20.05" customHeight="1">
      <c r="A23" s="18"/>
      <c r="B23" s="39">
        <v>3</v>
      </c>
      <c r="C23" s="16">
        <f>$B$135-B23</f>
        <v>0.15151515151515</v>
      </c>
      <c r="D23" s="16">
        <f>C23^2</f>
        <v>0.0229568411386589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ht="20.05" customHeight="1">
      <c r="A24" s="18"/>
      <c r="B24" s="39">
        <v>4</v>
      </c>
      <c r="C24" s="16">
        <f>$B$135-B24</f>
        <v>-0.84848484848485</v>
      </c>
      <c r="D24" s="16">
        <f>C24^2</f>
        <v>0.719926538108359</v>
      </c>
      <c r="E24" s="16">
        <v>4</v>
      </c>
      <c r="F24" s="16">
        <f>(3.5-E24)^2</f>
        <v>0.25</v>
      </c>
      <c r="G24" s="16">
        <v>3</v>
      </c>
      <c r="H24" s="16">
        <f>(2.975-G24)^2</f>
        <v>0.000625</v>
      </c>
      <c r="I24" s="10"/>
      <c r="J24" s="14">
        <v>4</v>
      </c>
      <c r="K24" s="14">
        <f>(2.867-J24)^2</f>
        <v>1.283689</v>
      </c>
      <c r="L24" s="16">
        <v>4</v>
      </c>
      <c r="M24" s="16">
        <f>(3.368-L24)^2</f>
        <v>0.399424</v>
      </c>
      <c r="N24" s="10"/>
      <c r="O24" s="10"/>
      <c r="P24" s="16">
        <v>4</v>
      </c>
      <c r="Q24" s="16">
        <f>(3.205-P24)^2</f>
        <v>0.6320249999999999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t="s" s="17">
        <v>277</v>
      </c>
      <c r="AD24" s="16">
        <f>AVERAGE(AD3:AD22)</f>
        <v>0.59</v>
      </c>
      <c r="AE24" s="10"/>
      <c r="AF24" s="10"/>
    </row>
    <row r="25" ht="20.05" customHeight="1">
      <c r="A25" s="18"/>
      <c r="B25" s="39">
        <v>3</v>
      </c>
      <c r="C25" s="16">
        <f>$B$135-B25</f>
        <v>0.15151515151515</v>
      </c>
      <c r="D25" s="16">
        <f>C25^2</f>
        <v>0.0229568411386589</v>
      </c>
      <c r="E25" s="10"/>
      <c r="F25" s="10"/>
      <c r="G25" s="16">
        <v>3</v>
      </c>
      <c r="H25" s="16">
        <f>(2.975-G25)^2</f>
        <v>0.000625</v>
      </c>
      <c r="I25" s="10"/>
      <c r="J25" s="10"/>
      <c r="K25" s="10"/>
      <c r="L25" s="16">
        <v>4</v>
      </c>
      <c r="M25" s="16">
        <f>(3.368-L25)^2</f>
        <v>0.399424</v>
      </c>
      <c r="N25" s="14">
        <v>5</v>
      </c>
      <c r="O25" s="16">
        <f>(3.82-N25)^2</f>
        <v>1.3924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20.05" customHeight="1">
      <c r="A26" s="18"/>
      <c r="B26" s="39">
        <v>5</v>
      </c>
      <c r="C26" s="16">
        <f>$B$135-B26</f>
        <v>-1.84848484848485</v>
      </c>
      <c r="D26" s="16">
        <f>C26^2</f>
        <v>3.41689623507806</v>
      </c>
      <c r="E26" s="10"/>
      <c r="F26" s="10"/>
      <c r="G26" s="16">
        <v>4</v>
      </c>
      <c r="H26" s="16">
        <f>(2.975-G26)^2</f>
        <v>1.050625</v>
      </c>
      <c r="I26" s="10"/>
      <c r="J26" s="10"/>
      <c r="K26" s="10"/>
      <c r="L26" s="16">
        <v>4</v>
      </c>
      <c r="M26" s="16">
        <f>(3.368-L26)^2</f>
        <v>0.399424</v>
      </c>
      <c r="N26" s="10"/>
      <c r="O26" s="10"/>
      <c r="P26" s="16">
        <v>4</v>
      </c>
      <c r="Q26" s="16">
        <f>(3.205-P26)^2</f>
        <v>0.6320249999999999</v>
      </c>
      <c r="R26" s="16">
        <v>4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6">
        <v>1</v>
      </c>
    </row>
    <row r="27" ht="20.05" customHeight="1">
      <c r="A27" s="18"/>
      <c r="B27" s="39">
        <v>2</v>
      </c>
      <c r="C27" s="16">
        <f>$B$135-B27</f>
        <v>1.15151515151515</v>
      </c>
      <c r="D27" s="16">
        <f>C27^2</f>
        <v>1.32598714416896</v>
      </c>
      <c r="E27" s="10"/>
      <c r="F27" s="10"/>
      <c r="G27" s="16">
        <v>3</v>
      </c>
      <c r="H27" s="16">
        <f>(2.975-G27)^2</f>
        <v>0.000625</v>
      </c>
      <c r="I27" s="10"/>
      <c r="J27" s="10"/>
      <c r="K27" s="10"/>
      <c r="L27" s="16">
        <v>4</v>
      </c>
      <c r="M27" s="16">
        <f>(3.368-L27)^2</f>
        <v>0.399424</v>
      </c>
      <c r="N27" s="14">
        <v>4</v>
      </c>
      <c r="O27" s="16">
        <f>(3.82-N27)^2</f>
        <v>0.0324</v>
      </c>
      <c r="P27" s="16">
        <v>4</v>
      </c>
      <c r="Q27" s="16">
        <f>(3.205-P27)^2</f>
        <v>0.6320249999999999</v>
      </c>
      <c r="R27" s="16">
        <v>5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4">
        <v>1</v>
      </c>
    </row>
    <row r="28" ht="20.05" customHeight="1">
      <c r="A28" s="18"/>
      <c r="B28" s="39">
        <v>3</v>
      </c>
      <c r="C28" s="16">
        <f>$B$135-B28</f>
        <v>0.15151515151515</v>
      </c>
      <c r="D28" s="16">
        <f>C28^2</f>
        <v>0.0229568411386589</v>
      </c>
      <c r="E28" s="10"/>
      <c r="F28" s="10"/>
      <c r="G28" s="16">
        <v>2</v>
      </c>
      <c r="H28" s="16">
        <f>(2.975-G28)^2</f>
        <v>0.9506250000000001</v>
      </c>
      <c r="I28" s="10"/>
      <c r="J28" s="10"/>
      <c r="K28" s="10"/>
      <c r="L28" s="27">
        <v>3.66666666666667</v>
      </c>
      <c r="M28" s="27">
        <f>(3.368-L28)^2</f>
        <v>0.08920177777777979</v>
      </c>
      <c r="N28" s="10"/>
      <c r="O28" s="10"/>
      <c r="P28" s="16">
        <v>3</v>
      </c>
      <c r="Q28" s="16">
        <f>(3.205-P28)^2</f>
        <v>0.042025</v>
      </c>
      <c r="R28" s="14">
        <v>4.5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ht="20.05" customHeight="1">
      <c r="A29" s="18"/>
      <c r="B29" s="39">
        <v>2</v>
      </c>
      <c r="C29" s="16">
        <f>$B$135-B29</f>
        <v>1.15151515151515</v>
      </c>
      <c r="D29" s="16">
        <f>C29^2</f>
        <v>1.32598714416896</v>
      </c>
      <c r="E29" s="16">
        <v>5</v>
      </c>
      <c r="F29" s="16">
        <f>(3.5-E29)^2</f>
        <v>2.25</v>
      </c>
      <c r="G29" s="16">
        <v>3</v>
      </c>
      <c r="H29" s="16">
        <f>(2.975-G29)^2</f>
        <v>0.000625</v>
      </c>
      <c r="I29" s="10"/>
      <c r="J29" s="14">
        <v>5</v>
      </c>
      <c r="K29" s="14">
        <f>(2.867-J29)^2</f>
        <v>4.549689</v>
      </c>
      <c r="L29" s="16">
        <v>3</v>
      </c>
      <c r="M29" s="16">
        <f>(3.368-L29)^2</f>
        <v>0.135424</v>
      </c>
      <c r="N29" s="10"/>
      <c r="O29" s="10"/>
      <c r="P29" s="10"/>
      <c r="Q29" s="10"/>
      <c r="R29" s="10"/>
      <c r="S29" s="10"/>
      <c r="T29" s="15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t="20.05" customHeight="1">
      <c r="A30" s="18"/>
      <c r="B30" s="39">
        <v>3</v>
      </c>
      <c r="C30" s="16">
        <f>$B$135-B30</f>
        <v>0.15151515151515</v>
      </c>
      <c r="D30" s="16">
        <f>C30^2</f>
        <v>0.0229568411386589</v>
      </c>
      <c r="E30" s="16">
        <v>2</v>
      </c>
      <c r="F30" s="16">
        <f>(3.5-E30)^2</f>
        <v>2.25</v>
      </c>
      <c r="G30" s="16">
        <v>2</v>
      </c>
      <c r="H30" s="16">
        <f>(2.975-G30)^2</f>
        <v>0.9506250000000001</v>
      </c>
      <c r="I30" s="10"/>
      <c r="J30" s="14">
        <v>3.5</v>
      </c>
      <c r="K30" s="14">
        <f>(2.867-J30)^2</f>
        <v>0.400689</v>
      </c>
      <c r="L30" s="16">
        <v>5</v>
      </c>
      <c r="M30" s="16">
        <f>(3.368-L30)^2</f>
        <v>2.663424</v>
      </c>
      <c r="N30" s="14">
        <v>4</v>
      </c>
      <c r="O30" s="16">
        <f>(3.82-N30)^2</f>
        <v>0.0324</v>
      </c>
      <c r="P30" s="16">
        <v>2</v>
      </c>
      <c r="Q30" s="16">
        <f>(3.205-P30)^2</f>
        <v>1.452025</v>
      </c>
      <c r="R30" s="16">
        <v>4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t="20.05" customHeight="1">
      <c r="A31" s="18"/>
      <c r="B31" s="39">
        <v>2</v>
      </c>
      <c r="C31" s="16">
        <f>$B$135-B31</f>
        <v>1.15151515151515</v>
      </c>
      <c r="D31" s="16">
        <f>C31^2</f>
        <v>1.32598714416896</v>
      </c>
      <c r="E31" s="16">
        <v>3</v>
      </c>
      <c r="F31" s="16">
        <f>(3.5-E31)^2</f>
        <v>0.25</v>
      </c>
      <c r="G31" s="10"/>
      <c r="H31" s="10"/>
      <c r="I31" s="10"/>
      <c r="J31" s="10"/>
      <c r="K31" s="10"/>
      <c r="L31" s="10"/>
      <c r="M31" s="10"/>
      <c r="N31" s="14">
        <v>4</v>
      </c>
      <c r="O31" s="16">
        <f>(3.82-N31)^2</f>
        <v>0.0324</v>
      </c>
      <c r="P31" s="10"/>
      <c r="Q31" s="10"/>
      <c r="R31" s="14">
        <v>4.5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ht="20.05" customHeight="1">
      <c r="A32" s="18"/>
      <c r="B32" s="39">
        <v>3</v>
      </c>
      <c r="C32" s="16">
        <f>$B$135-B32</f>
        <v>0.15151515151515</v>
      </c>
      <c r="D32" s="16">
        <f>C32^2</f>
        <v>0.0229568411386589</v>
      </c>
      <c r="E32" s="10"/>
      <c r="F32" s="10"/>
      <c r="G32" s="10"/>
      <c r="H32" s="10"/>
      <c r="I32" s="10"/>
      <c r="J32" s="10"/>
      <c r="K32" s="10"/>
      <c r="L32" s="10"/>
      <c r="M32" s="10"/>
      <c r="N32" s="14">
        <v>3</v>
      </c>
      <c r="O32" s="16">
        <f>(3.82-N32)^2</f>
        <v>0.6724</v>
      </c>
      <c r="P32" s="16">
        <v>3</v>
      </c>
      <c r="Q32" s="16">
        <f>(3.205-P32)^2</f>
        <v>0.042025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ht="20.05" customHeight="1">
      <c r="A33" s="18"/>
      <c r="B33" s="39">
        <v>2</v>
      </c>
      <c r="C33" s="16">
        <f>$B$135-B33</f>
        <v>1.15151515151515</v>
      </c>
      <c r="D33" s="16">
        <f>C33^2</f>
        <v>1.32598714416896</v>
      </c>
      <c r="E33" s="10"/>
      <c r="F33" s="10"/>
      <c r="G33" s="16">
        <v>4</v>
      </c>
      <c r="H33" s="16">
        <f>(2.975-G33)^2</f>
        <v>1.050625</v>
      </c>
      <c r="I33" s="10"/>
      <c r="J33" s="10"/>
      <c r="K33" s="10"/>
      <c r="L33" s="16">
        <v>4</v>
      </c>
      <c r="M33" s="16">
        <f>(3.368-L33)^2</f>
        <v>0.399424</v>
      </c>
      <c r="N33" s="14">
        <v>3</v>
      </c>
      <c r="O33" s="16">
        <f>(3.82-N33)^2</f>
        <v>0.6724</v>
      </c>
      <c r="P33" s="16">
        <v>4</v>
      </c>
      <c r="Q33" s="16">
        <f>(3.205-P33)^2</f>
        <v>0.6320249999999999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4">
        <v>1</v>
      </c>
    </row>
    <row r="34" ht="20.05" customHeight="1">
      <c r="A34" s="18"/>
      <c r="B34" s="39">
        <v>4</v>
      </c>
      <c r="C34" s="16">
        <f>$B$135-B34</f>
        <v>-0.84848484848485</v>
      </c>
      <c r="D34" s="16">
        <f>C34^2</f>
        <v>0.719926538108359</v>
      </c>
      <c r="E34" s="10"/>
      <c r="F34" s="10"/>
      <c r="G34" s="10"/>
      <c r="H34" s="10"/>
      <c r="I34" s="10"/>
      <c r="J34" s="10"/>
      <c r="K34" s="10"/>
      <c r="L34" s="10"/>
      <c r="M34" s="10"/>
      <c r="N34" s="14">
        <v>5</v>
      </c>
      <c r="O34" s="16">
        <f>(3.82-N34)^2</f>
        <v>1.3924</v>
      </c>
      <c r="P34" s="16">
        <v>3</v>
      </c>
      <c r="Q34" s="16">
        <f>(3.205-P34)^2</f>
        <v>0.042025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4">
        <v>1</v>
      </c>
    </row>
    <row r="35" ht="20.05" customHeight="1">
      <c r="A35" s="18"/>
      <c r="B35" s="39">
        <v>5</v>
      </c>
      <c r="C35" s="16">
        <f>$B$135-B35</f>
        <v>-1.84848484848485</v>
      </c>
      <c r="D35" s="16">
        <f>C35^2</f>
        <v>3.41689623507806</v>
      </c>
      <c r="E35" s="16">
        <v>3</v>
      </c>
      <c r="F35" s="16">
        <f>(3.5-E35)^2</f>
        <v>0.25</v>
      </c>
      <c r="G35" s="10"/>
      <c r="H35" s="10"/>
      <c r="I35" s="10"/>
      <c r="J35" s="14">
        <v>4.5</v>
      </c>
      <c r="K35" s="14">
        <f>(2.867-J35)^2</f>
        <v>2.666689</v>
      </c>
      <c r="L35" s="10"/>
      <c r="M35" s="10"/>
      <c r="N35" s="10"/>
      <c r="O35" s="10"/>
      <c r="P35" s="10"/>
      <c r="Q35" s="10"/>
      <c r="R35" s="16">
        <v>3.5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ht="20.05" customHeight="1">
      <c r="A36" s="18"/>
      <c r="B36" s="39">
        <v>3</v>
      </c>
      <c r="C36" s="16">
        <f>$B$135-B36</f>
        <v>0.15151515151515</v>
      </c>
      <c r="D36" s="16">
        <f>C36^2</f>
        <v>0.0229568411386589</v>
      </c>
      <c r="E36" s="16">
        <v>2</v>
      </c>
      <c r="F36" s="16">
        <f>(3.5-E36)^2</f>
        <v>2.25</v>
      </c>
      <c r="G36" s="16">
        <v>5</v>
      </c>
      <c r="H36" s="16">
        <f>(2.975-G36)^2</f>
        <v>4.100625</v>
      </c>
      <c r="I36" s="10"/>
      <c r="J36" s="14">
        <v>5</v>
      </c>
      <c r="K36" s="14">
        <f>(2.867-J36)^2</f>
        <v>4.549689</v>
      </c>
      <c r="L36" s="16">
        <v>3</v>
      </c>
      <c r="M36" s="16">
        <f>(3.368-L36)^2</f>
        <v>0.135424</v>
      </c>
      <c r="N36" s="10"/>
      <c r="O36" s="10"/>
      <c r="P36" s="10"/>
      <c r="Q36" s="10"/>
      <c r="R36" s="14">
        <v>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ht="20.05" customHeight="1">
      <c r="A37" s="18"/>
      <c r="B37" s="39">
        <v>5</v>
      </c>
      <c r="C37" s="16">
        <f>$B$135-B37</f>
        <v>-1.84848484848485</v>
      </c>
      <c r="D37" s="16">
        <f>C37^2</f>
        <v>3.41689623507806</v>
      </c>
      <c r="E37" s="10"/>
      <c r="F37" s="10"/>
      <c r="G37" s="16">
        <v>1</v>
      </c>
      <c r="H37" s="16">
        <f>(2.975-G37)^2</f>
        <v>3.900625</v>
      </c>
      <c r="I37" s="10"/>
      <c r="J37" s="10"/>
      <c r="K37" s="10"/>
      <c r="L37" s="16">
        <v>3</v>
      </c>
      <c r="M37" s="16">
        <f>(3.368-L37)^2</f>
        <v>0.135424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ht="20.05" customHeight="1">
      <c r="A38" s="18"/>
      <c r="B38" s="39">
        <v>1</v>
      </c>
      <c r="C38" s="16">
        <f>$B$135-B38</f>
        <v>2.15151515151515</v>
      </c>
      <c r="D38" s="16">
        <f>C38^2</f>
        <v>4.62901744719926</v>
      </c>
      <c r="E38" s="16">
        <v>5</v>
      </c>
      <c r="F38" s="16">
        <f>(3.5-E38)^2</f>
        <v>2.25</v>
      </c>
      <c r="G38" s="16">
        <v>3</v>
      </c>
      <c r="H38" s="16">
        <f>(2.975-G38)^2</f>
        <v>0.000625</v>
      </c>
      <c r="I38" s="10"/>
      <c r="J38" s="14">
        <v>4.5</v>
      </c>
      <c r="K38" s="14">
        <f>(2.867-J38)^2</f>
        <v>2.666689</v>
      </c>
      <c r="L38" s="16">
        <v>3.5</v>
      </c>
      <c r="M38" s="16">
        <f>(3.368-L38)^2</f>
        <v>0.017424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ht="20.05" customHeight="1">
      <c r="A39" s="18"/>
      <c r="B39" s="39">
        <v>3</v>
      </c>
      <c r="C39" s="16">
        <f>$B$135-B39</f>
        <v>0.15151515151515</v>
      </c>
      <c r="D39" s="16">
        <f>C39^2</f>
        <v>0.0229568411386589</v>
      </c>
      <c r="E39" s="16">
        <v>3</v>
      </c>
      <c r="F39" s="16">
        <f>(3.5-E39)^2</f>
        <v>0.25</v>
      </c>
      <c r="G39" s="10"/>
      <c r="H39" s="10"/>
      <c r="I39" s="10"/>
      <c r="J39" s="14">
        <v>4.5</v>
      </c>
      <c r="K39" s="14">
        <f>(2.867-J39)^2</f>
        <v>2.666689</v>
      </c>
      <c r="L39" s="10"/>
      <c r="M39" s="10"/>
      <c r="N39" s="10"/>
      <c r="O39" s="10"/>
      <c r="P39" s="16">
        <v>3</v>
      </c>
      <c r="Q39" s="16">
        <f>(3.205-P39)^2</f>
        <v>0.042025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ht="20.05" customHeight="1">
      <c r="A40" s="18"/>
      <c r="B40" s="39">
        <v>5</v>
      </c>
      <c r="C40" s="16">
        <f>$B$135-B40</f>
        <v>-1.84848484848485</v>
      </c>
      <c r="D40" s="16">
        <f>C40^2</f>
        <v>3.41689623507806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6">
        <v>3</v>
      </c>
      <c r="Q40" s="16">
        <f>(3.205-P40)^2</f>
        <v>0.042025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ht="20.05" customHeight="1">
      <c r="A41" s="18"/>
      <c r="B41" s="39">
        <v>5</v>
      </c>
      <c r="C41" s="16">
        <f>$B$135-B41</f>
        <v>-1.84848484848485</v>
      </c>
      <c r="D41" s="16">
        <f>C41^2</f>
        <v>3.41689623507806</v>
      </c>
      <c r="E41" s="10"/>
      <c r="F41" s="10"/>
      <c r="G41" s="16">
        <v>5</v>
      </c>
      <c r="H41" s="16">
        <f>(2.975-G41)^2</f>
        <v>4.100625</v>
      </c>
      <c r="I41" s="10"/>
      <c r="J41" s="10"/>
      <c r="K41" s="10"/>
      <c r="L41" s="16">
        <v>5</v>
      </c>
      <c r="M41" s="16">
        <f>(3.368-L41)^2</f>
        <v>2.663424</v>
      </c>
      <c r="N41" s="10"/>
      <c r="O41" s="10"/>
      <c r="P41" s="16">
        <v>4</v>
      </c>
      <c r="Q41" s="16">
        <f>(3.205-P41)^2</f>
        <v>0.6320249999999999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ht="20.05" customHeight="1">
      <c r="A42" s="18"/>
      <c r="B42" s="39">
        <v>5</v>
      </c>
      <c r="C42" s="16">
        <f>$B$135-B42</f>
        <v>-1.84848484848485</v>
      </c>
      <c r="D42" s="16">
        <f>C42^2</f>
        <v>3.41689623507806</v>
      </c>
      <c r="E42" s="10"/>
      <c r="F42" s="10"/>
      <c r="G42" s="16">
        <v>5</v>
      </c>
      <c r="H42" s="16">
        <f>(2.975-G42)^2</f>
        <v>4.100625</v>
      </c>
      <c r="I42" s="10"/>
      <c r="J42" s="10"/>
      <c r="K42" s="10"/>
      <c r="L42" s="27">
        <v>3.33333333333333</v>
      </c>
      <c r="M42" s="27">
        <f>(3.368-L42)^2</f>
        <v>0.00120177777777801</v>
      </c>
      <c r="N42" s="10"/>
      <c r="O42" s="10"/>
      <c r="P42" s="10"/>
      <c r="Q42" s="10"/>
      <c r="R42" s="16">
        <v>2.5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ht="20.05" customHeight="1">
      <c r="A43" s="18"/>
      <c r="B43" s="39">
        <v>5</v>
      </c>
      <c r="C43" s="16">
        <f>$B$135-B43</f>
        <v>-1.84848484848485</v>
      </c>
      <c r="D43" s="16">
        <f>C43^2</f>
        <v>3.41689623507806</v>
      </c>
      <c r="E43" s="16">
        <v>5</v>
      </c>
      <c r="F43" s="16">
        <f>(3.5-E43)^2</f>
        <v>2.25</v>
      </c>
      <c r="G43" s="10"/>
      <c r="H43" s="10"/>
      <c r="I43" s="10"/>
      <c r="J43" s="14">
        <v>4</v>
      </c>
      <c r="K43" s="14">
        <f>(2.867-J43)^2</f>
        <v>1.283689</v>
      </c>
      <c r="L43" s="10"/>
      <c r="M43" s="10"/>
      <c r="N43" s="14">
        <v>3</v>
      </c>
      <c r="O43" s="16">
        <f>(3.82-N43)^2</f>
        <v>0.6724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ht="20.05" customHeight="1">
      <c r="A44" s="18"/>
      <c r="B44" s="39">
        <v>4</v>
      </c>
      <c r="C44" s="16">
        <f>$B$135-B44</f>
        <v>-0.84848484848485</v>
      </c>
      <c r="D44" s="16">
        <f>C44^2</f>
        <v>0.719926538108359</v>
      </c>
      <c r="E44" s="16">
        <v>5</v>
      </c>
      <c r="F44" s="16">
        <f>(3.5-E44)^2</f>
        <v>2.25</v>
      </c>
      <c r="G44" s="10"/>
      <c r="H44" s="10"/>
      <c r="I44" s="10"/>
      <c r="J44" s="14">
        <v>4.5</v>
      </c>
      <c r="K44" s="14">
        <f>(2.867-J44)^2</f>
        <v>2.666689</v>
      </c>
      <c r="L44" s="10"/>
      <c r="M44" s="10"/>
      <c r="N44" s="10"/>
      <c r="O44" s="10"/>
      <c r="P44" s="10"/>
      <c r="Q44" s="10"/>
      <c r="R44" s="27">
        <v>3.66666666666667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6">
        <v>1</v>
      </c>
    </row>
    <row r="45" ht="20.05" customHeight="1">
      <c r="A45" s="18"/>
      <c r="B45" s="39">
        <v>2</v>
      </c>
      <c r="C45" s="16">
        <f>$B$135-B45</f>
        <v>1.15151515151515</v>
      </c>
      <c r="D45" s="16">
        <f>C45^2</f>
        <v>1.32598714416896</v>
      </c>
      <c r="E45" s="10"/>
      <c r="F45" s="10"/>
      <c r="G45" s="16">
        <v>2</v>
      </c>
      <c r="H45" s="16">
        <f>(2.975-G45)^2</f>
        <v>0.9506250000000001</v>
      </c>
      <c r="I45" s="10"/>
      <c r="J45" s="10"/>
      <c r="K45" s="10"/>
      <c r="L45" s="16">
        <v>2.5</v>
      </c>
      <c r="M45" s="16">
        <f>(3.368-L45)^2</f>
        <v>0.753424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ht="20.05" customHeight="1">
      <c r="A46" s="18"/>
      <c r="B46" s="39">
        <v>4</v>
      </c>
      <c r="C46" s="16">
        <f>$B$135-B46</f>
        <v>-0.84848484848485</v>
      </c>
      <c r="D46" s="16">
        <f>C46^2</f>
        <v>0.719926538108359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6">
        <v>3</v>
      </c>
      <c r="Q46" s="16">
        <f>(3.205-P46)^2</f>
        <v>0.042025</v>
      </c>
      <c r="R46" s="16">
        <v>4.5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ht="20.05" customHeight="1">
      <c r="A47" s="18"/>
      <c r="B47" s="39">
        <v>5</v>
      </c>
      <c r="C47" s="16">
        <f>$B$135-B47</f>
        <v>-1.84848484848485</v>
      </c>
      <c r="D47" s="16">
        <f>C47^2</f>
        <v>3.41689623507806</v>
      </c>
      <c r="E47" s="10"/>
      <c r="F47" s="10"/>
      <c r="G47" s="16">
        <v>5</v>
      </c>
      <c r="H47" s="16">
        <f>(2.975-G47)^2</f>
        <v>4.100625</v>
      </c>
      <c r="I47" s="10"/>
      <c r="J47" s="10"/>
      <c r="K47" s="10"/>
      <c r="L47" s="27">
        <v>3.66666666666667</v>
      </c>
      <c r="M47" s="27">
        <f>(3.368-L47)^2</f>
        <v>0.08920177777777979</v>
      </c>
      <c r="N47" s="10"/>
      <c r="O47" s="10"/>
      <c r="P47" s="16">
        <v>4</v>
      </c>
      <c r="Q47" s="16">
        <f>(3.205-P47)^2</f>
        <v>0.6320249999999999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ht="20.05" customHeight="1">
      <c r="A48" s="18"/>
      <c r="B48" s="39">
        <v>4</v>
      </c>
      <c r="C48" s="16">
        <f>$B$135-B48</f>
        <v>-0.84848484848485</v>
      </c>
      <c r="D48" s="16">
        <f>C48^2</f>
        <v>0.719926538108359</v>
      </c>
      <c r="E48" s="16">
        <v>4</v>
      </c>
      <c r="F48" s="16">
        <f>(3.5-E48)^2</f>
        <v>0.25</v>
      </c>
      <c r="G48" s="10"/>
      <c r="H48" s="10"/>
      <c r="I48" s="10"/>
      <c r="J48" s="28">
        <v>3.33333333333333</v>
      </c>
      <c r="K48" s="28">
        <f>(2.867-J48)^2</f>
        <v>0.217466777777775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ht="20.05" customHeight="1">
      <c r="A49" s="18"/>
      <c r="B49" s="39">
        <v>4</v>
      </c>
      <c r="C49" s="16">
        <f>$B$135-B49</f>
        <v>-0.84848484848485</v>
      </c>
      <c r="D49" s="16">
        <f>C49^2</f>
        <v>0.719926538108359</v>
      </c>
      <c r="E49" s="10"/>
      <c r="F49" s="10"/>
      <c r="G49" s="16">
        <v>4</v>
      </c>
      <c r="H49" s="16">
        <f>(2.975-G49)^2</f>
        <v>1.050625</v>
      </c>
      <c r="I49" s="10"/>
      <c r="J49" s="10"/>
      <c r="K49" s="10"/>
      <c r="L49" s="16">
        <v>4.5</v>
      </c>
      <c r="M49" s="16">
        <f>(3.368-L49)^2</f>
        <v>1.281424</v>
      </c>
      <c r="N49" s="10"/>
      <c r="O49" s="10"/>
      <c r="P49" s="10"/>
      <c r="Q49" s="10"/>
      <c r="R49" s="16">
        <v>3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ht="20.05" customHeight="1">
      <c r="A50" s="18"/>
      <c r="B50" s="39">
        <v>4</v>
      </c>
      <c r="C50" s="16">
        <f>$B$135-B50</f>
        <v>-0.84848484848485</v>
      </c>
      <c r="D50" s="16">
        <f>C50^2</f>
        <v>0.719926538108359</v>
      </c>
      <c r="E50" s="16">
        <v>4</v>
      </c>
      <c r="F50" s="16">
        <f>(3.5-E50)^2</f>
        <v>0.25</v>
      </c>
      <c r="G50" s="10"/>
      <c r="H50" s="10"/>
      <c r="I50" s="10"/>
      <c r="J50" s="14">
        <v>5</v>
      </c>
      <c r="K50" s="14">
        <f>(2.867-J50)^2</f>
        <v>4.549689</v>
      </c>
      <c r="L50" s="10"/>
      <c r="M50" s="10"/>
      <c r="N50" s="14">
        <v>3</v>
      </c>
      <c r="O50" s="16">
        <f>(3.82-N50)^2</f>
        <v>0.6724</v>
      </c>
      <c r="P50" s="10"/>
      <c r="Q50" s="10"/>
      <c r="R50" s="28">
        <v>4.66666666666667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ht="20.05" customHeight="1">
      <c r="A51" s="18"/>
      <c r="B51" s="39">
        <v>3</v>
      </c>
      <c r="C51" s="16">
        <f>$B$135-B51</f>
        <v>0.15151515151515</v>
      </c>
      <c r="D51" s="16">
        <f>C51^2</f>
        <v>0.0229568411386589</v>
      </c>
      <c r="E51" s="10"/>
      <c r="F51" s="10"/>
      <c r="G51" s="16">
        <v>3</v>
      </c>
      <c r="H51" s="16">
        <f>(2.975-G51)^2</f>
        <v>0.000625</v>
      </c>
      <c r="I51" s="10"/>
      <c r="J51" s="10"/>
      <c r="K51" s="10"/>
      <c r="L51" s="16">
        <v>4.5</v>
      </c>
      <c r="M51" s="16">
        <f>(3.368-L51)^2</f>
        <v>1.281424</v>
      </c>
      <c r="N51" s="14">
        <v>3</v>
      </c>
      <c r="O51" s="16">
        <f>(3.82-N51)^2</f>
        <v>0.6724</v>
      </c>
      <c r="P51" s="10"/>
      <c r="Q51" s="10"/>
      <c r="R51" s="14">
        <v>4.5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4">
        <v>1</v>
      </c>
    </row>
    <row r="52" ht="20.05" customHeight="1">
      <c r="A52" s="18"/>
      <c r="B52" s="39">
        <v>2</v>
      </c>
      <c r="C52" s="16">
        <f>$B$135-B52</f>
        <v>1.15151515151515</v>
      </c>
      <c r="D52" s="16">
        <f>C52^2</f>
        <v>1.32598714416896</v>
      </c>
      <c r="E52" s="16">
        <v>4</v>
      </c>
      <c r="F52" s="16">
        <f>(3.5-E52)^2</f>
        <v>0.25</v>
      </c>
      <c r="G52" s="16">
        <v>2</v>
      </c>
      <c r="H52" s="16">
        <f>(2.975-G52)^2</f>
        <v>0.9506250000000001</v>
      </c>
      <c r="I52" s="10"/>
      <c r="J52" s="14">
        <v>4</v>
      </c>
      <c r="K52" s="14">
        <f>(2.867-J52)^2</f>
        <v>1.283689</v>
      </c>
      <c r="L52" s="16">
        <v>3</v>
      </c>
      <c r="M52" s="16">
        <f>(3.368-L52)^2</f>
        <v>0.135424</v>
      </c>
      <c r="N52" s="14">
        <v>3</v>
      </c>
      <c r="O52" s="16">
        <f>(3.82-N52)^2</f>
        <v>0.6724</v>
      </c>
      <c r="P52" s="16">
        <v>2</v>
      </c>
      <c r="Q52" s="16">
        <f>(3.205-P52)^2</f>
        <v>1.452025</v>
      </c>
      <c r="R52" s="16">
        <v>3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ht="20.05" customHeight="1">
      <c r="A53" s="18"/>
      <c r="B53" s="39">
        <v>3</v>
      </c>
      <c r="C53" s="16">
        <f>$B$135-B53</f>
        <v>0.15151515151515</v>
      </c>
      <c r="D53" s="16">
        <f>C53^2</f>
        <v>0.0229568411386589</v>
      </c>
      <c r="E53" s="10"/>
      <c r="F53" s="10"/>
      <c r="G53" s="16">
        <v>1</v>
      </c>
      <c r="H53" s="16">
        <f>(2.975-G53)^2</f>
        <v>3.900625</v>
      </c>
      <c r="I53" s="10"/>
      <c r="J53" s="10"/>
      <c r="K53" s="10"/>
      <c r="L53" s="16">
        <v>3</v>
      </c>
      <c r="M53" s="16">
        <f>(3.368-L53)^2</f>
        <v>0.135424</v>
      </c>
      <c r="N53" s="10"/>
      <c r="O53" s="10"/>
      <c r="P53" s="16">
        <v>5</v>
      </c>
      <c r="Q53" s="16">
        <f>(3.205-P53)^2</f>
        <v>3.222025</v>
      </c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4">
        <v>1</v>
      </c>
    </row>
    <row r="54" ht="20.05" customHeight="1">
      <c r="A54" s="18"/>
      <c r="B54" s="39">
        <v>5</v>
      </c>
      <c r="C54" s="16">
        <f>$B$135-B54</f>
        <v>-1.84848484848485</v>
      </c>
      <c r="D54" s="16">
        <f>C54^2</f>
        <v>3.41689623507806</v>
      </c>
      <c r="E54" s="16">
        <v>4</v>
      </c>
      <c r="F54" s="16">
        <f>(3.5-E54)^2</f>
        <v>0.25</v>
      </c>
      <c r="G54" s="16">
        <v>2</v>
      </c>
      <c r="H54" s="16">
        <f>(2.975-G54)^2</f>
        <v>0.9506250000000001</v>
      </c>
      <c r="I54" s="10"/>
      <c r="J54" s="28">
        <v>4.66666666666667</v>
      </c>
      <c r="K54" s="28">
        <f>(2.867-J54)^2</f>
        <v>3.23880011111112</v>
      </c>
      <c r="L54" s="10"/>
      <c r="M54" s="10"/>
      <c r="N54" s="10"/>
      <c r="O54" s="10"/>
      <c r="P54" s="16">
        <v>2</v>
      </c>
      <c r="Q54" s="16">
        <f>(3.205-P54)^2</f>
        <v>1.452025</v>
      </c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ht="20.05" customHeight="1">
      <c r="A55" s="18"/>
      <c r="B55" s="39">
        <v>2</v>
      </c>
      <c r="C55" s="16">
        <f>$B$135-B55</f>
        <v>1.15151515151515</v>
      </c>
      <c r="D55" s="16">
        <f>C55^2</f>
        <v>1.32598714416896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ht="20.05" customHeight="1">
      <c r="A56" s="18"/>
      <c r="B56" s="39">
        <v>4</v>
      </c>
      <c r="C56" s="16">
        <f>$B$135-B56</f>
        <v>-0.84848484848485</v>
      </c>
      <c r="D56" s="16">
        <f>C56^2</f>
        <v>0.719926538108359</v>
      </c>
      <c r="E56" s="10"/>
      <c r="F56" s="10"/>
      <c r="G56" s="16">
        <v>3</v>
      </c>
      <c r="H56" s="16">
        <f>(2.975-G56)^2</f>
        <v>0.000625</v>
      </c>
      <c r="I56" s="10"/>
      <c r="J56" s="10"/>
      <c r="K56" s="10"/>
      <c r="L56" s="16">
        <v>3</v>
      </c>
      <c r="M56" s="16">
        <f>(3.368-L56)^2</f>
        <v>0.135424</v>
      </c>
      <c r="N56" s="14">
        <v>3</v>
      </c>
      <c r="O56" s="16">
        <f>(3.82-N56)^2</f>
        <v>0.6724</v>
      </c>
      <c r="P56" s="16">
        <v>3</v>
      </c>
      <c r="Q56" s="16">
        <f>(3.205-P56)^2</f>
        <v>0.042025</v>
      </c>
      <c r="R56" s="16">
        <v>3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ht="20.05" customHeight="1">
      <c r="A57" s="18"/>
      <c r="B57" s="39">
        <v>5</v>
      </c>
      <c r="C57" s="16">
        <f>$B$135-B57</f>
        <v>-1.84848484848485</v>
      </c>
      <c r="D57" s="16">
        <f>C57^2</f>
        <v>3.41689623507806</v>
      </c>
      <c r="E57" s="16">
        <v>3</v>
      </c>
      <c r="F57" s="16">
        <f>(3.5-E57)^2</f>
        <v>0.25</v>
      </c>
      <c r="G57" s="10"/>
      <c r="H57" s="10"/>
      <c r="I57" s="10"/>
      <c r="J57" s="28">
        <v>4.66666666666667</v>
      </c>
      <c r="K57" s="28">
        <f>(2.867-J57)^2</f>
        <v>3.23880011111112</v>
      </c>
      <c r="L57" s="16">
        <v>3</v>
      </c>
      <c r="M57" s="16">
        <f>(3.368-L57)^2</f>
        <v>0.135424</v>
      </c>
      <c r="N57" s="14">
        <v>3</v>
      </c>
      <c r="O57" s="16">
        <f>(3.82-N57)^2</f>
        <v>0.6724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20.05" customHeight="1">
      <c r="A58" s="18"/>
      <c r="B58" s="39">
        <v>1</v>
      </c>
      <c r="C58" s="16">
        <f>$B$135-B58</f>
        <v>2.15151515151515</v>
      </c>
      <c r="D58" s="16">
        <f>C58^2</f>
        <v>4.62901744719926</v>
      </c>
      <c r="E58" s="10"/>
      <c r="F58" s="10"/>
      <c r="G58" s="16">
        <v>2</v>
      </c>
      <c r="H58" s="16">
        <f>(2.975-G58)^2</f>
        <v>0.9506250000000001</v>
      </c>
      <c r="I58" s="10"/>
      <c r="J58" s="14">
        <v>4.5</v>
      </c>
      <c r="K58" s="14">
        <f>(2.867-J58)^2</f>
        <v>2.666689</v>
      </c>
      <c r="L58" s="10"/>
      <c r="M58" s="10"/>
      <c r="N58" s="10"/>
      <c r="O58" s="10"/>
      <c r="P58" s="10"/>
      <c r="Q58" s="10"/>
      <c r="R58" s="16">
        <v>3.5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ht="20.05" customHeight="1">
      <c r="A59" s="18"/>
      <c r="B59" s="39">
        <v>2</v>
      </c>
      <c r="C59" s="16">
        <f>$B$135-B59</f>
        <v>1.15151515151515</v>
      </c>
      <c r="D59" s="16">
        <f>C59^2</f>
        <v>1.32598714416896</v>
      </c>
      <c r="E59" s="16">
        <v>5</v>
      </c>
      <c r="F59" s="16">
        <f>(3.5-E59)^2</f>
        <v>2.25</v>
      </c>
      <c r="G59" s="16">
        <v>4</v>
      </c>
      <c r="H59" s="16">
        <f>(2.975-G59)^2</f>
        <v>1.050625</v>
      </c>
      <c r="I59" s="10"/>
      <c r="J59" s="28">
        <v>4</v>
      </c>
      <c r="K59" s="28">
        <f>(2.867-J59)^2</f>
        <v>1.283689</v>
      </c>
      <c r="L59" s="16">
        <v>3.5</v>
      </c>
      <c r="M59" s="16">
        <f>(3.368-L59)^2</f>
        <v>0.017424</v>
      </c>
      <c r="N59" s="14">
        <v>4</v>
      </c>
      <c r="O59" s="16">
        <f>(3.82-N59)^2</f>
        <v>0.0324</v>
      </c>
      <c r="P59" s="16">
        <v>4</v>
      </c>
      <c r="Q59" s="16">
        <f>(3.205-P59)^2</f>
        <v>0.6320249999999999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ht="20.05" customHeight="1">
      <c r="A60" s="18"/>
      <c r="B60" s="39">
        <v>2</v>
      </c>
      <c r="C60" s="16">
        <f>$B$135-B60</f>
        <v>1.15151515151515</v>
      </c>
      <c r="D60" s="16">
        <f>C60^2</f>
        <v>1.32598714416896</v>
      </c>
      <c r="E60" s="16">
        <v>4</v>
      </c>
      <c r="F60" s="16">
        <f>(3.5-E60)^2</f>
        <v>0.25</v>
      </c>
      <c r="G60" s="16">
        <v>3</v>
      </c>
      <c r="H60" s="16">
        <f>(2.975-G60)^2</f>
        <v>0.000625</v>
      </c>
      <c r="I60" s="10"/>
      <c r="J60" s="28">
        <v>3.33333333333333</v>
      </c>
      <c r="K60" s="28">
        <f>(2.867-J60)^2</f>
        <v>0.217466777777775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ht="20.05" customHeight="1">
      <c r="A61" s="18"/>
      <c r="B61" s="39">
        <v>3</v>
      </c>
      <c r="C61" s="16">
        <f>$B$135-B61</f>
        <v>0.15151515151515</v>
      </c>
      <c r="D61" s="16">
        <f>C61^2</f>
        <v>0.0229568411386589</v>
      </c>
      <c r="E61" s="16">
        <v>5</v>
      </c>
      <c r="F61" s="16">
        <f>(3.5-E61)^2</f>
        <v>2.25</v>
      </c>
      <c r="G61" s="10"/>
      <c r="H61" s="10"/>
      <c r="I61" s="10"/>
      <c r="J61" s="28">
        <v>4</v>
      </c>
      <c r="K61" s="28">
        <f>(2.867-J61)^2</f>
        <v>1.283689</v>
      </c>
      <c r="L61" s="16">
        <v>3</v>
      </c>
      <c r="M61" s="16">
        <f>(3.368-L61)^2</f>
        <v>0.135424</v>
      </c>
      <c r="N61" s="10"/>
      <c r="O61" s="10"/>
      <c r="P61" s="16">
        <v>3</v>
      </c>
      <c r="Q61" s="16">
        <f>(3.205-P61)^2</f>
        <v>0.042025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ht="20.05" customHeight="1">
      <c r="A62" s="18"/>
      <c r="B62" s="39">
        <v>3</v>
      </c>
      <c r="C62" s="16">
        <f>$B$135-B62</f>
        <v>0.15151515151515</v>
      </c>
      <c r="D62" s="16">
        <f>C62^2</f>
        <v>0.0229568411386589</v>
      </c>
      <c r="E62" s="10"/>
      <c r="F62" s="10"/>
      <c r="G62" s="10"/>
      <c r="H62" s="10"/>
      <c r="I62" s="10"/>
      <c r="J62" s="10"/>
      <c r="K62" s="10"/>
      <c r="L62" s="16">
        <v>3.5</v>
      </c>
      <c r="M62" s="16">
        <f>(3.368-L62)^2</f>
        <v>0.017424</v>
      </c>
      <c r="N62" s="14">
        <v>1</v>
      </c>
      <c r="O62" s="16">
        <f>(3.82-N62)^2</f>
        <v>7.9524</v>
      </c>
      <c r="P62" s="16">
        <v>3</v>
      </c>
      <c r="Q62" s="16">
        <f>(3.205-P62)^2</f>
        <v>0.042025</v>
      </c>
      <c r="R62" s="16">
        <v>2.5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ht="20.05" customHeight="1">
      <c r="A63" s="18"/>
      <c r="B63" s="39">
        <v>2</v>
      </c>
      <c r="C63" s="16">
        <f>$B$135-B63</f>
        <v>1.15151515151515</v>
      </c>
      <c r="D63" s="16">
        <f>C63^2</f>
        <v>1.32598714416896</v>
      </c>
      <c r="E63" s="10"/>
      <c r="F63" s="10"/>
      <c r="G63" s="10"/>
      <c r="H63" s="10"/>
      <c r="I63" s="10"/>
      <c r="J63" s="10"/>
      <c r="K63" s="10"/>
      <c r="L63" s="16">
        <v>2.5</v>
      </c>
      <c r="M63" s="16">
        <f>(3.368-L63)^2</f>
        <v>0.753424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ht="20.05" customHeight="1">
      <c r="A64" s="18"/>
      <c r="B64" s="39">
        <v>4</v>
      </c>
      <c r="C64" s="16">
        <f>$B$135-B64</f>
        <v>-0.84848484848485</v>
      </c>
      <c r="D64" s="16">
        <f>C64^2</f>
        <v>0.719926538108359</v>
      </c>
      <c r="E64" s="16">
        <v>2</v>
      </c>
      <c r="F64" s="16">
        <f>(3.5-E64)^2</f>
        <v>2.25</v>
      </c>
      <c r="G64" s="10"/>
      <c r="H64" s="10"/>
      <c r="I64" s="10"/>
      <c r="J64" s="14">
        <v>3</v>
      </c>
      <c r="K64" s="14">
        <f>(2.867-J64)^2</f>
        <v>0.017689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ht="20.05" customHeight="1">
      <c r="A65" s="18"/>
      <c r="B65" s="39">
        <v>3</v>
      </c>
      <c r="C65" s="16">
        <f>$B$135-B65</f>
        <v>0.15151515151515</v>
      </c>
      <c r="D65" s="16">
        <f>C65^2</f>
        <v>0.0229568411386589</v>
      </c>
      <c r="E65" s="10"/>
      <c r="F65" s="10"/>
      <c r="G65" s="16">
        <v>4</v>
      </c>
      <c r="H65" s="16">
        <f>(2.975-G65)^2</f>
        <v>1.050625</v>
      </c>
      <c r="I65" s="10"/>
      <c r="J65" s="10"/>
      <c r="K65" s="10"/>
      <c r="L65" s="10"/>
      <c r="M65" s="10"/>
      <c r="N65" s="10"/>
      <c r="O65" s="10"/>
      <c r="P65" s="16">
        <v>1</v>
      </c>
      <c r="Q65" s="16">
        <f>(3.205-P65)^2</f>
        <v>4.862025</v>
      </c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ht="20.05" customHeight="1">
      <c r="A66" s="18"/>
      <c r="B66" s="39">
        <v>2</v>
      </c>
      <c r="C66" s="16">
        <f>$B$135-B66</f>
        <v>1.15151515151515</v>
      </c>
      <c r="D66" s="16">
        <f>C66^2</f>
        <v>1.32598714416896</v>
      </c>
      <c r="E66" s="16">
        <v>3</v>
      </c>
      <c r="F66" s="16">
        <f>(3.5-E66)^2</f>
        <v>0.25</v>
      </c>
      <c r="G66" s="16">
        <v>4</v>
      </c>
      <c r="H66" s="16">
        <f>(2.975-G66)^2</f>
        <v>1.050625</v>
      </c>
      <c r="I66" s="10"/>
      <c r="J66" s="14">
        <v>4</v>
      </c>
      <c r="K66" s="14">
        <f>(2.867-J66)^2</f>
        <v>1.283689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ht="20.05" customHeight="1">
      <c r="A67" s="18"/>
      <c r="B67" s="39">
        <v>2</v>
      </c>
      <c r="C67" s="16">
        <f>$B$135-B67</f>
        <v>1.15151515151515</v>
      </c>
      <c r="D67" s="16">
        <f>C67^2</f>
        <v>1.32598714416896</v>
      </c>
      <c r="E67" s="10"/>
      <c r="F67" s="10"/>
      <c r="G67" s="16">
        <v>1</v>
      </c>
      <c r="H67" s="16">
        <f>(2.975-G67)^2</f>
        <v>3.900625</v>
      </c>
      <c r="I67" s="10"/>
      <c r="J67" s="10"/>
      <c r="K67" s="10"/>
      <c r="L67" s="10"/>
      <c r="M67" s="10"/>
      <c r="N67" s="10"/>
      <c r="O67" s="10"/>
      <c r="P67" s="16">
        <v>3</v>
      </c>
      <c r="Q67" s="16">
        <f>(3.205-P67)^2</f>
        <v>0.042025</v>
      </c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ht="20.05" customHeight="1">
      <c r="A68" s="18"/>
      <c r="B68" s="39">
        <v>4</v>
      </c>
      <c r="C68" s="16">
        <f>$B$135-B68</f>
        <v>-0.84848484848485</v>
      </c>
      <c r="D68" s="16">
        <f>C68^2</f>
        <v>0.719926538108359</v>
      </c>
      <c r="E68" s="10"/>
      <c r="F68" s="10"/>
      <c r="G68" s="10"/>
      <c r="H68" s="10"/>
      <c r="I68" s="10"/>
      <c r="J68" s="10"/>
      <c r="K68" s="10"/>
      <c r="L68" s="16">
        <v>3</v>
      </c>
      <c r="M68" s="16">
        <f>(3.368-L68)^2</f>
        <v>0.135424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ht="20.05" customHeight="1">
      <c r="A69" s="18"/>
      <c r="B69" s="39">
        <v>4</v>
      </c>
      <c r="C69" s="16">
        <f>$B$135-B69</f>
        <v>-0.84848484848485</v>
      </c>
      <c r="D69" s="16">
        <f>C69^2</f>
        <v>0.719926538108359</v>
      </c>
      <c r="E69" s="10"/>
      <c r="F69" s="10"/>
      <c r="G69" s="10"/>
      <c r="H69" s="10"/>
      <c r="I69" s="10"/>
      <c r="J69" s="10"/>
      <c r="K69" s="10"/>
      <c r="L69" s="27">
        <v>3.66666666666667</v>
      </c>
      <c r="M69" s="27">
        <f>(3.368-L69)^2</f>
        <v>0.08920177777777979</v>
      </c>
      <c r="N69" s="10"/>
      <c r="O69" s="10"/>
      <c r="P69" s="10"/>
      <c r="Q69" s="10"/>
      <c r="R69" s="16">
        <v>3.5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ht="20.05" customHeight="1">
      <c r="A70" s="18"/>
      <c r="B70" s="39">
        <v>1</v>
      </c>
      <c r="C70" s="16">
        <f>$B$135-B70</f>
        <v>2.15151515151515</v>
      </c>
      <c r="D70" s="16">
        <f>C70^2</f>
        <v>4.62901744719926</v>
      </c>
      <c r="E70" s="16">
        <v>2</v>
      </c>
      <c r="F70" s="16">
        <f>(3.5-E70)^2</f>
        <v>2.25</v>
      </c>
      <c r="G70" s="10"/>
      <c r="H70" s="10"/>
      <c r="I70" s="10"/>
      <c r="J70" s="28">
        <v>2.33333333333333</v>
      </c>
      <c r="K70" s="28">
        <f>(2.867-J70)^2</f>
        <v>0.284800111111115</v>
      </c>
      <c r="L70" s="16">
        <v>3.5</v>
      </c>
      <c r="M70" s="16">
        <f>(3.368-L70)^2</f>
        <v>0.017424</v>
      </c>
      <c r="N70" s="10"/>
      <c r="O70" s="10"/>
      <c r="P70" s="10"/>
      <c r="Q70" s="10"/>
      <c r="R70" s="28">
        <v>2.66666666666667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ht="20.05" customHeight="1">
      <c r="A71" s="18"/>
      <c r="B71" s="39">
        <v>1</v>
      </c>
      <c r="C71" s="16">
        <f>$B$135-B71</f>
        <v>2.15151515151515</v>
      </c>
      <c r="D71" s="16">
        <f>C71^2</f>
        <v>4.62901744719926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4">
        <v>3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ht="20.05" customHeight="1">
      <c r="A72" s="18"/>
      <c r="B72" s="39">
        <v>2</v>
      </c>
      <c r="C72" s="16">
        <f>$B$135-B72</f>
        <v>1.15151515151515</v>
      </c>
      <c r="D72" s="16">
        <f>C72^2</f>
        <v>1.32598714416896</v>
      </c>
      <c r="E72" s="16">
        <v>2</v>
      </c>
      <c r="F72" s="16">
        <f>(3.5-E72)^2</f>
        <v>2.25</v>
      </c>
      <c r="G72" s="16">
        <v>3</v>
      </c>
      <c r="H72" s="16">
        <f>(2.975-G72)^2</f>
        <v>0.000625</v>
      </c>
      <c r="I72" s="10"/>
      <c r="J72" s="14">
        <v>3</v>
      </c>
      <c r="K72" s="14">
        <f>(2.867-J72)^2</f>
        <v>0.017689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ht="20.05" customHeight="1">
      <c r="A73" s="18"/>
      <c r="B73" s="39">
        <v>4</v>
      </c>
      <c r="C73" s="16">
        <f>$B$135-B73</f>
        <v>-0.84848484848485</v>
      </c>
      <c r="D73" s="16">
        <f>C73^2</f>
        <v>0.719926538108359</v>
      </c>
      <c r="E73" s="10"/>
      <c r="F73" s="10"/>
      <c r="G73" s="16">
        <v>1</v>
      </c>
      <c r="H73" s="16">
        <f>(2.975-G73)^2</f>
        <v>3.900625</v>
      </c>
      <c r="I73" s="10"/>
      <c r="J73" s="10"/>
      <c r="K73" s="10"/>
      <c r="L73" s="10"/>
      <c r="M73" s="10"/>
      <c r="N73" s="14">
        <v>4</v>
      </c>
      <c r="O73" s="16">
        <f>(3.82-N73)^2</f>
        <v>0.0324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ht="20.05" customHeight="1">
      <c r="A74" s="18"/>
      <c r="B74" s="39">
        <v>3</v>
      </c>
      <c r="C74" s="16">
        <f>$B$135-B74</f>
        <v>0.15151515151515</v>
      </c>
      <c r="D74" s="16">
        <f>C74^2</f>
        <v>0.0229568411386589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ht="20.05" customHeight="1">
      <c r="A75" s="18"/>
      <c r="B75" s="39">
        <v>1</v>
      </c>
      <c r="C75" s="16">
        <f>$B$135-B75</f>
        <v>2.15151515151515</v>
      </c>
      <c r="D75" s="16">
        <f>C75^2</f>
        <v>4.62901744719926</v>
      </c>
      <c r="E75" s="10"/>
      <c r="F75" s="10"/>
      <c r="G75" s="10"/>
      <c r="H75" s="10"/>
      <c r="I75" s="10"/>
      <c r="J75" s="10"/>
      <c r="K75" s="10"/>
      <c r="L75" s="16">
        <v>3</v>
      </c>
      <c r="M75" s="16">
        <f>(3.368-L75)^2</f>
        <v>0.135424</v>
      </c>
      <c r="N75" s="10"/>
      <c r="O75" s="10"/>
      <c r="P75" s="16">
        <v>3</v>
      </c>
      <c r="Q75" s="16">
        <f>(3.205-P75)^2</f>
        <v>0.042025</v>
      </c>
      <c r="R75" s="16">
        <v>3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ht="20.05" customHeight="1">
      <c r="A76" s="18"/>
      <c r="B76" s="39">
        <v>1</v>
      </c>
      <c r="C76" s="16">
        <f>$B$135-B76</f>
        <v>2.15151515151515</v>
      </c>
      <c r="D76" s="16">
        <f>C76^2</f>
        <v>4.62901744719926</v>
      </c>
      <c r="E76" s="10"/>
      <c r="F76" s="10"/>
      <c r="G76" s="10"/>
      <c r="H76" s="10"/>
      <c r="I76" s="10"/>
      <c r="J76" s="10"/>
      <c r="K76" s="10"/>
      <c r="L76" s="16">
        <v>3</v>
      </c>
      <c r="M76" s="16">
        <f>(3.368-L76)^2</f>
        <v>0.135424</v>
      </c>
      <c r="N76" s="14">
        <v>3</v>
      </c>
      <c r="O76" s="16">
        <f>(3.82-N76)^2</f>
        <v>0.6724</v>
      </c>
      <c r="P76" s="16">
        <v>3</v>
      </c>
      <c r="Q76" s="16">
        <f>(3.205-P76)^2</f>
        <v>0.042025</v>
      </c>
      <c r="R76" s="28">
        <v>3.33333333333333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ht="20.05" customHeight="1">
      <c r="A77" s="18"/>
      <c r="B77" s="39">
        <v>2</v>
      </c>
      <c r="C77" s="16">
        <f>$B$135-B77</f>
        <v>1.15151515151515</v>
      </c>
      <c r="D77" s="16">
        <f>C77^2</f>
        <v>1.32598714416896</v>
      </c>
      <c r="E77" s="16">
        <v>1</v>
      </c>
      <c r="F77" s="16">
        <f>(3.5-E77)^2</f>
        <v>6.25</v>
      </c>
      <c r="G77" s="10"/>
      <c r="H77" s="10"/>
      <c r="I77" s="10"/>
      <c r="J77" s="28">
        <v>2.66666666666667</v>
      </c>
      <c r="K77" s="28">
        <f>(2.867-J77)^2</f>
        <v>0.0401334444444431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ht="20.05" customHeight="1">
      <c r="A78" s="18"/>
      <c r="B78" s="39">
        <v>2</v>
      </c>
      <c r="C78" s="16">
        <f>$B$135-B78</f>
        <v>1.15151515151515</v>
      </c>
      <c r="D78" s="16">
        <f>C78^2</f>
        <v>1.32598714416896</v>
      </c>
      <c r="E78" s="16">
        <v>2</v>
      </c>
      <c r="F78" s="16">
        <f>(3.5-E78)^2</f>
        <v>2.25</v>
      </c>
      <c r="G78" s="16">
        <v>1</v>
      </c>
      <c r="H78" s="16">
        <f>(2.975-G78)^2</f>
        <v>3.900625</v>
      </c>
      <c r="I78" s="10"/>
      <c r="J78" s="14">
        <v>3</v>
      </c>
      <c r="K78" s="14">
        <f>(2.867-J78)^2</f>
        <v>0.017689</v>
      </c>
      <c r="L78" s="10"/>
      <c r="M78" s="10"/>
      <c r="N78" s="10"/>
      <c r="O78" s="10"/>
      <c r="P78" s="16">
        <v>1</v>
      </c>
      <c r="Q78" s="16">
        <f>(3.205-P78)^2</f>
        <v>4.862025</v>
      </c>
      <c r="R78" t="s" s="17">
        <v>16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ht="20.05" customHeight="1">
      <c r="A79" s="18"/>
      <c r="B79" s="39">
        <v>1</v>
      </c>
      <c r="C79" s="16">
        <f>$B$135-B79</f>
        <v>2.15151515151515</v>
      </c>
      <c r="D79" s="16">
        <f>C79^2</f>
        <v>4.62901744719926</v>
      </c>
      <c r="E79" s="16">
        <v>4</v>
      </c>
      <c r="F79" s="16">
        <f>(3.5-E79)^2</f>
        <v>0.25</v>
      </c>
      <c r="G79" s="16">
        <v>3</v>
      </c>
      <c r="H79" s="16">
        <f>(2.975-G79)^2</f>
        <v>0.000625</v>
      </c>
      <c r="I79" s="10"/>
      <c r="J79" s="14">
        <v>3</v>
      </c>
      <c r="K79" s="14">
        <f>(2.867-J79)^2</f>
        <v>0.017689</v>
      </c>
      <c r="L79" s="10"/>
      <c r="M79" s="10"/>
      <c r="N79" s="10"/>
      <c r="O79" s="10"/>
      <c r="P79" s="10"/>
      <c r="Q79" s="10"/>
      <c r="R79" s="27">
        <v>3.66666666666667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ht="20.05" customHeight="1">
      <c r="A80" s="18"/>
      <c r="B80" s="39">
        <v>3</v>
      </c>
      <c r="C80" s="16">
        <f>$B$135-B80</f>
        <v>0.15151515151515</v>
      </c>
      <c r="D80" s="16">
        <f>C80^2</f>
        <v>0.0229568411386589</v>
      </c>
      <c r="E80" s="10"/>
      <c r="F80" s="10"/>
      <c r="G80" s="16">
        <v>2</v>
      </c>
      <c r="H80" s="16">
        <f>(2.975-G80)^2</f>
        <v>0.9506250000000001</v>
      </c>
      <c r="I80" s="10"/>
      <c r="J80" s="10"/>
      <c r="K80" s="10"/>
      <c r="L80" s="10"/>
      <c r="M80" s="10"/>
      <c r="N80" s="10"/>
      <c r="O80" s="10"/>
      <c r="P80" s="16">
        <v>2</v>
      </c>
      <c r="Q80" s="16">
        <f>(3.205-P80)^2</f>
        <v>1.452025</v>
      </c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ht="20.05" customHeight="1">
      <c r="A81" s="18"/>
      <c r="B81" s="39">
        <v>2</v>
      </c>
      <c r="C81" s="16">
        <f>$B$135-B81</f>
        <v>1.15151515151515</v>
      </c>
      <c r="D81" s="16">
        <f>C81^2</f>
        <v>1.32598714416896</v>
      </c>
      <c r="E81" s="10"/>
      <c r="F81" s="10"/>
      <c r="G81" s="10"/>
      <c r="H81" s="10"/>
      <c r="I81" s="10"/>
      <c r="J81" s="10"/>
      <c r="K81" s="10"/>
      <c r="L81" s="27">
        <v>2.33333333333333</v>
      </c>
      <c r="M81" s="27">
        <f>(3.368-L81)^2</f>
        <v>1.07053511111112</v>
      </c>
      <c r="N81" s="14">
        <v>3</v>
      </c>
      <c r="O81" s="16">
        <f>(3.82-N81)^2</f>
        <v>0.6724</v>
      </c>
      <c r="P81" s="10"/>
      <c r="Q81" s="10"/>
      <c r="R81" s="16">
        <v>3.5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ht="20.05" customHeight="1">
      <c r="A82" s="18"/>
      <c r="B82" s="39">
        <v>2</v>
      </c>
      <c r="C82" s="16">
        <f>$B$135-B82</f>
        <v>1.15151515151515</v>
      </c>
      <c r="D82" s="16">
        <f>C82^2</f>
        <v>1.32598714416896</v>
      </c>
      <c r="E82" s="10"/>
      <c r="F82" s="10"/>
      <c r="G82" s="16">
        <v>1</v>
      </c>
      <c r="H82" s="16">
        <f>(2.975-G82)^2</f>
        <v>3.900625</v>
      </c>
      <c r="I82" s="10"/>
      <c r="J82" s="10"/>
      <c r="K82" s="10"/>
      <c r="L82" s="27">
        <v>4.33333333333333</v>
      </c>
      <c r="M82" s="27">
        <f>(3.368-L82)^2</f>
        <v>0.9318684444444379</v>
      </c>
      <c r="N82" s="14">
        <v>3</v>
      </c>
      <c r="O82" s="16">
        <f>(3.82-N82)^2</f>
        <v>0.6724</v>
      </c>
      <c r="P82" s="16">
        <v>1</v>
      </c>
      <c r="Q82" s="16">
        <f>(3.205-P82)^2</f>
        <v>4.862025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ht="20.05" customHeight="1">
      <c r="A83" s="18"/>
      <c r="B83" s="39">
        <v>1</v>
      </c>
      <c r="C83" s="16">
        <f>$B$135-B83</f>
        <v>2.15151515151515</v>
      </c>
      <c r="D83" s="16">
        <f>C83^2</f>
        <v>4.62901744719926</v>
      </c>
      <c r="E83" s="16">
        <v>1</v>
      </c>
      <c r="F83" s="16">
        <f>(3.5-E83)^2</f>
        <v>6.25</v>
      </c>
      <c r="G83" s="10"/>
      <c r="H83" s="10"/>
      <c r="I83" s="10"/>
      <c r="J83" s="28">
        <v>3.33333333333333</v>
      </c>
      <c r="K83" s="28">
        <f>(2.867-J83)^2</f>
        <v>0.217466777777775</v>
      </c>
      <c r="L83" s="27">
        <v>3.66666666666667</v>
      </c>
      <c r="M83" s="27">
        <f>(3.368-L83)^2</f>
        <v>0.08920177777777979</v>
      </c>
      <c r="N83" s="10"/>
      <c r="O83" s="10"/>
      <c r="P83" s="16">
        <v>5</v>
      </c>
      <c r="Q83" s="16">
        <f>(3.205-P83)^2</f>
        <v>3.222025</v>
      </c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ht="20.05" customHeight="1">
      <c r="A84" s="18"/>
      <c r="B84" s="39">
        <v>2</v>
      </c>
      <c r="C84" s="16">
        <f>$B$135-B84</f>
        <v>1.15151515151515</v>
      </c>
      <c r="D84" s="16">
        <f>C84^2</f>
        <v>1.32598714416896</v>
      </c>
      <c r="E84" s="16">
        <v>2</v>
      </c>
      <c r="F84" s="16">
        <f>(3.5-E84)^2</f>
        <v>2.25</v>
      </c>
      <c r="G84" s="16">
        <v>3</v>
      </c>
      <c r="H84" s="16">
        <f>(2.975-G84)^2</f>
        <v>0.000625</v>
      </c>
      <c r="I84" s="10"/>
      <c r="J84" s="14">
        <v>3</v>
      </c>
      <c r="K84" s="14">
        <f>(2.867-J84)^2</f>
        <v>0.017689</v>
      </c>
      <c r="L84" s="10"/>
      <c r="M84" s="10"/>
      <c r="N84" s="10"/>
      <c r="O84" s="10"/>
      <c r="P84" s="16">
        <v>4</v>
      </c>
      <c r="Q84" s="16">
        <f>(3.205-P84)^2</f>
        <v>0.6320249999999999</v>
      </c>
      <c r="R84" s="27">
        <v>3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ht="20.05" customHeight="1">
      <c r="A85" s="18"/>
      <c r="B85" s="39">
        <v>3</v>
      </c>
      <c r="C85" s="16">
        <f>$B$135-B85</f>
        <v>0.15151515151515</v>
      </c>
      <c r="D85" s="16">
        <f>C85^2</f>
        <v>0.0229568411386589</v>
      </c>
      <c r="E85" s="10"/>
      <c r="F85" s="10"/>
      <c r="G85" s="16">
        <v>1</v>
      </c>
      <c r="H85" s="16">
        <f>(2.975-G85)^2</f>
        <v>3.900625</v>
      </c>
      <c r="I85" s="10"/>
      <c r="J85" s="10"/>
      <c r="K85" s="10"/>
      <c r="L85" s="16">
        <v>3.5</v>
      </c>
      <c r="M85" s="16">
        <f>(3.368-L85)^2</f>
        <v>0.017424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ht="20.05" customHeight="1">
      <c r="A86" s="18"/>
      <c r="B86" s="39">
        <v>1</v>
      </c>
      <c r="C86" s="16">
        <f>$B$135-B86</f>
        <v>2.15151515151515</v>
      </c>
      <c r="D86" s="16">
        <f>C86^2</f>
        <v>4.62901744719926</v>
      </c>
      <c r="E86" s="16">
        <v>2</v>
      </c>
      <c r="F86" s="16">
        <f>(3.5-E86)^2</f>
        <v>2.25</v>
      </c>
      <c r="G86" s="10"/>
      <c r="H86" s="10"/>
      <c r="I86" s="10"/>
      <c r="J86" s="14">
        <v>3</v>
      </c>
      <c r="K86" s="14">
        <f>(2.867-J86)^2</f>
        <v>0.017689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ht="20.05" customHeight="1">
      <c r="A87" s="18"/>
      <c r="B87" s="39">
        <v>1</v>
      </c>
      <c r="C87" s="16">
        <f>$B$135-B87</f>
        <v>2.15151515151515</v>
      </c>
      <c r="D87" s="16">
        <f>C87^2</f>
        <v>4.62901744719926</v>
      </c>
      <c r="E87" s="16">
        <v>2</v>
      </c>
      <c r="F87" s="16">
        <f>(3.5-E87)^2</f>
        <v>2.25</v>
      </c>
      <c r="G87" s="16">
        <v>1</v>
      </c>
      <c r="H87" s="16">
        <f>(2.975-G87)^2</f>
        <v>3.900625</v>
      </c>
      <c r="I87" s="10"/>
      <c r="J87" s="28">
        <v>2.33333333333333</v>
      </c>
      <c r="K87" s="28">
        <f>(2.867-J87)^2</f>
        <v>0.284800111111115</v>
      </c>
      <c r="L87" s="16">
        <v>3</v>
      </c>
      <c r="M87" s="16">
        <f>(3.368-L87)^2</f>
        <v>0.135424</v>
      </c>
      <c r="N87" s="14">
        <v>5</v>
      </c>
      <c r="O87" s="16">
        <f>(3.82-N87)^2</f>
        <v>1.3924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ht="20.05" customHeight="1">
      <c r="A88" s="18"/>
      <c r="B88" s="39">
        <v>1</v>
      </c>
      <c r="C88" s="16">
        <f>$B$135-B88</f>
        <v>2.15151515151515</v>
      </c>
      <c r="D88" s="16">
        <f>C88^2</f>
        <v>4.62901744719926</v>
      </c>
      <c r="E88" s="10"/>
      <c r="F88" s="10"/>
      <c r="G88" s="16">
        <v>2</v>
      </c>
      <c r="H88" s="16">
        <f>(2.975-G88)^2</f>
        <v>0.9506250000000001</v>
      </c>
      <c r="I88" s="10"/>
      <c r="J88" s="10"/>
      <c r="K88" s="10"/>
      <c r="L88" s="27">
        <v>3</v>
      </c>
      <c r="M88" s="27">
        <f>(3.368-L88)^2</f>
        <v>0.135424</v>
      </c>
      <c r="N88" s="10"/>
      <c r="O88" s="10"/>
      <c r="P88" s="16">
        <v>4</v>
      </c>
      <c r="Q88" s="16">
        <f>(3.205-P88)^2</f>
        <v>0.6320249999999999</v>
      </c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ht="20.05" customHeight="1">
      <c r="A89" s="18"/>
      <c r="B89" s="39">
        <v>2</v>
      </c>
      <c r="C89" s="16">
        <f>$B$135-B89</f>
        <v>1.15151515151515</v>
      </c>
      <c r="D89" s="16">
        <f>C89^2</f>
        <v>1.32598714416896</v>
      </c>
      <c r="E89" s="16">
        <v>2</v>
      </c>
      <c r="F89" s="16">
        <f>(3.5-E89)^2</f>
        <v>2.25</v>
      </c>
      <c r="G89" s="16">
        <v>1</v>
      </c>
      <c r="H89" s="16">
        <f>(2.975-G89)^2</f>
        <v>3.900625</v>
      </c>
      <c r="I89" s="10"/>
      <c r="J89" s="28">
        <v>3.75</v>
      </c>
      <c r="K89" s="28">
        <f>(2.867-J89)^2</f>
        <v>0.779689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20.05" customHeight="1">
      <c r="A90" s="18"/>
      <c r="B90" s="39">
        <v>1</v>
      </c>
      <c r="C90" s="16">
        <f>$B$135-B90</f>
        <v>2.15151515151515</v>
      </c>
      <c r="D90" s="16">
        <f>C90^2</f>
        <v>4.62901744719926</v>
      </c>
      <c r="E90" s="10"/>
      <c r="F90" s="10"/>
      <c r="G90" s="16">
        <v>1</v>
      </c>
      <c r="H90" s="16">
        <f>(2.975-G90)^2</f>
        <v>3.900625</v>
      </c>
      <c r="I90" s="10"/>
      <c r="J90" s="10"/>
      <c r="K90" s="10"/>
      <c r="L90" s="16">
        <v>2.5</v>
      </c>
      <c r="M90" s="16">
        <f>(3.368-L90)^2</f>
        <v>0.753424</v>
      </c>
      <c r="N90" s="10"/>
      <c r="O90" s="10"/>
      <c r="P90" s="10"/>
      <c r="Q90" s="10"/>
      <c r="R90" s="16">
        <v>1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ht="20.05" customHeight="1">
      <c r="A91" s="18"/>
      <c r="B91" s="39">
        <v>1</v>
      </c>
      <c r="C91" s="16">
        <f>$B$135-B91</f>
        <v>2.15151515151515</v>
      </c>
      <c r="D91" s="16">
        <f>C91^2</f>
        <v>4.62901744719926</v>
      </c>
      <c r="E91" s="10"/>
      <c r="F91" s="10"/>
      <c r="G91" s="16">
        <v>3</v>
      </c>
      <c r="H91" s="16">
        <f>(2.975-G91)^2</f>
        <v>0.000625</v>
      </c>
      <c r="I91" s="10"/>
      <c r="J91" s="10"/>
      <c r="K91" s="10"/>
      <c r="L91" s="16">
        <v>3</v>
      </c>
      <c r="M91" s="16">
        <f>(3.368-L91)^2</f>
        <v>0.135424</v>
      </c>
      <c r="N91" s="14">
        <v>3</v>
      </c>
      <c r="O91" s="16">
        <f>(3.82-N91)^2</f>
        <v>0.6724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ht="20.05" customHeight="1">
      <c r="A92" s="18"/>
      <c r="B92" s="39">
        <v>3</v>
      </c>
      <c r="C92" s="16">
        <f>$B$135-B92</f>
        <v>0.15151515151515</v>
      </c>
      <c r="D92" s="16">
        <f>C92^2</f>
        <v>0.0229568411386589</v>
      </c>
      <c r="E92" s="16">
        <v>1</v>
      </c>
      <c r="F92" s="16">
        <f>(3.5-E92)^2</f>
        <v>6.25</v>
      </c>
      <c r="G92" s="10"/>
      <c r="H92" s="10"/>
      <c r="I92" s="10"/>
      <c r="J92" s="28">
        <v>2.33333333333333</v>
      </c>
      <c r="K92" s="28">
        <f>(2.867-J92)^2</f>
        <v>0.284800111111115</v>
      </c>
      <c r="L92" s="16">
        <v>3</v>
      </c>
      <c r="M92" s="16">
        <f>(3.368-L92)^2</f>
        <v>0.135424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ht="20.05" customHeight="1">
      <c r="A93" s="18"/>
      <c r="B93" s="39">
        <v>1</v>
      </c>
      <c r="C93" s="16">
        <f>$B$135-B93</f>
        <v>2.15151515151515</v>
      </c>
      <c r="D93" s="16">
        <f>C93^2</f>
        <v>4.62901744719926</v>
      </c>
      <c r="E93" s="10"/>
      <c r="F93" s="10"/>
      <c r="G93" s="16">
        <v>1</v>
      </c>
      <c r="H93" s="16">
        <f>(2.975-G93)^2</f>
        <v>3.900625</v>
      </c>
      <c r="I93" s="10"/>
      <c r="J93" s="10"/>
      <c r="K93" s="10"/>
      <c r="L93" s="16">
        <v>1</v>
      </c>
      <c r="M93" s="16">
        <f>(3.368-L93)^2</f>
        <v>5.607424</v>
      </c>
      <c r="N93" s="14">
        <v>4</v>
      </c>
      <c r="O93" s="16">
        <f>(3.82-N93)^2</f>
        <v>0.0324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ht="20.05" customHeight="1">
      <c r="A94" s="18"/>
      <c r="B94" s="39">
        <v>4</v>
      </c>
      <c r="C94" s="16">
        <f>$B$135-B94</f>
        <v>-0.84848484848485</v>
      </c>
      <c r="D94" s="16">
        <f>C94^2</f>
        <v>0.719926538108359</v>
      </c>
      <c r="E94" s="10"/>
      <c r="F94" s="10"/>
      <c r="G94" s="16">
        <v>4</v>
      </c>
      <c r="H94" s="16">
        <f>(2.975-G94)^2</f>
        <v>1.050625</v>
      </c>
      <c r="I94" s="10"/>
      <c r="J94" s="10"/>
      <c r="K94" s="10"/>
      <c r="L94" s="16">
        <v>1</v>
      </c>
      <c r="M94" s="16">
        <f>(3.368-L94)^2</f>
        <v>5.607424</v>
      </c>
      <c r="N94" s="14">
        <v>5</v>
      </c>
      <c r="O94" s="16">
        <f>(3.82-N94)^2</f>
        <v>1.3924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ht="20.05" customHeight="1">
      <c r="A95" s="18"/>
      <c r="B95" s="39">
        <v>1</v>
      </c>
      <c r="C95" s="16">
        <f>$B$135-B95</f>
        <v>2.15151515151515</v>
      </c>
      <c r="D95" s="16">
        <f>C95^2</f>
        <v>4.62901744719926</v>
      </c>
      <c r="E95" s="10"/>
      <c r="F95" s="10"/>
      <c r="G95" s="16">
        <v>1</v>
      </c>
      <c r="H95" s="16">
        <f>(2.975-G95)^2</f>
        <v>3.900625</v>
      </c>
      <c r="I95" s="10"/>
      <c r="J95" s="10"/>
      <c r="K95" s="10"/>
      <c r="L95" s="10"/>
      <c r="M95" s="10"/>
      <c r="N95" s="14">
        <v>5</v>
      </c>
      <c r="O95" s="16">
        <f>(3.82-N95)^2</f>
        <v>1.3924</v>
      </c>
      <c r="P95" s="10"/>
      <c r="Q95" s="10"/>
      <c r="R95" s="16">
        <v>2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ht="20.05" customHeight="1">
      <c r="A96" s="18"/>
      <c r="B96" s="39">
        <v>3</v>
      </c>
      <c r="C96" s="16">
        <f>$B$135-B96</f>
        <v>0.15151515151515</v>
      </c>
      <c r="D96" s="16">
        <f>C96^2</f>
        <v>0.0229568411386589</v>
      </c>
      <c r="E96" s="10"/>
      <c r="F96" s="10"/>
      <c r="G96" s="16">
        <v>3</v>
      </c>
      <c r="H96" s="16">
        <f>(2.975-G96)^2</f>
        <v>0.000625</v>
      </c>
      <c r="I96" s="10"/>
      <c r="J96" s="10"/>
      <c r="K96" s="10"/>
      <c r="L96" s="16">
        <v>3</v>
      </c>
      <c r="M96" s="16">
        <f>(3.368-L96)^2</f>
        <v>0.135424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ht="20.05" customHeight="1">
      <c r="A97" s="18"/>
      <c r="B97" s="39">
        <v>4</v>
      </c>
      <c r="C97" s="16">
        <f>$B$135-B97</f>
        <v>-0.84848484848485</v>
      </c>
      <c r="D97" s="16">
        <f>C97^2</f>
        <v>0.719926538108359</v>
      </c>
      <c r="E97" s="10"/>
      <c r="F97" s="10"/>
      <c r="G97" s="10"/>
      <c r="H97" s="10"/>
      <c r="I97" s="10"/>
      <c r="J97" s="10"/>
      <c r="K97" s="10"/>
      <c r="L97" s="16">
        <v>1</v>
      </c>
      <c r="M97" s="16">
        <f>(3.368-L97)^2</f>
        <v>5.607424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ht="20.05" customHeight="1">
      <c r="A98" s="18"/>
      <c r="B98" s="39">
        <v>2</v>
      </c>
      <c r="C98" s="16">
        <f>$B$135-B98</f>
        <v>1.15151515151515</v>
      </c>
      <c r="D98" s="16">
        <f>C98^2</f>
        <v>1.32598714416896</v>
      </c>
      <c r="E98" s="10"/>
      <c r="F98" s="10"/>
      <c r="G98" s="16">
        <v>2</v>
      </c>
      <c r="H98" s="16">
        <f>(2.975-G98)^2</f>
        <v>0.9506250000000001</v>
      </c>
      <c r="I98" s="10"/>
      <c r="J98" s="14">
        <v>2</v>
      </c>
      <c r="K98" s="14">
        <f>(2.867-J98)^2</f>
        <v>0.7516890000000001</v>
      </c>
      <c r="L98" s="10"/>
      <c r="M98" s="10"/>
      <c r="N98" s="14">
        <v>3</v>
      </c>
      <c r="O98" s="16">
        <f>(3.82-N98)^2</f>
        <v>0.6724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ht="20.05" customHeight="1">
      <c r="A99" s="18"/>
      <c r="B99" s="39">
        <v>5</v>
      </c>
      <c r="C99" s="16">
        <f>$B$135-B99</f>
        <v>-1.84848484848485</v>
      </c>
      <c r="D99" s="16">
        <f>C99^2</f>
        <v>3.41689623507806</v>
      </c>
      <c r="E99" s="10"/>
      <c r="F99" s="10"/>
      <c r="G99" s="10"/>
      <c r="H99" s="10"/>
      <c r="I99" s="10"/>
      <c r="J99" s="10"/>
      <c r="K99" s="10"/>
      <c r="L99" s="16">
        <v>2</v>
      </c>
      <c r="M99" s="16">
        <f>(3.368-L99)^2</f>
        <v>1.871424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ht="20.05" customHeight="1">
      <c r="A100" s="18"/>
      <c r="B100" s="39">
        <v>3</v>
      </c>
      <c r="C100" s="16">
        <f>$B$135-B100</f>
        <v>0.15151515151515</v>
      </c>
      <c r="D100" s="16">
        <f>C100^2</f>
        <v>0.0229568411386589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ht="20.05" customHeight="1">
      <c r="A101" s="18"/>
      <c r="B101" s="39">
        <v>4</v>
      </c>
      <c r="C101" s="16">
        <f>$B$135-B101</f>
        <v>-0.84848484848485</v>
      </c>
      <c r="D101" s="16">
        <f>C101^2</f>
        <v>0.719926538108359</v>
      </c>
      <c r="E101" s="10"/>
      <c r="F101" s="10"/>
      <c r="G101" s="16">
        <v>3</v>
      </c>
      <c r="H101" s="16">
        <f>(2.975-G101)^2</f>
        <v>0.000625</v>
      </c>
      <c r="I101" s="10"/>
      <c r="J101" s="10"/>
      <c r="K101" s="10"/>
      <c r="L101" s="10"/>
      <c r="M101" s="10"/>
      <c r="N101" s="14">
        <v>5</v>
      </c>
      <c r="O101" s="16">
        <f>(3.82-N101)^2</f>
        <v>1.3924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ht="20.05" customHeight="1">
      <c r="A102" s="18"/>
      <c r="B102" s="39">
        <v>3</v>
      </c>
      <c r="C102" s="16">
        <f>$B$135-B102</f>
        <v>0.15151515151515</v>
      </c>
      <c r="D102" s="16">
        <f>C102^2</f>
        <v>0.0229568411386589</v>
      </c>
      <c r="E102" s="10"/>
      <c r="F102" s="10"/>
      <c r="G102" s="16">
        <v>4</v>
      </c>
      <c r="H102" s="16">
        <f>(2.975-G102)^2</f>
        <v>1.050625</v>
      </c>
      <c r="I102" s="10"/>
      <c r="J102" s="10"/>
      <c r="K102" s="10"/>
      <c r="L102" s="10"/>
      <c r="M102" s="10"/>
      <c r="N102" s="14">
        <v>5</v>
      </c>
      <c r="O102" s="16">
        <f>(3.82-N102)^2</f>
        <v>1.3924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ht="20.05" customHeight="1">
      <c r="A103" s="18"/>
      <c r="B103" s="39">
        <v>4</v>
      </c>
      <c r="C103" s="16">
        <f>$B$135-B103</f>
        <v>-0.84848484848485</v>
      </c>
      <c r="D103" s="16">
        <f>C103^2</f>
        <v>0.719926538108359</v>
      </c>
      <c r="E103" s="16">
        <v>4</v>
      </c>
      <c r="F103" s="16">
        <f>(3.5-E103)^2</f>
        <v>0.25</v>
      </c>
      <c r="G103" s="16">
        <v>3</v>
      </c>
      <c r="H103" s="16">
        <f>(2.975-G103)^2</f>
        <v>0.000625</v>
      </c>
      <c r="I103" s="10"/>
      <c r="J103" s="28">
        <v>2.66666666666667</v>
      </c>
      <c r="K103" s="28">
        <f>(2.867-J103)^2</f>
        <v>0.0401334444444431</v>
      </c>
      <c r="L103" s="10"/>
      <c r="M103" s="10"/>
      <c r="N103" s="14">
        <v>5</v>
      </c>
      <c r="O103" s="16">
        <f>(3.82-N103)^2</f>
        <v>1.3924</v>
      </c>
      <c r="P103" s="10"/>
      <c r="Q103" s="10"/>
      <c r="R103" s="27">
        <v>3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ht="20.05" customHeight="1">
      <c r="A104" s="18"/>
      <c r="B104" s="39">
        <v>2</v>
      </c>
      <c r="C104" s="16">
        <f>$B$135-B104</f>
        <v>1.15151515151515</v>
      </c>
      <c r="D104" s="16">
        <f>C104^2</f>
        <v>1.32598714416896</v>
      </c>
      <c r="E104" s="10"/>
      <c r="F104" s="10"/>
      <c r="G104" s="16">
        <v>4</v>
      </c>
      <c r="H104" s="16">
        <f>(2.975-G104)^2</f>
        <v>1.050625</v>
      </c>
      <c r="I104" s="10"/>
      <c r="J104" s="10"/>
      <c r="K104" s="10"/>
      <c r="L104" s="16">
        <v>3</v>
      </c>
      <c r="M104" s="16">
        <f>(3.368-L104)^2</f>
        <v>0.135424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ht="20.05" customHeight="1">
      <c r="A105" s="18"/>
      <c r="B105" s="39">
        <v>2</v>
      </c>
      <c r="C105" s="16">
        <f>$B$135-B105</f>
        <v>1.15151515151515</v>
      </c>
      <c r="D105" s="16">
        <f>C105^2</f>
        <v>1.32598714416896</v>
      </c>
      <c r="E105" s="10"/>
      <c r="F105" s="10"/>
      <c r="G105" s="10"/>
      <c r="H105" s="10"/>
      <c r="I105" s="10"/>
      <c r="J105" s="10"/>
      <c r="K105" s="10"/>
      <c r="L105" s="27">
        <v>2.4</v>
      </c>
      <c r="M105" s="27">
        <f>(3.368-L105)^2</f>
        <v>0.937024</v>
      </c>
      <c r="N105" s="14">
        <v>5</v>
      </c>
      <c r="O105" s="16">
        <f>(3.82-N105)^2</f>
        <v>1.3924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ht="20.05" customHeight="1">
      <c r="A106" s="18"/>
      <c r="B106" s="39">
        <v>3</v>
      </c>
      <c r="C106" s="16">
        <f>$B$135-B106</f>
        <v>0.15151515151515</v>
      </c>
      <c r="D106" s="16">
        <f>C106^2</f>
        <v>0.0229568411386589</v>
      </c>
      <c r="E106" s="16">
        <v>5</v>
      </c>
      <c r="F106" s="16">
        <f>(3.5-E106)^2</f>
        <v>2.25</v>
      </c>
      <c r="G106" s="16">
        <v>2</v>
      </c>
      <c r="H106" s="16">
        <f>(2.975-G106)^2</f>
        <v>0.9506250000000001</v>
      </c>
      <c r="I106" s="10"/>
      <c r="J106" s="14">
        <v>2.5</v>
      </c>
      <c r="K106" s="14">
        <f>(2.867-J106)^2</f>
        <v>0.134689</v>
      </c>
      <c r="L106" s="16">
        <v>4</v>
      </c>
      <c r="M106" s="16">
        <f>(3.368-L106)^2</f>
        <v>0.399424</v>
      </c>
      <c r="N106" s="14">
        <v>5</v>
      </c>
      <c r="O106" s="16">
        <f>(3.82-N106)^2</f>
        <v>1.3924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ht="20.05" customHeight="1">
      <c r="A107" s="18"/>
      <c r="B107" s="39">
        <v>1</v>
      </c>
      <c r="C107" s="16">
        <f>$B$135-B107</f>
        <v>2.15151515151515</v>
      </c>
      <c r="D107" s="16">
        <f>C107^2</f>
        <v>4.62901744719926</v>
      </c>
      <c r="E107" s="10"/>
      <c r="F107" s="10"/>
      <c r="G107" s="16">
        <v>3</v>
      </c>
      <c r="H107" s="16">
        <f>(2.975-G107)^2</f>
        <v>0.000625</v>
      </c>
      <c r="I107" s="10"/>
      <c r="J107" s="10"/>
      <c r="K107" s="10"/>
      <c r="L107" s="27">
        <v>3</v>
      </c>
      <c r="M107" s="27">
        <f>(3.368-L107)^2</f>
        <v>0.135424</v>
      </c>
      <c r="N107" s="14">
        <v>5</v>
      </c>
      <c r="O107" s="16">
        <f>(3.82-N107)^2</f>
        <v>1.3924</v>
      </c>
      <c r="P107" s="10"/>
      <c r="Q107" s="10"/>
      <c r="R107" s="27">
        <v>1.33333333333333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ht="20.05" customHeight="1">
      <c r="A108" s="18"/>
      <c r="B108" s="39">
        <v>5</v>
      </c>
      <c r="C108" s="16">
        <f>$B$135-B108</f>
        <v>-1.84848484848485</v>
      </c>
      <c r="D108" s="16">
        <f>C108^2</f>
        <v>3.41689623507806</v>
      </c>
      <c r="E108" s="10"/>
      <c r="F108" s="10"/>
      <c r="G108" s="16">
        <v>1</v>
      </c>
      <c r="H108" s="16">
        <f>(2.975-G108)^2</f>
        <v>3.900625</v>
      </c>
      <c r="I108" s="10"/>
      <c r="J108" s="10"/>
      <c r="K108" s="10"/>
      <c r="L108" s="10"/>
      <c r="M108" s="10"/>
      <c r="N108" s="10"/>
      <c r="O108" s="10"/>
      <c r="P108" s="16">
        <v>5</v>
      </c>
      <c r="Q108" s="16">
        <f>(3.205-P108)^2</f>
        <v>3.222025</v>
      </c>
      <c r="R108" s="14">
        <v>4.5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ht="20.05" customHeight="1">
      <c r="A109" s="18"/>
      <c r="B109" s="39">
        <v>5</v>
      </c>
      <c r="C109" s="16">
        <f>$B$135-B109</f>
        <v>-1.84848484848485</v>
      </c>
      <c r="D109" s="16">
        <f>C109^2</f>
        <v>3.41689623507806</v>
      </c>
      <c r="E109" s="10"/>
      <c r="F109" s="10"/>
      <c r="G109" s="16">
        <v>2</v>
      </c>
      <c r="H109" s="16">
        <f>(2.975-G109)^2</f>
        <v>0.9506250000000001</v>
      </c>
      <c r="I109" s="10"/>
      <c r="J109" s="10"/>
      <c r="K109" s="10"/>
      <c r="L109" s="27">
        <v>1.33333333333333</v>
      </c>
      <c r="M109" s="27">
        <f>(3.368-L109)^2</f>
        <v>4.13986844444446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ht="20.05" customHeight="1">
      <c r="A110" s="18"/>
      <c r="B110" s="39">
        <v>4</v>
      </c>
      <c r="C110" s="16">
        <f>$B$135-B110</f>
        <v>-0.84848484848485</v>
      </c>
      <c r="D110" s="16">
        <f>C110^2</f>
        <v>0.719926538108359</v>
      </c>
      <c r="E110" s="10"/>
      <c r="F110" s="10"/>
      <c r="G110" s="16">
        <v>5</v>
      </c>
      <c r="H110" s="16">
        <f>(2.975-G110)^2</f>
        <v>4.100625</v>
      </c>
      <c r="I110" s="10"/>
      <c r="J110" s="10"/>
      <c r="K110" s="10"/>
      <c r="L110" s="16">
        <v>3</v>
      </c>
      <c r="M110" s="16">
        <f>(3.368-L110)^2</f>
        <v>0.135424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ht="20.05" customHeight="1">
      <c r="A111" s="18"/>
      <c r="B111" s="39">
        <v>2</v>
      </c>
      <c r="C111" s="16">
        <f>$B$135-B111</f>
        <v>1.15151515151515</v>
      </c>
      <c r="D111" s="16">
        <f>C111^2</f>
        <v>1.32598714416896</v>
      </c>
      <c r="E111" s="16">
        <v>2</v>
      </c>
      <c r="F111" s="16">
        <f>(3.5-E111)^2</f>
        <v>2.25</v>
      </c>
      <c r="G111" s="16">
        <v>3</v>
      </c>
      <c r="H111" s="16">
        <f>(2.975-G111)^2</f>
        <v>0.000625</v>
      </c>
      <c r="I111" s="10"/>
      <c r="J111" s="14">
        <v>3</v>
      </c>
      <c r="K111" s="14">
        <f>(2.867-J111)^2</f>
        <v>0.017689</v>
      </c>
      <c r="L111" s="27">
        <v>1.33333333333333</v>
      </c>
      <c r="M111" s="27">
        <f>(3.368-L111)^2</f>
        <v>4.13986844444446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ht="20.05" customHeight="1">
      <c r="A112" s="18"/>
      <c r="B112" s="39">
        <v>5</v>
      </c>
      <c r="C112" s="16">
        <f>$B$135-B112</f>
        <v>-1.84848484848485</v>
      </c>
      <c r="D112" s="16">
        <f>C112^2</f>
        <v>3.41689623507806</v>
      </c>
      <c r="E112" s="10"/>
      <c r="F112" s="10"/>
      <c r="G112" s="16">
        <v>5</v>
      </c>
      <c r="H112" s="16">
        <f>(2.975-G112)^2</f>
        <v>4.100625</v>
      </c>
      <c r="I112" s="10"/>
      <c r="J112" s="10"/>
      <c r="K112" s="10"/>
      <c r="L112" s="16">
        <v>5</v>
      </c>
      <c r="M112" s="16">
        <f>(3.368-L112)^2</f>
        <v>2.663424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ht="20.05" customHeight="1">
      <c r="A113" s="18"/>
      <c r="B113" s="39">
        <v>3</v>
      </c>
      <c r="C113" s="16">
        <f>$B$135-B113</f>
        <v>0.15151515151515</v>
      </c>
      <c r="D113" s="16">
        <f>C113^2</f>
        <v>0.0229568411386589</v>
      </c>
      <c r="E113" s="10"/>
      <c r="F113" s="10"/>
      <c r="G113" s="10"/>
      <c r="H113" s="10"/>
      <c r="I113" s="10"/>
      <c r="J113" s="10"/>
      <c r="K113" s="10"/>
      <c r="L113" s="16">
        <v>4.5</v>
      </c>
      <c r="M113" s="16">
        <f>(3.368-L113)^2</f>
        <v>1.281424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ht="20.05" customHeight="1">
      <c r="A114" s="18"/>
      <c r="B114" s="39">
        <v>5</v>
      </c>
      <c r="C114" s="16">
        <f>$B$135-B114</f>
        <v>-1.84848484848485</v>
      </c>
      <c r="D114" s="16">
        <f>C114^2</f>
        <v>3.41689623507806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4">
        <v>4.5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ht="20.05" customHeight="1">
      <c r="A115" s="18"/>
      <c r="B115" s="39">
        <v>3</v>
      </c>
      <c r="C115" s="16">
        <f>$B$135-B115</f>
        <v>0.15151515151515</v>
      </c>
      <c r="D115" s="16">
        <f>C115^2</f>
        <v>0.0229568411386589</v>
      </c>
      <c r="E115" s="16">
        <v>5</v>
      </c>
      <c r="F115" s="16">
        <f>(3.5-E115)^2</f>
        <v>2.25</v>
      </c>
      <c r="G115" s="16">
        <v>3</v>
      </c>
      <c r="H115" s="16">
        <f>(2.975-G115)^2</f>
        <v>0.000625</v>
      </c>
      <c r="I115" s="10"/>
      <c r="J115" s="14">
        <v>1</v>
      </c>
      <c r="K115" s="14">
        <f>(2.867-J115)^2</f>
        <v>3.485689</v>
      </c>
      <c r="L115" s="10"/>
      <c r="M115" s="10"/>
      <c r="N115" s="10"/>
      <c r="O115" s="10"/>
      <c r="P115" s="10"/>
      <c r="Q115" s="10"/>
      <c r="R115" s="14">
        <v>4.5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ht="20.05" customHeight="1">
      <c r="A116" s="18"/>
      <c r="B116" s="39">
        <v>5</v>
      </c>
      <c r="C116" s="16">
        <f>$B$135-B116</f>
        <v>-1.84848484848485</v>
      </c>
      <c r="D116" s="16">
        <f>C116^2</f>
        <v>3.41689623507806</v>
      </c>
      <c r="E116" s="16">
        <v>5</v>
      </c>
      <c r="F116" s="16">
        <f>(3.5-E116)^2</f>
        <v>2.25</v>
      </c>
      <c r="G116" s="10"/>
      <c r="H116" s="10"/>
      <c r="I116" s="10"/>
      <c r="J116" s="14">
        <v>3</v>
      </c>
      <c r="K116" s="14">
        <f>(2.867-J116)^2</f>
        <v>0.017689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ht="20.05" customHeight="1">
      <c r="A117" s="18"/>
      <c r="B117" s="39">
        <v>3</v>
      </c>
      <c r="C117" s="16">
        <f>$B$135-B117</f>
        <v>0.15151515151515</v>
      </c>
      <c r="D117" s="16">
        <f>C117^2</f>
        <v>0.0229568411386589</v>
      </c>
      <c r="E117" s="16">
        <v>4</v>
      </c>
      <c r="F117" s="16">
        <f>(3.5-E117)^2</f>
        <v>0.25</v>
      </c>
      <c r="G117" s="10"/>
      <c r="H117" s="10"/>
      <c r="I117" s="10"/>
      <c r="J117" s="14">
        <v>3.5</v>
      </c>
      <c r="K117" s="14">
        <f>(2.867-J117)^2</f>
        <v>0.400689</v>
      </c>
      <c r="L117" s="16">
        <v>4.5</v>
      </c>
      <c r="M117" s="16">
        <f>(3.368-L117)^2</f>
        <v>1.281424</v>
      </c>
      <c r="N117" s="10"/>
      <c r="O117" s="10"/>
      <c r="P117" s="10"/>
      <c r="Q117" s="10"/>
      <c r="R117" s="16">
        <v>5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ht="20.05" customHeight="1">
      <c r="A118" s="18"/>
      <c r="B118" s="39">
        <v>5</v>
      </c>
      <c r="C118" s="16">
        <f>$B$135-B118</f>
        <v>-1.84848484848485</v>
      </c>
      <c r="D118" s="16">
        <f>C118^2</f>
        <v>3.41689623507806</v>
      </c>
      <c r="E118" s="10"/>
      <c r="F118" s="10"/>
      <c r="G118" s="16">
        <v>5</v>
      </c>
      <c r="H118" s="16">
        <f>(2.975-G118)^2</f>
        <v>4.100625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4">
        <v>5</v>
      </c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ht="20.05" customHeight="1">
      <c r="A119" s="18"/>
      <c r="B119" s="39">
        <v>5</v>
      </c>
      <c r="C119" s="16">
        <f>$B$135-B119</f>
        <v>-1.84848484848485</v>
      </c>
      <c r="D119" s="16">
        <f>C119^2</f>
        <v>3.41689623507806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ht="20.05" customHeight="1">
      <c r="A120" s="18"/>
      <c r="B120" s="39">
        <v>3</v>
      </c>
      <c r="C120" s="16">
        <f>$B$135-B120</f>
        <v>0.15151515151515</v>
      </c>
      <c r="D120" s="16">
        <f>C120^2</f>
        <v>0.0229568411386589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ht="20.05" customHeight="1">
      <c r="A121" s="18"/>
      <c r="B121" s="39">
        <v>3</v>
      </c>
      <c r="C121" s="16">
        <f>$B$135-B121</f>
        <v>0.15151515151515</v>
      </c>
      <c r="D121" s="16">
        <f>C121^2</f>
        <v>0.0229568411386589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ht="20.05" customHeight="1">
      <c r="A122" s="18"/>
      <c r="B122" s="39">
        <v>4</v>
      </c>
      <c r="C122" s="16">
        <f>$B$135-B122</f>
        <v>-0.84848484848485</v>
      </c>
      <c r="D122" s="16">
        <f>C122^2</f>
        <v>0.719926538108359</v>
      </c>
      <c r="E122" s="16">
        <v>3</v>
      </c>
      <c r="F122" s="16">
        <f>(3.5-E122)^2</f>
        <v>0.25</v>
      </c>
      <c r="G122" s="16">
        <v>5</v>
      </c>
      <c r="H122" s="16">
        <f>(2.975-G122)^2</f>
        <v>4.100625</v>
      </c>
      <c r="I122" s="10"/>
      <c r="J122" s="14">
        <v>4.5</v>
      </c>
      <c r="K122" s="14">
        <f>(2.867-J122)^2</f>
        <v>2.666689</v>
      </c>
      <c r="L122" s="10"/>
      <c r="M122" s="10"/>
      <c r="N122" s="10"/>
      <c r="O122" s="10"/>
      <c r="P122" s="10"/>
      <c r="Q122" s="10"/>
      <c r="R122" s="14">
        <v>5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ht="20.05" customHeight="1">
      <c r="A123" s="18"/>
      <c r="B123" s="39">
        <v>5</v>
      </c>
      <c r="C123" s="16">
        <f>$B$135-B123</f>
        <v>-1.84848484848485</v>
      </c>
      <c r="D123" s="16">
        <f>C123^2</f>
        <v>3.41689623507806</v>
      </c>
      <c r="E123" s="16">
        <v>5</v>
      </c>
      <c r="F123" s="16">
        <f>(3.5-E123)^2</f>
        <v>2.25</v>
      </c>
      <c r="G123" s="10"/>
      <c r="H123" s="10"/>
      <c r="I123" s="10"/>
      <c r="J123" s="14">
        <v>5</v>
      </c>
      <c r="K123" s="14">
        <f>(2.867-J123)^2</f>
        <v>4.549689</v>
      </c>
      <c r="L123" s="10"/>
      <c r="M123" s="10"/>
      <c r="N123" s="10"/>
      <c r="O123" s="10"/>
      <c r="P123" s="10"/>
      <c r="Q123" s="10"/>
      <c r="R123" s="14">
        <v>5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ht="20.05" customHeight="1">
      <c r="A124" s="18"/>
      <c r="B124" s="39">
        <v>3</v>
      </c>
      <c r="C124" s="16">
        <f>$B$135-B124</f>
        <v>0.15151515151515</v>
      </c>
      <c r="D124" s="16">
        <f>C124^2</f>
        <v>0.0229568411386589</v>
      </c>
      <c r="E124" s="10"/>
      <c r="F124" s="10"/>
      <c r="G124" s="10"/>
      <c r="H124" s="10"/>
      <c r="I124" s="10"/>
      <c r="J124" s="10"/>
      <c r="K124" s="10"/>
      <c r="L124" s="16">
        <v>5</v>
      </c>
      <c r="M124" s="16">
        <f>(3.368-L124)^2</f>
        <v>2.663424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ht="20.05" customHeight="1">
      <c r="A125" s="18"/>
      <c r="B125" s="39">
        <v>5</v>
      </c>
      <c r="C125" s="16">
        <f>$B$135-B125</f>
        <v>-1.84848484848485</v>
      </c>
      <c r="D125" s="16">
        <f>C125^2</f>
        <v>3.41689623507806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ht="20.05" customHeight="1">
      <c r="A126" s="18"/>
      <c r="B126" s="39">
        <v>5</v>
      </c>
      <c r="C126" s="16">
        <f>$B$135-B126</f>
        <v>-1.84848484848485</v>
      </c>
      <c r="D126" s="16">
        <f>C126^2</f>
        <v>3.41689623507806</v>
      </c>
      <c r="E126" s="16">
        <v>5</v>
      </c>
      <c r="F126" s="16">
        <f>(3.5-E126)^2</f>
        <v>2.25</v>
      </c>
      <c r="G126" s="10"/>
      <c r="H126" s="10"/>
      <c r="I126" s="10"/>
      <c r="J126" s="14">
        <v>4</v>
      </c>
      <c r="K126" s="14">
        <f>(2.867-J126)^2</f>
        <v>1.283689</v>
      </c>
      <c r="L126" s="10"/>
      <c r="M126" s="10"/>
      <c r="N126" s="10"/>
      <c r="O126" s="10"/>
      <c r="P126" s="10"/>
      <c r="Q126" s="10"/>
      <c r="R126" s="14">
        <v>5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ht="20.05" customHeight="1">
      <c r="A127" s="18"/>
      <c r="B127" s="39">
        <v>3</v>
      </c>
      <c r="C127" s="16">
        <f>$B$135-B127</f>
        <v>0.15151515151515</v>
      </c>
      <c r="D127" s="16">
        <f>C127^2</f>
        <v>0.0229568411386589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4">
        <v>5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ht="20.05" customHeight="1">
      <c r="A128" s="18"/>
      <c r="B128" s="39">
        <v>5</v>
      </c>
      <c r="C128" s="16">
        <f>$B$135-B128</f>
        <v>-1.84848484848485</v>
      </c>
      <c r="D128" s="16">
        <f>C128^2</f>
        <v>3.41689623507806</v>
      </c>
      <c r="E128" s="16">
        <v>3</v>
      </c>
      <c r="F128" s="16">
        <f>(3.5-E128)^2</f>
        <v>0.25</v>
      </c>
      <c r="G128" s="10"/>
      <c r="H128" s="10"/>
      <c r="I128" s="10"/>
      <c r="J128" s="14">
        <v>4.5</v>
      </c>
      <c r="K128" s="14">
        <f>(2.867-J128)^2</f>
        <v>2.666689</v>
      </c>
      <c r="L128" s="10"/>
      <c r="M128" s="10"/>
      <c r="N128" s="10"/>
      <c r="O128" s="10"/>
      <c r="P128" s="10"/>
      <c r="Q128" s="10"/>
      <c r="R128" s="14">
        <v>5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ht="20.05" customHeight="1">
      <c r="A129" s="18"/>
      <c r="B129" s="39">
        <v>5</v>
      </c>
      <c r="C129" s="16">
        <f>$B$135-B129</f>
        <v>-1.84848484848485</v>
      </c>
      <c r="D129" s="16">
        <f>C129^2</f>
        <v>3.41689623507806</v>
      </c>
      <c r="E129" s="16">
        <v>3</v>
      </c>
      <c r="F129" s="16">
        <f>(3.5-E129)^2</f>
        <v>0.25</v>
      </c>
      <c r="G129" s="10"/>
      <c r="H129" s="10"/>
      <c r="I129" s="10"/>
      <c r="J129" s="14">
        <v>4.5</v>
      </c>
      <c r="K129" s="14">
        <f>(2.867-J129)^2</f>
        <v>2.666689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ht="20.05" customHeight="1">
      <c r="A130" s="18"/>
      <c r="B130" s="39">
        <v>3</v>
      </c>
      <c r="C130" s="16">
        <f>$B$135-B130</f>
        <v>0.15151515151515</v>
      </c>
      <c r="D130" s="16">
        <f>C130^2</f>
        <v>0.0229568411386589</v>
      </c>
      <c r="E130" s="16">
        <v>4</v>
      </c>
      <c r="F130" s="16">
        <f>(3.5-E130)^2</f>
        <v>0.25</v>
      </c>
      <c r="G130" s="16">
        <v>5</v>
      </c>
      <c r="H130" s="16">
        <f>(2.975-G130)^2</f>
        <v>4.100625</v>
      </c>
      <c r="I130" s="10"/>
      <c r="J130" s="14">
        <v>5</v>
      </c>
      <c r="K130" s="14">
        <f>(2.867-J130)^2</f>
        <v>4.549689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20.05" customHeight="1">
      <c r="A131" s="18"/>
      <c r="B131" s="39">
        <v>5</v>
      </c>
      <c r="C131" s="16">
        <f>$B$135-B131</f>
        <v>-1.84848484848485</v>
      </c>
      <c r="D131" s="16">
        <f>C131^2</f>
        <v>3.41689623507806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t="s" s="17">
        <v>290</v>
      </c>
      <c r="R131" s="16">
        <f>AVERAGE(R128,R127,R126,R123,R122,R118,R115,R114,R108,R76,R71,R70,R51,R50,R36,R31,R28)</f>
        <v>4.3921568627451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ht="20.05" customHeight="1">
      <c r="A132" s="18"/>
      <c r="B132" s="39">
        <v>2</v>
      </c>
      <c r="C132" s="16">
        <f>$B$135-B132</f>
        <v>1.15151515151515</v>
      </c>
      <c r="D132" s="16">
        <f>C132^2</f>
        <v>1.32598714416896</v>
      </c>
      <c r="E132" s="10"/>
      <c r="F132" s="10"/>
      <c r="G132" s="10"/>
      <c r="H132" s="10"/>
      <c r="I132" s="10"/>
      <c r="J132" s="14">
        <v>5</v>
      </c>
      <c r="K132" s="14">
        <f>(2.867-J132)^2</f>
        <v>4.549689</v>
      </c>
      <c r="L132" s="10"/>
      <c r="M132" s="10"/>
      <c r="N132" s="10"/>
      <c r="O132" s="10"/>
      <c r="P132" s="10"/>
      <c r="Q132" t="s" s="17">
        <v>291</v>
      </c>
      <c r="R132" s="16">
        <f>AVERAGE(R117,R107,R103,R95,R90,R84,R81,R79,R75,R69,R62,R58,R52,R49,R46,R44,R42,R35,R30,R27,R26,R21,R19,R56)</f>
        <v>3.29861111111111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20.05" customHeight="1">
      <c r="A133" s="18"/>
      <c r="B133" s="39">
        <v>3</v>
      </c>
      <c r="C133" s="16">
        <f>$B$135-B133</f>
        <v>0.15151515151515</v>
      </c>
      <c r="D133" s="16">
        <f>C133^2</f>
        <v>0.0229568411386589</v>
      </c>
      <c r="E133" s="16">
        <v>3</v>
      </c>
      <c r="F133" s="16">
        <f>(3.5-E133)^2</f>
        <v>0.25</v>
      </c>
      <c r="G133" s="10"/>
      <c r="H133" s="10"/>
      <c r="I133" s="10"/>
      <c r="J133" s="14">
        <v>4</v>
      </c>
      <c r="K133" s="14">
        <f>(2.867-J133)^2</f>
        <v>1.283689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ht="20.05" customHeight="1">
      <c r="A134" s="18"/>
      <c r="B134" s="39">
        <v>3</v>
      </c>
      <c r="C134" s="16">
        <f>$B$135-B134</f>
        <v>0.15151515151515</v>
      </c>
      <c r="D134" s="16">
        <f>C134^2</f>
        <v>0.0229568411386589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ht="20.05" customHeight="1">
      <c r="A135" t="s" s="8">
        <v>292</v>
      </c>
      <c r="B135" s="39">
        <f>AVERAGE(B3:B134)</f>
        <v>3.15151515151515</v>
      </c>
      <c r="C135" t="s" s="17">
        <v>293</v>
      </c>
      <c r="D135" s="16">
        <f>AVERAGE(D3:D134)</f>
        <v>1.67401285583104</v>
      </c>
      <c r="E135" s="10"/>
      <c r="F135" s="10"/>
      <c r="G135" s="16">
        <v>3</v>
      </c>
      <c r="H135" s="16">
        <f>(2.975-G135)^2</f>
        <v>0.000625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ht="20.05" customHeight="1">
      <c r="A136" s="18"/>
      <c r="B136" s="9"/>
      <c r="C136" t="s" s="17">
        <v>294</v>
      </c>
      <c r="D136" s="16">
        <f>D135^0.5</f>
        <v>1.29383648728541</v>
      </c>
      <c r="E136" s="16">
        <v>5</v>
      </c>
      <c r="F136" s="16">
        <f>(3.5-E136)^2</f>
        <v>2.25</v>
      </c>
      <c r="G136" s="16">
        <v>3</v>
      </c>
      <c r="H136" s="16">
        <f>(2.975-G136)^2</f>
        <v>0.000625</v>
      </c>
      <c r="I136" s="10"/>
      <c r="J136" s="14">
        <v>5</v>
      </c>
      <c r="K136" s="14">
        <v>1.283689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ht="20.05" customHeight="1">
      <c r="A137" s="18"/>
      <c r="B137" s="9"/>
      <c r="C137" s="10"/>
      <c r="D137" s="10"/>
      <c r="E137" s="16">
        <v>5</v>
      </c>
      <c r="F137" s="16">
        <f>(3.5-E137)^2</f>
        <v>2.25</v>
      </c>
      <c r="G137" s="16">
        <f>AVERAGE(G3:G136)</f>
        <v>2.875</v>
      </c>
      <c r="H137" s="16">
        <f>(2.975-G137)^2</f>
        <v>0.01</v>
      </c>
      <c r="I137" s="10"/>
      <c r="J137" s="14">
        <v>5</v>
      </c>
      <c r="K137" s="14">
        <f>(2.867-J137)^2</f>
        <v>4.549689</v>
      </c>
      <c r="L137" s="16">
        <v>4</v>
      </c>
      <c r="M137" s="16">
        <f>(3.368-L137)^2</f>
        <v>0.399424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ht="20.05" customHeight="1">
      <c r="A138" s="18"/>
      <c r="B138" s="9"/>
      <c r="C138" s="10"/>
      <c r="D138" s="10"/>
      <c r="E138" s="16">
        <v>3</v>
      </c>
      <c r="F138" s="16">
        <f>(3.5-E138)^2</f>
        <v>0.25</v>
      </c>
      <c r="G138" s="16">
        <f>COUNTA(G3:G137)</f>
        <v>73</v>
      </c>
      <c r="H138" s="16">
        <f>AVERAGE(H3:H137)</f>
        <v>1.59732876712329</v>
      </c>
      <c r="I138" s="10"/>
      <c r="J138" s="14">
        <v>5</v>
      </c>
      <c r="K138" s="14">
        <f>(2.867-J138)^2</f>
        <v>4.549689</v>
      </c>
      <c r="L138" s="16">
        <v>3</v>
      </c>
      <c r="M138" s="16">
        <f>(3.368-L138)^2</f>
        <v>0.135424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ht="20.05" customHeight="1">
      <c r="A139" s="18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6">
        <f>AVERAGE(L3:L138)</f>
        <v>3.36761904761905</v>
      </c>
      <c r="M139" s="16">
        <f>AVERAGE(M3:M138)</f>
        <v>0.865237333333334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ht="20.05" customHeight="1">
      <c r="A140" s="18"/>
      <c r="B140" t="s" s="19">
        <v>295</v>
      </c>
      <c r="C140" s="16">
        <f>(E144-B135)/(D136/SQRT(132))</f>
        <v>3.16976031814584</v>
      </c>
      <c r="D140" t="s" s="17">
        <v>296</v>
      </c>
      <c r="E140" s="16">
        <v>5</v>
      </c>
      <c r="F140" s="16">
        <f>(3.5-E140)^2</f>
        <v>2.25</v>
      </c>
      <c r="G140" s="10"/>
      <c r="H140" s="10"/>
      <c r="I140" s="10"/>
      <c r="J140" s="14">
        <v>5</v>
      </c>
      <c r="K140" s="14">
        <f>(2.867-J140)^2</f>
        <v>4.549689</v>
      </c>
      <c r="L140" s="16">
        <f>COUNTA(L3:L139)</f>
        <v>71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ht="20.05" customHeight="1">
      <c r="A141" s="18"/>
      <c r="B141" t="s" s="19">
        <v>297</v>
      </c>
      <c r="C141" s="16">
        <f>(G137-B135)/(D136/SQRT(132))</f>
        <v>-2.45542404500969</v>
      </c>
      <c r="D141" t="s" s="17">
        <v>298</v>
      </c>
      <c r="E141" s="16">
        <v>3</v>
      </c>
      <c r="F141" s="16">
        <f>(3.5-E141)^2</f>
        <v>0.25</v>
      </c>
      <c r="G141" s="10"/>
      <c r="H141" s="10"/>
      <c r="I141" s="10"/>
      <c r="J141" s="14">
        <v>5</v>
      </c>
      <c r="K141" s="14">
        <f>(2.867-J141)^2</f>
        <v>4.549689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ht="20.05" customHeight="1">
      <c r="A142" s="18"/>
      <c r="B142" s="9"/>
      <c r="C142" s="10"/>
      <c r="D142" s="10"/>
      <c r="E142" s="16">
        <v>5</v>
      </c>
      <c r="F142" s="16">
        <f>(3.5-E142)^2</f>
        <v>2.25</v>
      </c>
      <c r="G142" s="10"/>
      <c r="H142" s="10"/>
      <c r="I142" s="10"/>
      <c r="J142" s="14">
        <v>5</v>
      </c>
      <c r="K142" s="14">
        <f>(2.867-J142)^2</f>
        <v>4.549689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ht="20.05" customHeight="1">
      <c r="A143" s="18"/>
      <c r="B143" t="s" s="19">
        <v>299</v>
      </c>
      <c r="C143" s="16">
        <v>1.66</v>
      </c>
      <c r="D143" s="10"/>
      <c r="E143" s="16">
        <v>2</v>
      </c>
      <c r="F143" s="16">
        <f>(3.5-E143)^2</f>
        <v>2.25</v>
      </c>
      <c r="G143" s="10"/>
      <c r="H143" s="10"/>
      <c r="I143" s="10"/>
      <c r="J143" s="14">
        <v>5</v>
      </c>
      <c r="K143" s="14">
        <f>(2.867-J143)^2</f>
        <v>4.549689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ht="32.05" customHeight="1">
      <c r="A144" s="18"/>
      <c r="B144" t="s" s="19">
        <v>300</v>
      </c>
      <c r="C144" s="16">
        <v>2.626</v>
      </c>
      <c r="D144" t="s" s="17">
        <v>301</v>
      </c>
      <c r="E144" s="16">
        <f>AVERAGE(E3:E143)</f>
        <v>3.50847457627119</v>
      </c>
      <c r="F144" s="16">
        <f>AVERAGE(F3:F143)</f>
        <v>1.53813559322034</v>
      </c>
      <c r="G144" s="10"/>
      <c r="H144" s="10"/>
      <c r="I144" s="10"/>
      <c r="J144" s="16">
        <f>AVERAGE(J3:J143)</f>
        <v>3.86748633879781</v>
      </c>
      <c r="K144" s="16">
        <f>AVERAGE(K3:K143)</f>
        <v>1.8466525701275</v>
      </c>
      <c r="L144" s="10"/>
      <c r="M144" s="10"/>
      <c r="N144" s="16">
        <f>AVERAGE(N3:N143)</f>
        <v>3.82051282051282</v>
      </c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ht="20.05" customHeight="1">
      <c r="A145" s="18"/>
      <c r="B145" s="9"/>
      <c r="C145" s="10"/>
      <c r="D145" s="10"/>
      <c r="E145" s="16">
        <f>COUNTA(E3:E144)</f>
        <v>60</v>
      </c>
      <c r="F145" s="10"/>
      <c r="G145" s="10"/>
      <c r="H145" s="10"/>
      <c r="I145" s="10"/>
      <c r="J145" s="16">
        <f>COUNTA(J3:J144)</f>
        <v>62</v>
      </c>
      <c r="K145" s="10"/>
      <c r="L145" s="10"/>
      <c r="M145" s="10"/>
      <c r="N145" s="16">
        <f>COUNTA(N3:N144)</f>
        <v>40</v>
      </c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ht="20.05" customHeight="1">
      <c r="A146" s="18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6">
        <f>AVERAGE(O3:O145)</f>
        <v>1.01906666666667</v>
      </c>
      <c r="P146" s="16">
        <f>AVERAGE(P3:P145)</f>
        <v>3.20512820512821</v>
      </c>
      <c r="Q146" s="16">
        <f>AVERAGE(Q3:Q145)</f>
        <v>1.13740961538462</v>
      </c>
      <c r="R146" s="16">
        <f>AVERAGE(R3:R145)</f>
        <v>3.74538982259571</v>
      </c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ht="20.05" customHeight="1">
      <c r="A147" t="s" s="8">
        <v>302</v>
      </c>
      <c r="B147" t="s" s="19">
        <v>303</v>
      </c>
      <c r="C147" s="16">
        <v>2.301006341132</v>
      </c>
      <c r="D147" s="10"/>
      <c r="E147" s="10"/>
      <c r="F147" s="10"/>
      <c r="G147" s="16">
        <f>(3.87*61+3.37*71)/132</f>
        <v>3.60106060606061</v>
      </c>
      <c r="H147" s="16">
        <f>(18*3.87+30*3.37)/48</f>
        <v>3.5575</v>
      </c>
      <c r="I147" s="10"/>
      <c r="J147" t="s" s="17">
        <v>303</v>
      </c>
      <c r="K147" s="16">
        <v>2.029206972510</v>
      </c>
      <c r="L147" s="10"/>
      <c r="M147" s="10"/>
      <c r="N147" s="10"/>
      <c r="O147" s="10"/>
      <c r="P147" s="16">
        <f>COUNTA(P3:P146)</f>
        <v>40</v>
      </c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ht="29.35" customHeight="1">
      <c r="A148" s="18"/>
      <c r="B148" t="s" s="19">
        <v>304</v>
      </c>
      <c r="C148" s="16">
        <v>129</v>
      </c>
      <c r="D148" s="10"/>
      <c r="E148" s="10"/>
      <c r="F148" s="10"/>
      <c r="G148" s="10"/>
      <c r="H148" s="10"/>
      <c r="I148" s="10"/>
      <c r="J148" t="s" s="17">
        <v>304</v>
      </c>
      <c r="K148" s="40">
        <v>129</v>
      </c>
      <c r="L148" s="10"/>
      <c r="M148" s="10"/>
      <c r="N148" s="10"/>
      <c r="O148" t="s" s="17">
        <v>303</v>
      </c>
      <c r="P148" s="16">
        <v>2.514399725227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ht="32.05" customHeight="1">
      <c r="A149" s="18"/>
      <c r="B149" t="s" s="19">
        <v>305</v>
      </c>
      <c r="C149" s="16">
        <v>0.275303022280</v>
      </c>
      <c r="D149" s="10"/>
      <c r="E149" s="10"/>
      <c r="F149" s="10"/>
      <c r="G149" s="10"/>
      <c r="H149" s="10"/>
      <c r="I149" s="10"/>
      <c r="J149" t="s" s="17">
        <v>306</v>
      </c>
      <c r="K149" s="16">
        <v>0.022247347521</v>
      </c>
      <c r="L149" s="10"/>
      <c r="M149" s="10"/>
      <c r="N149" s="10"/>
      <c r="O149" t="s" s="17">
        <v>304</v>
      </c>
      <c r="P149" s="16">
        <v>76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ht="20.05" customHeight="1">
      <c r="A150" s="18"/>
      <c r="B150" t="s" s="19">
        <v>306</v>
      </c>
      <c r="C150" s="16">
        <v>0.011497691425</v>
      </c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t="s" s="17">
        <v>306</v>
      </c>
      <c r="P150" s="16">
        <v>0.007018761961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ht="20.05" customHeight="1">
      <c r="A151" s="18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ht="32.05" customHeight="1">
      <c r="A152" s="18"/>
      <c r="B152" t="s" s="19">
        <v>307</v>
      </c>
      <c r="C152" s="16">
        <f>1/5*((10/27)+(15/30)+(12/30)+(8/30)+(18/30))</f>
        <v>0.427407407407407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</sheetData>
  <mergeCells count="1">
    <mergeCell ref="A1:A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4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3" width="16.3516" style="41" customWidth="1"/>
    <col min="14" max="256" width="16.3516" style="4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32.25" customHeight="1">
      <c r="A2" t="s" s="3">
        <v>308</v>
      </c>
      <c r="B2" t="s" s="3">
        <v>309</v>
      </c>
      <c r="C2" t="s" s="3">
        <v>310</v>
      </c>
      <c r="D2" t="s" s="3">
        <v>83</v>
      </c>
      <c r="E2" t="s" s="3">
        <v>311</v>
      </c>
      <c r="F2" t="s" s="3">
        <v>7</v>
      </c>
      <c r="G2" t="s" s="3">
        <v>8</v>
      </c>
      <c r="H2" t="s" s="3">
        <v>312</v>
      </c>
      <c r="I2" t="s" s="3">
        <v>313</v>
      </c>
      <c r="J2" t="s" s="3">
        <v>314</v>
      </c>
      <c r="K2" t="s" s="3">
        <v>315</v>
      </c>
      <c r="L2" t="s" s="3">
        <v>260</v>
      </c>
      <c r="M2" s="4"/>
    </row>
    <row r="3" ht="20.25" customHeight="1">
      <c r="A3" s="37"/>
      <c r="B3" s="42">
        <v>43914</v>
      </c>
      <c r="C3" s="32">
        <v>0</v>
      </c>
      <c r="D3" s="32">
        <v>0</v>
      </c>
      <c r="E3" s="32">
        <v>60</v>
      </c>
      <c r="F3" s="32">
        <v>59.2</v>
      </c>
      <c r="G3" s="32">
        <v>50.7</v>
      </c>
      <c r="H3" s="32">
        <f>AVERAGE(C3:G3)</f>
        <v>33.98</v>
      </c>
      <c r="I3" t="s" s="31">
        <v>316</v>
      </c>
      <c r="J3" s="7"/>
      <c r="K3" s="7"/>
      <c r="L3" s="7"/>
      <c r="M3" s="7"/>
    </row>
    <row r="4" ht="20.05" customHeight="1">
      <c r="A4" t="s" s="8">
        <v>290</v>
      </c>
      <c r="B4" s="43">
        <v>43915</v>
      </c>
      <c r="C4" s="16">
        <v>83</v>
      </c>
      <c r="D4" s="16">
        <v>75</v>
      </c>
      <c r="E4" s="16">
        <v>60</v>
      </c>
      <c r="F4" s="16">
        <v>39.2</v>
      </c>
      <c r="G4" s="16">
        <v>50.7</v>
      </c>
      <c r="H4" s="16">
        <f>AVERAGE(C4:G4)</f>
        <v>61.58</v>
      </c>
      <c r="I4" t="s" s="17">
        <v>316</v>
      </c>
      <c r="J4" s="44">
        <v>43902.694444444445</v>
      </c>
      <c r="K4" s="44">
        <v>43902.75</v>
      </c>
      <c r="L4" s="45">
        <f>ABS(K4-J4)</f>
        <v>0.05555555555555555</v>
      </c>
      <c r="M4" s="10"/>
    </row>
    <row r="5" ht="20.05" customHeight="1">
      <c r="A5" s="18"/>
      <c r="B5" s="43">
        <v>43916</v>
      </c>
      <c r="C5" s="16">
        <v>0</v>
      </c>
      <c r="D5" s="16">
        <v>25</v>
      </c>
      <c r="E5" s="16">
        <v>60</v>
      </c>
      <c r="F5" s="16">
        <v>39.2</v>
      </c>
      <c r="G5" s="16">
        <v>50.7</v>
      </c>
      <c r="H5" s="16">
        <f>AVERAGE(C5:G5)</f>
        <v>34.98</v>
      </c>
      <c r="I5" t="s" s="17">
        <v>316</v>
      </c>
      <c r="J5" s="10"/>
      <c r="K5" s="10"/>
      <c r="L5" s="10"/>
      <c r="M5" s="10"/>
    </row>
    <row r="6" ht="20.05" customHeight="1">
      <c r="A6" s="18"/>
      <c r="B6" s="43">
        <v>43917</v>
      </c>
      <c r="C6" s="16">
        <v>0</v>
      </c>
      <c r="D6" s="16">
        <v>0</v>
      </c>
      <c r="E6" s="16">
        <v>60</v>
      </c>
      <c r="F6" s="16">
        <v>39.2</v>
      </c>
      <c r="G6" s="16">
        <v>50.7</v>
      </c>
      <c r="H6" s="16">
        <f>AVERAGE(C6:G6)</f>
        <v>29.98</v>
      </c>
      <c r="I6" t="s" s="17">
        <v>316</v>
      </c>
      <c r="J6" s="10"/>
      <c r="K6" s="10"/>
      <c r="L6" s="10"/>
      <c r="M6" s="10"/>
    </row>
    <row r="7" ht="20.05" customHeight="1">
      <c r="A7" s="18"/>
      <c r="B7" s="43">
        <v>43918</v>
      </c>
      <c r="C7" s="16">
        <v>0</v>
      </c>
      <c r="D7" s="16">
        <v>25</v>
      </c>
      <c r="E7" s="16">
        <v>60</v>
      </c>
      <c r="F7" s="16">
        <v>59.2</v>
      </c>
      <c r="G7" s="16">
        <v>50.7</v>
      </c>
      <c r="H7" s="16">
        <f>AVERAGE(C7:G7)</f>
        <v>38.98</v>
      </c>
      <c r="I7" t="s" s="17">
        <v>316</v>
      </c>
      <c r="J7" s="10"/>
      <c r="K7" s="10"/>
      <c r="L7" s="10"/>
      <c r="M7" s="10"/>
    </row>
    <row r="8" ht="20.05" customHeight="1">
      <c r="A8" s="18"/>
      <c r="B8" s="43">
        <v>43919</v>
      </c>
      <c r="C8" s="16">
        <v>0</v>
      </c>
      <c r="D8" s="16">
        <v>25</v>
      </c>
      <c r="E8" s="16">
        <v>60</v>
      </c>
      <c r="F8" s="16">
        <v>39.2</v>
      </c>
      <c r="G8" s="16">
        <v>50.7</v>
      </c>
      <c r="H8" s="16">
        <f>AVERAGE(C8:G8)</f>
        <v>34.98</v>
      </c>
      <c r="I8" t="s" s="17">
        <v>316</v>
      </c>
      <c r="J8" s="10"/>
      <c r="K8" s="10"/>
      <c r="L8" s="10"/>
      <c r="M8" s="10"/>
    </row>
    <row r="9" ht="20.05" customHeight="1">
      <c r="A9" t="s" s="8">
        <v>290</v>
      </c>
      <c r="B9" s="43">
        <v>43920</v>
      </c>
      <c r="C9" s="16">
        <v>83</v>
      </c>
      <c r="D9" s="16">
        <v>100</v>
      </c>
      <c r="E9" s="16">
        <v>80</v>
      </c>
      <c r="F9" s="16">
        <v>79.2</v>
      </c>
      <c r="G9" s="16">
        <v>60.7</v>
      </c>
      <c r="H9" s="16">
        <f>AVERAGE(C9:G9)</f>
        <v>80.58</v>
      </c>
      <c r="I9" t="s" s="17">
        <v>316</v>
      </c>
      <c r="J9" s="44">
        <v>43902.777777777781</v>
      </c>
      <c r="K9" s="44">
        <v>43902.895833333336</v>
      </c>
      <c r="L9" s="45">
        <f>ABS(K9-J9)</f>
        <v>0.1180555555555556</v>
      </c>
      <c r="M9" s="10"/>
    </row>
    <row r="10" ht="20.05" customHeight="1">
      <c r="A10" t="s" s="8">
        <v>317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ht="20.05" customHeight="1">
      <c r="A11" s="18"/>
      <c r="B11" s="43">
        <v>43915</v>
      </c>
      <c r="C11" s="16">
        <v>10</v>
      </c>
      <c r="D11" s="16">
        <v>25</v>
      </c>
      <c r="E11" s="16">
        <v>60</v>
      </c>
      <c r="F11" s="16">
        <v>55</v>
      </c>
      <c r="G11" s="16">
        <v>55</v>
      </c>
      <c r="H11" s="16">
        <f>AVERAGE(C11:G11)</f>
        <v>41</v>
      </c>
      <c r="I11" t="s" s="17">
        <v>316</v>
      </c>
      <c r="J11" s="10"/>
      <c r="K11" s="10"/>
      <c r="L11" s="10"/>
      <c r="M11" s="10"/>
    </row>
    <row r="12" ht="20.05" customHeight="1">
      <c r="A12" t="s" s="8">
        <v>290</v>
      </c>
      <c r="B12" s="43">
        <v>43916</v>
      </c>
      <c r="C12" s="16">
        <v>83</v>
      </c>
      <c r="D12" s="16">
        <v>25</v>
      </c>
      <c r="E12" s="16">
        <v>60</v>
      </c>
      <c r="F12" s="16">
        <v>55</v>
      </c>
      <c r="G12" s="16">
        <v>57</v>
      </c>
      <c r="H12" s="16">
        <f>AVERAGE(C12:G12)</f>
        <v>56</v>
      </c>
      <c r="I12" t="s" s="17">
        <v>316</v>
      </c>
      <c r="J12" s="10"/>
      <c r="K12" s="10"/>
      <c r="L12" s="10"/>
      <c r="M12" s="10"/>
    </row>
    <row r="13" ht="20.05" customHeight="1">
      <c r="A13" s="18"/>
      <c r="B13" s="43">
        <v>43917</v>
      </c>
      <c r="C13" s="16">
        <v>10</v>
      </c>
      <c r="D13" s="16">
        <v>25</v>
      </c>
      <c r="E13" s="16">
        <v>60</v>
      </c>
      <c r="F13" s="16">
        <v>45</v>
      </c>
      <c r="G13" s="16">
        <v>55</v>
      </c>
      <c r="H13" s="16">
        <f>AVERAGE(C13:G13)</f>
        <v>39</v>
      </c>
      <c r="I13" t="s" s="17">
        <v>316</v>
      </c>
      <c r="J13" s="10"/>
      <c r="K13" s="10"/>
      <c r="L13" s="10"/>
      <c r="M13" s="10"/>
    </row>
    <row r="14" ht="20.05" customHeight="1">
      <c r="A14" s="18"/>
      <c r="B14" s="43">
        <v>43918</v>
      </c>
      <c r="C14" s="16">
        <v>50</v>
      </c>
      <c r="D14" s="16">
        <v>25</v>
      </c>
      <c r="E14" s="16">
        <v>60</v>
      </c>
      <c r="F14" s="16">
        <v>35</v>
      </c>
      <c r="G14" s="16">
        <v>40</v>
      </c>
      <c r="H14" s="16">
        <f>AVERAGE(C14:G14)</f>
        <v>42</v>
      </c>
      <c r="I14" t="s" s="17">
        <v>316</v>
      </c>
      <c r="J14" s="10"/>
      <c r="K14" s="10"/>
      <c r="L14" s="10"/>
      <c r="M14" s="10"/>
    </row>
    <row r="15" ht="20.05" customHeight="1">
      <c r="A15" t="s" s="8">
        <v>290</v>
      </c>
      <c r="B15" s="43">
        <v>43919</v>
      </c>
      <c r="C15" s="16">
        <v>50</v>
      </c>
      <c r="D15" s="16">
        <v>100</v>
      </c>
      <c r="E15" s="16">
        <v>80</v>
      </c>
      <c r="F15" s="16">
        <v>45</v>
      </c>
      <c r="G15" s="16">
        <v>57</v>
      </c>
      <c r="H15" s="16">
        <f>AVERAGE(C15:G15)</f>
        <v>66.40000000000001</v>
      </c>
      <c r="I15" t="s" s="17">
        <v>316</v>
      </c>
      <c r="J15" s="44">
        <v>43902.708333333336</v>
      </c>
      <c r="K15" s="44">
        <v>43902.666666666664</v>
      </c>
      <c r="L15" s="46">
        <f>ABS(K15-J15)</f>
        <v>0.04166666666666666</v>
      </c>
      <c r="M15" s="10"/>
    </row>
    <row r="16" ht="20.05" customHeight="1">
      <c r="A16" s="1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0.05" customHeight="1">
      <c r="A17" t="s" s="8">
        <v>290</v>
      </c>
      <c r="B17" s="43">
        <v>43921</v>
      </c>
      <c r="C17" s="16">
        <v>83</v>
      </c>
      <c r="D17" s="16">
        <v>80</v>
      </c>
      <c r="E17" s="16">
        <v>60</v>
      </c>
      <c r="F17" s="16">
        <v>65</v>
      </c>
      <c r="G17" s="16">
        <v>50</v>
      </c>
      <c r="H17" s="16">
        <f>AVERAGE(C17:G17)</f>
        <v>67.59999999999999</v>
      </c>
      <c r="I17" t="s" s="17">
        <v>316</v>
      </c>
      <c r="J17" s="44">
        <v>43902.458333333336</v>
      </c>
      <c r="K17" s="44">
        <v>43902.354166666664</v>
      </c>
      <c r="L17" s="45">
        <f>ABS(K17-J17)</f>
        <v>0.1041666666666667</v>
      </c>
      <c r="M17" s="10"/>
    </row>
    <row r="18" ht="20.05" customHeight="1">
      <c r="A18" t="s" s="8">
        <v>318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0.05" customHeight="1">
      <c r="A19" s="18"/>
      <c r="B19" s="43">
        <v>43915</v>
      </c>
      <c r="C19" s="16">
        <v>20</v>
      </c>
      <c r="D19" s="16">
        <v>25</v>
      </c>
      <c r="E19" s="16">
        <v>46</v>
      </c>
      <c r="F19" s="10"/>
      <c r="G19" s="16">
        <v>48.5</v>
      </c>
      <c r="H19" s="16">
        <f>AVERAGE(C19:G19)</f>
        <v>34.875</v>
      </c>
      <c r="I19" t="s" s="17">
        <v>316</v>
      </c>
      <c r="J19" s="10"/>
      <c r="K19" s="10"/>
      <c r="L19" s="10"/>
      <c r="M19" s="10"/>
    </row>
    <row r="20" ht="20.05" customHeight="1">
      <c r="A20" t="s" s="8">
        <v>290</v>
      </c>
      <c r="B20" s="43">
        <v>43916</v>
      </c>
      <c r="C20" s="16">
        <v>16</v>
      </c>
      <c r="D20" s="16">
        <v>25</v>
      </c>
      <c r="E20" s="16">
        <v>46</v>
      </c>
      <c r="F20" s="10"/>
      <c r="G20" s="16">
        <v>52</v>
      </c>
      <c r="H20" s="16">
        <f>AVERAGE(C20:G20)</f>
        <v>34.75</v>
      </c>
      <c r="I20" t="s" s="17">
        <v>319</v>
      </c>
      <c r="J20" s="10"/>
      <c r="K20" s="10"/>
      <c r="L20" s="10"/>
      <c r="M20" s="10"/>
    </row>
    <row r="21" ht="20.05" customHeight="1">
      <c r="A21" t="s" s="8">
        <v>290</v>
      </c>
      <c r="B21" s="43">
        <v>43917</v>
      </c>
      <c r="C21" s="16">
        <v>100</v>
      </c>
      <c r="D21" s="16">
        <v>75</v>
      </c>
      <c r="E21" s="16">
        <v>46</v>
      </c>
      <c r="F21" s="10"/>
      <c r="G21" s="16">
        <v>48.5</v>
      </c>
      <c r="H21" s="16">
        <f>AVERAGE(C21:G21)</f>
        <v>67.375</v>
      </c>
      <c r="I21" t="s" s="17">
        <v>316</v>
      </c>
      <c r="J21" s="44">
        <v>43902.416666666664</v>
      </c>
      <c r="K21" s="44">
        <v>43902.451388888891</v>
      </c>
      <c r="L21" s="47">
        <f>ABS(K21-J21)</f>
        <v>0.03472222222222222</v>
      </c>
      <c r="M21" s="10"/>
    </row>
    <row r="22" ht="20.05" customHeight="1">
      <c r="A22" s="1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0.05" customHeight="1">
      <c r="A23" t="s" s="8">
        <v>290</v>
      </c>
      <c r="B23" s="43">
        <v>43919</v>
      </c>
      <c r="C23" s="16">
        <v>100</v>
      </c>
      <c r="D23" s="16">
        <v>75</v>
      </c>
      <c r="E23" s="16">
        <v>66</v>
      </c>
      <c r="F23" s="10"/>
      <c r="G23" s="16">
        <v>48.5</v>
      </c>
      <c r="H23" s="16">
        <f>AVERAGE(C23:G23)</f>
        <v>72.375</v>
      </c>
      <c r="I23" t="s" s="17">
        <v>316</v>
      </c>
      <c r="J23" s="44">
        <v>43902.407638888886</v>
      </c>
      <c r="K23" s="44">
        <v>43902.384722222225</v>
      </c>
      <c r="L23" s="47">
        <f>ABS(K23-J23)</f>
        <v>0.02291666666666667</v>
      </c>
      <c r="M23" s="10"/>
    </row>
    <row r="24" ht="20.05" customHeight="1">
      <c r="A24" s="18"/>
      <c r="B24" s="43">
        <v>43920</v>
      </c>
      <c r="C24" s="16">
        <v>16</v>
      </c>
      <c r="D24" s="16">
        <v>20</v>
      </c>
      <c r="E24" s="16">
        <v>46</v>
      </c>
      <c r="F24" s="10"/>
      <c r="G24" s="16">
        <v>42</v>
      </c>
      <c r="H24" s="16">
        <f>AVERAGE(C24:G24)</f>
        <v>31</v>
      </c>
      <c r="I24" t="s" s="17">
        <v>316</v>
      </c>
      <c r="J24" s="10"/>
      <c r="K24" s="10"/>
      <c r="L24" s="10"/>
      <c r="M24" s="10"/>
    </row>
    <row r="25" ht="20.05" customHeight="1">
      <c r="A25" s="18"/>
      <c r="B25" s="43">
        <v>43921</v>
      </c>
      <c r="C25" s="16">
        <v>20</v>
      </c>
      <c r="D25" s="16">
        <v>20</v>
      </c>
      <c r="E25" s="16">
        <v>46</v>
      </c>
      <c r="F25" s="10"/>
      <c r="G25" s="16">
        <v>62</v>
      </c>
      <c r="H25" s="16">
        <f>AVERAGE(C25:G25)</f>
        <v>37</v>
      </c>
      <c r="I25" t="s" s="17">
        <v>316</v>
      </c>
      <c r="J25" s="10"/>
      <c r="K25" s="10"/>
      <c r="L25" s="10"/>
      <c r="M25" s="10"/>
    </row>
    <row r="26" ht="20.05" customHeight="1">
      <c r="A26" t="s" s="8">
        <v>320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ht="20.05" customHeight="1">
      <c r="A27" s="18"/>
      <c r="B27" s="43">
        <v>43915</v>
      </c>
      <c r="C27" s="16">
        <v>31</v>
      </c>
      <c r="D27" s="16">
        <v>0</v>
      </c>
      <c r="E27" s="16">
        <v>47.2</v>
      </c>
      <c r="F27" s="16">
        <v>62</v>
      </c>
      <c r="G27" s="16">
        <v>65</v>
      </c>
      <c r="H27" s="16">
        <f>AVERAGE(C27:G27)</f>
        <v>41.04</v>
      </c>
      <c r="I27" t="s" s="17">
        <v>316</v>
      </c>
      <c r="J27" s="10"/>
      <c r="K27" s="10"/>
      <c r="L27" s="10"/>
      <c r="M27" s="10"/>
    </row>
    <row r="28" ht="20.05" customHeight="1">
      <c r="A28" s="18"/>
      <c r="B28" s="43">
        <v>43916</v>
      </c>
      <c r="C28" s="16">
        <v>31</v>
      </c>
      <c r="D28" s="16">
        <v>50</v>
      </c>
      <c r="E28" s="16">
        <v>57.2</v>
      </c>
      <c r="F28" s="16">
        <v>82</v>
      </c>
      <c r="G28" s="16">
        <v>55</v>
      </c>
      <c r="H28" s="16">
        <f>AVERAGE(C28:G28)</f>
        <v>55.04</v>
      </c>
      <c r="I28" t="s" s="17">
        <v>319</v>
      </c>
      <c r="J28" s="10"/>
      <c r="K28" s="10"/>
      <c r="L28" s="10"/>
      <c r="M28" s="10"/>
    </row>
    <row r="29" ht="20.05" customHeight="1">
      <c r="A29" t="s" s="8">
        <v>290</v>
      </c>
      <c r="B29" s="43">
        <v>43917</v>
      </c>
      <c r="C29" s="16">
        <v>31</v>
      </c>
      <c r="D29" s="16">
        <v>25</v>
      </c>
      <c r="E29" s="16">
        <v>57.2</v>
      </c>
      <c r="F29" s="16">
        <v>42</v>
      </c>
      <c r="G29" s="16">
        <v>55</v>
      </c>
      <c r="H29" s="16">
        <f>AVERAGE(C29:G29)</f>
        <v>42.04</v>
      </c>
      <c r="I29" t="s" s="17">
        <v>319</v>
      </c>
      <c r="J29" s="10"/>
      <c r="K29" s="10"/>
      <c r="L29" s="10"/>
      <c r="M29" s="10"/>
    </row>
    <row r="30" ht="20.05" customHeight="1">
      <c r="A30" s="18"/>
      <c r="B30" s="43">
        <v>43918</v>
      </c>
      <c r="C30" s="16">
        <v>11</v>
      </c>
      <c r="D30" s="16">
        <v>25</v>
      </c>
      <c r="E30" s="16">
        <v>47.2</v>
      </c>
      <c r="F30" s="16">
        <v>42</v>
      </c>
      <c r="G30" s="16">
        <v>39</v>
      </c>
      <c r="H30" s="16">
        <f>AVERAGE(C30:G30)</f>
        <v>32.84</v>
      </c>
      <c r="I30" t="s" s="17">
        <v>316</v>
      </c>
      <c r="J30" s="10"/>
      <c r="K30" s="10"/>
      <c r="L30" s="10"/>
      <c r="M30" s="10"/>
    </row>
    <row r="31" ht="20.05" customHeight="1">
      <c r="A31" s="18"/>
      <c r="B31" s="43">
        <v>43919</v>
      </c>
      <c r="C31" s="16">
        <v>33</v>
      </c>
      <c r="D31" s="16">
        <v>50</v>
      </c>
      <c r="E31" s="16">
        <v>57.2</v>
      </c>
      <c r="F31" s="16">
        <v>62</v>
      </c>
      <c r="G31" s="16">
        <v>55</v>
      </c>
      <c r="H31" s="16">
        <f>AVERAGE(C31:G31)</f>
        <v>51.44</v>
      </c>
      <c r="I31" t="s" s="17">
        <v>319</v>
      </c>
      <c r="J31" s="10"/>
      <c r="K31" s="10"/>
      <c r="L31" s="10"/>
      <c r="M31" s="10"/>
    </row>
    <row r="32" ht="20.05" customHeight="1">
      <c r="A32" s="18"/>
      <c r="B32" s="43">
        <v>43920</v>
      </c>
      <c r="C32" s="16">
        <v>11</v>
      </c>
      <c r="D32" s="16">
        <v>0</v>
      </c>
      <c r="E32" s="16">
        <v>57.2</v>
      </c>
      <c r="F32" s="16">
        <v>22</v>
      </c>
      <c r="G32" s="16">
        <v>39</v>
      </c>
      <c r="H32" s="16">
        <f>AVERAGE(C32:G32)</f>
        <v>25.84</v>
      </c>
      <c r="I32" t="s" s="17">
        <v>316</v>
      </c>
      <c r="J32" s="10"/>
      <c r="K32" s="10"/>
      <c r="L32" s="10"/>
      <c r="M32" s="10"/>
    </row>
    <row r="33" ht="20.05" customHeight="1">
      <c r="A33" t="s" s="8">
        <v>290</v>
      </c>
      <c r="B33" s="43">
        <v>43921</v>
      </c>
      <c r="C33" s="16">
        <v>31</v>
      </c>
      <c r="D33" s="16">
        <v>40</v>
      </c>
      <c r="E33" s="16">
        <v>57.2</v>
      </c>
      <c r="F33" s="16">
        <v>100</v>
      </c>
      <c r="G33" s="16">
        <v>35</v>
      </c>
      <c r="H33" s="16">
        <f>AVERAGE(C33:G33)</f>
        <v>52.64</v>
      </c>
      <c r="I33" t="s" s="17">
        <v>316</v>
      </c>
      <c r="J33" s="44">
        <v>43902.881944444445</v>
      </c>
      <c r="K33" s="44">
        <v>43902.875</v>
      </c>
      <c r="L33" s="47">
        <f>ABS(K33-J33)</f>
        <v>0.006944444444444444</v>
      </c>
      <c r="M33" s="10"/>
    </row>
    <row r="34" ht="20.05" customHeight="1">
      <c r="A34" t="s" s="8">
        <v>321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45">
        <v>0.05486111111111111</v>
      </c>
      <c r="M34" s="10"/>
    </row>
    <row r="35" ht="20.05" customHeight="1">
      <c r="A35" s="1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ht="20.05" customHeight="1">
      <c r="A36" t="s" s="8">
        <v>290</v>
      </c>
      <c r="B36" s="43">
        <v>43916</v>
      </c>
      <c r="C36" s="16">
        <v>76</v>
      </c>
      <c r="D36" s="16">
        <v>75</v>
      </c>
      <c r="E36" s="16">
        <v>74</v>
      </c>
      <c r="F36" s="10"/>
      <c r="G36" s="16">
        <v>60</v>
      </c>
      <c r="H36" s="16">
        <f>AVERAGE(C36:G36)</f>
        <v>71.25</v>
      </c>
      <c r="I36" t="s" s="17">
        <v>316</v>
      </c>
      <c r="J36" s="10"/>
      <c r="K36" s="10"/>
      <c r="L36" s="10"/>
      <c r="M36" s="10"/>
    </row>
    <row r="37" ht="20.05" customHeight="1">
      <c r="A37" t="s" s="8">
        <v>290</v>
      </c>
      <c r="B37" s="43">
        <v>43917</v>
      </c>
      <c r="C37" s="16">
        <v>76</v>
      </c>
      <c r="D37" s="16">
        <v>25</v>
      </c>
      <c r="E37" s="16">
        <v>54</v>
      </c>
      <c r="F37" s="10"/>
      <c r="G37" s="16">
        <v>60</v>
      </c>
      <c r="H37" s="16">
        <f>AVERAGE(C37:G37)</f>
        <v>53.75</v>
      </c>
      <c r="I37" t="s" s="17">
        <v>316</v>
      </c>
      <c r="J37" s="10"/>
      <c r="K37" s="10"/>
      <c r="L37" s="10"/>
      <c r="M37" s="10"/>
    </row>
    <row r="38" ht="20.05" customHeight="1">
      <c r="A38" t="s" s="8">
        <v>290</v>
      </c>
      <c r="B38" s="43">
        <v>43918</v>
      </c>
      <c r="C38" s="16">
        <v>76</v>
      </c>
      <c r="D38" s="16">
        <v>50</v>
      </c>
      <c r="E38" s="16">
        <v>34</v>
      </c>
      <c r="F38" s="10"/>
      <c r="G38" s="16">
        <v>60</v>
      </c>
      <c r="H38" s="16">
        <f>AVERAGE(C38:G38)</f>
        <v>55</v>
      </c>
      <c r="I38" t="s" s="17">
        <v>316</v>
      </c>
      <c r="J38" s="10"/>
      <c r="K38" s="10"/>
      <c r="L38" s="10"/>
      <c r="M38" s="10"/>
    </row>
    <row r="39" ht="20.05" customHeight="1">
      <c r="A39" t="s" s="8">
        <v>290</v>
      </c>
      <c r="B39" s="43">
        <v>43919</v>
      </c>
      <c r="C39" s="16">
        <v>76</v>
      </c>
      <c r="D39" s="16">
        <v>100</v>
      </c>
      <c r="E39" s="16">
        <v>34</v>
      </c>
      <c r="F39" s="10"/>
      <c r="G39" s="16">
        <v>55</v>
      </c>
      <c r="H39" s="16">
        <f>AVERAGE(C39:G39)</f>
        <v>66.25</v>
      </c>
      <c r="I39" t="s" s="17">
        <v>316</v>
      </c>
      <c r="J39" s="10"/>
      <c r="K39" s="10"/>
      <c r="L39" s="10"/>
      <c r="M39" s="10"/>
    </row>
    <row r="40" ht="20.05" customHeight="1">
      <c r="A40" s="18"/>
      <c r="B40" s="43">
        <v>43920</v>
      </c>
      <c r="C40" s="16">
        <v>0</v>
      </c>
      <c r="D40" s="16">
        <v>80</v>
      </c>
      <c r="E40" s="16">
        <v>34</v>
      </c>
      <c r="F40" s="10"/>
      <c r="G40" s="16">
        <v>53</v>
      </c>
      <c r="H40" s="16">
        <f>AVERAGE(C40:G40)</f>
        <v>41.75</v>
      </c>
      <c r="I40" t="s" s="17">
        <v>316</v>
      </c>
      <c r="J40" s="10"/>
      <c r="K40" s="10"/>
      <c r="L40" s="10"/>
      <c r="M40" s="10"/>
    </row>
    <row r="41" ht="20.05" customHeight="1">
      <c r="A41" s="18"/>
      <c r="B41" s="43">
        <v>43921</v>
      </c>
      <c r="C41" s="16">
        <v>76</v>
      </c>
      <c r="D41" s="16">
        <v>40</v>
      </c>
      <c r="E41" s="16">
        <v>54</v>
      </c>
      <c r="F41" s="10"/>
      <c r="G41" s="16">
        <v>35</v>
      </c>
      <c r="H41" s="16">
        <f>AVERAGE(C41:G41)</f>
        <v>51.25</v>
      </c>
      <c r="I41" t="s" s="17">
        <v>319</v>
      </c>
      <c r="J41" s="10"/>
      <c r="K41" s="10"/>
      <c r="L41" s="10"/>
      <c r="M41" s="10"/>
    </row>
    <row r="42" ht="20.05" customHeight="1">
      <c r="A42" s="1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ht="20.05" customHeight="1">
      <c r="A43" s="18"/>
      <c r="B43" s="9"/>
      <c r="C43" s="10"/>
      <c r="D43" s="10"/>
      <c r="E43" s="10"/>
      <c r="F43" s="10"/>
      <c r="G43" s="10"/>
      <c r="H43" t="s" s="17">
        <v>322</v>
      </c>
      <c r="I43" t="s" s="17">
        <v>323</v>
      </c>
      <c r="J43" s="10"/>
      <c r="K43" s="10"/>
      <c r="L43" s="10"/>
      <c r="M43" s="10"/>
    </row>
    <row r="44" ht="20.05" customHeight="1">
      <c r="A44" s="18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ht="20.05" customHeight="1">
      <c r="A45" s="18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C2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48" customWidth="1"/>
    <col min="4" max="4" width="16.1172" style="48" customWidth="1"/>
    <col min="5" max="29" width="16.3516" style="48" customWidth="1"/>
    <col min="30" max="256" width="16.3516" style="4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32.25" customHeight="1">
      <c r="A2" t="s" s="3">
        <v>70</v>
      </c>
      <c r="B2" t="s" s="3">
        <v>324</v>
      </c>
      <c r="C2" t="s" s="3">
        <v>290</v>
      </c>
      <c r="D2" t="s" s="3">
        <v>325</v>
      </c>
      <c r="E2" s="4"/>
      <c r="F2" t="s" s="3">
        <v>326</v>
      </c>
      <c r="G2" t="s" s="3">
        <v>327</v>
      </c>
      <c r="H2" s="4"/>
      <c r="I2" t="s" s="3">
        <v>328</v>
      </c>
      <c r="J2" t="s" s="3">
        <v>329</v>
      </c>
      <c r="K2" t="s" s="3">
        <v>330</v>
      </c>
      <c r="L2" s="4"/>
      <c r="M2" t="s" s="3">
        <v>331</v>
      </c>
      <c r="N2" t="s" s="3">
        <v>332</v>
      </c>
      <c r="O2" t="s" s="3">
        <v>333</v>
      </c>
      <c r="P2" s="4"/>
      <c r="Q2" t="s" s="3">
        <v>334</v>
      </c>
      <c r="R2" t="s" s="3">
        <v>335</v>
      </c>
      <c r="S2" t="s" s="3">
        <v>336</v>
      </c>
      <c r="T2" t="s" s="3">
        <v>337</v>
      </c>
      <c r="U2" t="s" s="3">
        <v>338</v>
      </c>
      <c r="V2" t="s" s="3">
        <v>339</v>
      </c>
      <c r="W2" t="s" s="3">
        <v>340</v>
      </c>
      <c r="X2" s="4"/>
      <c r="Y2" s="49">
        <v>1</v>
      </c>
      <c r="Z2" s="49">
        <v>2</v>
      </c>
      <c r="AA2" s="49">
        <v>3</v>
      </c>
      <c r="AB2" s="49">
        <v>4</v>
      </c>
      <c r="AC2" s="49">
        <v>5</v>
      </c>
    </row>
    <row r="3" ht="20.25" customHeight="1">
      <c r="A3" t="s" s="5">
        <v>279</v>
      </c>
      <c r="B3" s="38">
        <v>3.54</v>
      </c>
      <c r="C3" s="32">
        <v>4.1</v>
      </c>
      <c r="D3" s="32">
        <v>3.14</v>
      </c>
      <c r="E3" s="7"/>
      <c r="F3" s="32">
        <v>3.5</v>
      </c>
      <c r="G3" s="32">
        <v>2.5</v>
      </c>
      <c r="H3" s="7"/>
      <c r="I3" s="34">
        <v>0.833333333333333</v>
      </c>
      <c r="J3" s="34">
        <v>0</v>
      </c>
      <c r="K3" s="32">
        <v>1</v>
      </c>
      <c r="L3" s="7"/>
      <c r="M3" s="34">
        <v>0.9</v>
      </c>
      <c r="N3" s="32">
        <v>9</v>
      </c>
      <c r="O3" s="32">
        <v>10</v>
      </c>
      <c r="P3" s="7"/>
      <c r="Q3" s="34">
        <v>0</v>
      </c>
      <c r="R3" s="34">
        <v>0.25</v>
      </c>
      <c r="S3" s="34">
        <v>0.25</v>
      </c>
      <c r="T3" s="34">
        <v>1</v>
      </c>
      <c r="U3" s="34">
        <v>0</v>
      </c>
      <c r="V3" s="34">
        <v>0.75</v>
      </c>
      <c r="W3" s="34">
        <v>0.25</v>
      </c>
      <c r="X3" s="7"/>
      <c r="Y3" s="7"/>
      <c r="Z3" s="7"/>
      <c r="AA3" s="7"/>
      <c r="AB3" s="7"/>
      <c r="AC3" s="7"/>
    </row>
    <row r="4" ht="20.05" customHeight="1">
      <c r="A4" t="s" s="8">
        <v>281</v>
      </c>
      <c r="B4" s="39">
        <v>3.5</v>
      </c>
      <c r="C4" s="16">
        <v>3.71</v>
      </c>
      <c r="D4" s="16">
        <v>3.29</v>
      </c>
      <c r="E4" s="10"/>
      <c r="F4" s="16">
        <v>4</v>
      </c>
      <c r="G4" s="16">
        <v>3.5</v>
      </c>
      <c r="H4" s="10"/>
      <c r="I4" s="27">
        <v>0.833333333333333</v>
      </c>
      <c r="J4" s="27">
        <v>0.5</v>
      </c>
      <c r="K4" s="27">
        <v>0.9</v>
      </c>
      <c r="L4" s="10"/>
      <c r="M4" s="27">
        <v>0.933333333333333</v>
      </c>
      <c r="N4" s="16">
        <v>14</v>
      </c>
      <c r="O4" s="16">
        <v>15</v>
      </c>
      <c r="P4" s="10"/>
      <c r="Q4" s="27">
        <v>0.25</v>
      </c>
      <c r="R4" s="27">
        <v>0.25</v>
      </c>
      <c r="S4" s="27">
        <v>1</v>
      </c>
      <c r="T4" s="27">
        <v>0.6</v>
      </c>
      <c r="U4" s="27">
        <v>0.8</v>
      </c>
      <c r="V4" s="27">
        <v>0.25</v>
      </c>
      <c r="W4" s="27">
        <v>0.25</v>
      </c>
      <c r="X4" s="10"/>
      <c r="Y4" s="10"/>
      <c r="Z4" s="10"/>
      <c r="AA4" s="10"/>
      <c r="AB4" s="10"/>
      <c r="AC4" s="10"/>
    </row>
    <row r="5" ht="20.05" customHeight="1">
      <c r="A5" t="s" s="8">
        <v>282</v>
      </c>
      <c r="B5" s="39">
        <v>2.46</v>
      </c>
      <c r="C5" s="16">
        <v>2.5</v>
      </c>
      <c r="D5" s="16">
        <v>2.43</v>
      </c>
      <c r="E5" s="10"/>
      <c r="F5" s="16">
        <v>2</v>
      </c>
      <c r="G5" s="16">
        <v>2.8</v>
      </c>
      <c r="H5" s="10"/>
      <c r="I5" s="27">
        <v>1</v>
      </c>
      <c r="J5" s="27">
        <v>0.2</v>
      </c>
      <c r="K5" s="27">
        <v>0.833333333333333</v>
      </c>
      <c r="L5" s="10"/>
      <c r="M5" s="27">
        <v>0.75</v>
      </c>
      <c r="N5" s="16">
        <v>9</v>
      </c>
      <c r="O5" s="16">
        <v>12</v>
      </c>
      <c r="P5" s="10"/>
      <c r="Q5" s="27">
        <v>0.75</v>
      </c>
      <c r="R5" s="27">
        <v>0.5</v>
      </c>
      <c r="S5" s="27">
        <v>0.75</v>
      </c>
      <c r="T5" s="27">
        <v>0.2</v>
      </c>
      <c r="U5" s="27">
        <v>0.2</v>
      </c>
      <c r="V5" s="27">
        <v>0.25</v>
      </c>
      <c r="W5" s="27">
        <v>0.25</v>
      </c>
      <c r="X5" s="10"/>
      <c r="Y5" s="10"/>
      <c r="Z5" s="10"/>
      <c r="AA5" s="10"/>
      <c r="AB5" s="10"/>
      <c r="AC5" s="10"/>
    </row>
    <row r="6" ht="20.05" customHeight="1">
      <c r="A6" t="s" s="8">
        <v>283</v>
      </c>
      <c r="B6" s="39">
        <v>2.39</v>
      </c>
      <c r="C6" s="16">
        <v>3</v>
      </c>
      <c r="D6" s="16">
        <v>2.19</v>
      </c>
      <c r="E6" s="10"/>
      <c r="F6" s="16">
        <v>3.5</v>
      </c>
      <c r="G6" s="16">
        <v>1.86</v>
      </c>
      <c r="H6" s="10"/>
      <c r="I6" s="27">
        <v>0.3125</v>
      </c>
      <c r="J6" s="27">
        <v>0.333333333333333</v>
      </c>
      <c r="K6" s="27">
        <v>0.888888888888889</v>
      </c>
      <c r="L6" s="10"/>
      <c r="M6" s="27">
        <v>0.875</v>
      </c>
      <c r="N6" s="16">
        <v>7</v>
      </c>
      <c r="O6" s="16">
        <v>8</v>
      </c>
      <c r="P6" s="10"/>
      <c r="Q6" s="27">
        <v>0.25</v>
      </c>
      <c r="R6" s="27">
        <v>0.25</v>
      </c>
      <c r="S6" s="27">
        <v>0.5</v>
      </c>
      <c r="T6" s="27">
        <v>0</v>
      </c>
      <c r="U6" s="27">
        <v>0.4</v>
      </c>
      <c r="V6" s="27">
        <v>0</v>
      </c>
      <c r="W6" s="27">
        <v>0.5</v>
      </c>
      <c r="X6" s="10"/>
      <c r="Y6" s="10"/>
      <c r="Z6" s="10"/>
      <c r="AA6" s="10"/>
      <c r="AB6" s="10"/>
      <c r="AC6" s="10"/>
    </row>
    <row r="7" ht="20.05" customHeight="1">
      <c r="A7" t="s" s="8">
        <v>284</v>
      </c>
      <c r="B7" s="39">
        <v>3.92</v>
      </c>
      <c r="C7" s="16">
        <v>3.94</v>
      </c>
      <c r="D7" s="16">
        <v>3.9</v>
      </c>
      <c r="E7" s="10"/>
      <c r="F7" s="16">
        <v>5</v>
      </c>
      <c r="G7" s="16">
        <v>4.2</v>
      </c>
      <c r="H7" s="10"/>
      <c r="I7" s="27">
        <v>0.761904761904762</v>
      </c>
      <c r="J7" s="27">
        <v>0</v>
      </c>
      <c r="K7" s="16">
        <v>1</v>
      </c>
      <c r="L7" s="10"/>
      <c r="M7" s="27">
        <v>0.111111111111111</v>
      </c>
      <c r="N7" s="16">
        <v>2</v>
      </c>
      <c r="O7" s="16">
        <v>18</v>
      </c>
      <c r="P7" s="10"/>
      <c r="Q7" s="27">
        <v>0.25</v>
      </c>
      <c r="R7" s="27">
        <v>0.5</v>
      </c>
      <c r="S7" s="27">
        <v>1</v>
      </c>
      <c r="T7" s="27">
        <v>0.8</v>
      </c>
      <c r="U7" s="27">
        <v>0.4</v>
      </c>
      <c r="V7" s="27">
        <v>0.5</v>
      </c>
      <c r="W7" s="27">
        <v>0.75</v>
      </c>
      <c r="X7" s="10"/>
      <c r="Y7" s="10"/>
      <c r="Z7" s="10"/>
      <c r="AA7" s="10"/>
      <c r="AB7" s="10"/>
      <c r="AC7" s="10"/>
    </row>
    <row r="8" ht="20.05" customHeight="1">
      <c r="A8" t="s" s="8">
        <v>74</v>
      </c>
      <c r="B8" s="9"/>
      <c r="C8" s="10"/>
      <c r="D8" s="10"/>
      <c r="E8" s="10"/>
      <c r="F8" s="16">
        <f>AVERAGE(F3:F7)</f>
        <v>3.6</v>
      </c>
      <c r="G8" s="16">
        <f>AVERAGE(G3:G7)</f>
        <v>2.972</v>
      </c>
      <c r="H8" s="10"/>
      <c r="I8" s="27">
        <f>AVERAGE(I3:I7)</f>
        <v>0.7482142857142861</v>
      </c>
      <c r="J8" s="27">
        <f>AVERAGE(J3:J7)</f>
        <v>0.206666666666667</v>
      </c>
      <c r="K8" s="16">
        <f>AVERAGE(K3:K7)</f>
        <v>0.924444444444444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0.05" customHeight="1">
      <c r="A9" t="s" s="8">
        <v>279</v>
      </c>
      <c r="B9" t="s" s="19">
        <v>75</v>
      </c>
      <c r="C9" s="16">
        <v>4</v>
      </c>
      <c r="D9" s="16">
        <v>3.88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ht="20.05" customHeight="1">
      <c r="A10" t="s" s="8">
        <v>281</v>
      </c>
      <c r="B10" t="s" s="19">
        <v>127</v>
      </c>
      <c r="C10" s="16">
        <v>4.33</v>
      </c>
      <c r="D10" s="16">
        <v>3.69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ht="20.05" customHeight="1">
      <c r="A11" t="s" s="8">
        <v>282</v>
      </c>
      <c r="B11" t="s" s="19">
        <v>171</v>
      </c>
      <c r="C11" s="16">
        <v>3.13</v>
      </c>
      <c r="D11" s="16">
        <v>3.16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ht="20.05" customHeight="1">
      <c r="A12" t="s" s="8">
        <v>283</v>
      </c>
      <c r="B12" t="s" s="19">
        <v>214</v>
      </c>
      <c r="C12" s="16">
        <v>2.44</v>
      </c>
      <c r="D12" s="16">
        <v>2.51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ht="20.05" customHeight="1">
      <c r="A13" t="s" s="8">
        <v>284</v>
      </c>
      <c r="B13" t="s" s="19">
        <v>247</v>
      </c>
      <c r="C13" s="16">
        <v>4.59</v>
      </c>
      <c r="D13" s="16">
        <v>4.33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ht="32.05" customHeight="1">
      <c r="A14" t="s" s="8">
        <v>120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ht="20.05" customHeight="1">
      <c r="A15" t="s" s="8">
        <v>281</v>
      </c>
      <c r="B15" t="s" s="19">
        <v>121</v>
      </c>
      <c r="C15" s="16">
        <v>3.846</v>
      </c>
      <c r="D15" s="16">
        <v>3.54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ht="20.05" customHeight="1">
      <c r="A16" t="s" s="8">
        <v>282</v>
      </c>
      <c r="B16" t="s" s="19">
        <v>168</v>
      </c>
      <c r="C16" s="16">
        <v>2.5</v>
      </c>
      <c r="D16" s="16">
        <v>2.43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ht="20.05" customHeight="1">
      <c r="A17" t="s" s="8">
        <v>283</v>
      </c>
      <c r="B17" t="s" s="19">
        <v>209</v>
      </c>
      <c r="C17" s="16">
        <v>3</v>
      </c>
      <c r="D17" s="16">
        <v>2.45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ht="20.05" customHeight="1">
      <c r="A18" t="s" s="8">
        <v>284</v>
      </c>
      <c r="B18" t="s" s="19">
        <v>250</v>
      </c>
      <c r="C18" s="16">
        <v>4.46</v>
      </c>
      <c r="D18" s="16">
        <v>4.5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ht="20.05" customHeight="1">
      <c r="A19" s="1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ht="20.05" customHeight="1">
      <c r="A20" t="s" s="8">
        <v>334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6">
        <v>0</v>
      </c>
      <c r="Z20" s="16">
        <v>0.25</v>
      </c>
      <c r="AA20" s="16">
        <v>0.75</v>
      </c>
      <c r="AB20" s="16">
        <v>0.25</v>
      </c>
      <c r="AC20" s="16">
        <v>0.25</v>
      </c>
    </row>
    <row r="21" ht="20.05" customHeight="1">
      <c r="A21" t="s" s="8">
        <v>335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6">
        <v>0.25</v>
      </c>
      <c r="Z21" s="16">
        <v>0.25</v>
      </c>
      <c r="AA21" s="16">
        <v>0.5</v>
      </c>
      <c r="AB21" s="16">
        <v>0.25</v>
      </c>
      <c r="AC21" s="16">
        <v>0.5</v>
      </c>
    </row>
    <row r="22" ht="20.05" customHeight="1">
      <c r="A22" t="s" s="8">
        <v>336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6">
        <v>0.25</v>
      </c>
      <c r="Z22" s="16">
        <v>1</v>
      </c>
      <c r="AA22" s="16">
        <v>0.75</v>
      </c>
      <c r="AB22" s="16">
        <v>0.5</v>
      </c>
      <c r="AC22" s="16">
        <v>1</v>
      </c>
    </row>
    <row r="23" ht="20.05" customHeight="1">
      <c r="A23" t="s" s="8">
        <v>337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6">
        <v>1</v>
      </c>
      <c r="Z23" s="27">
        <v>0.6</v>
      </c>
      <c r="AA23" s="27">
        <v>0.2</v>
      </c>
      <c r="AB23" s="27">
        <v>0</v>
      </c>
      <c r="AC23" s="27">
        <v>0.8</v>
      </c>
    </row>
    <row r="24" ht="20.05" customHeight="1">
      <c r="A24" t="s" s="8">
        <v>338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27">
        <v>0</v>
      </c>
      <c r="Z24" s="27">
        <v>0.8</v>
      </c>
      <c r="AA24" s="27">
        <v>0.2</v>
      </c>
      <c r="AB24" s="27">
        <v>0.4</v>
      </c>
      <c r="AC24" s="27">
        <v>0.4</v>
      </c>
    </row>
    <row r="25" ht="20.05" customHeight="1">
      <c r="A25" t="s" s="8">
        <v>339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6">
        <v>0.75</v>
      </c>
      <c r="Z25" s="16">
        <v>0.25</v>
      </c>
      <c r="AA25" s="16">
        <v>0.25</v>
      </c>
      <c r="AB25" s="16">
        <v>0</v>
      </c>
      <c r="AC25" s="16">
        <v>0.5</v>
      </c>
    </row>
    <row r="26" ht="20.05" customHeight="1">
      <c r="A26" t="s" s="8">
        <v>340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6">
        <v>0.25</v>
      </c>
      <c r="Z26" s="16">
        <v>0.25</v>
      </c>
      <c r="AA26" s="16">
        <v>0.25</v>
      </c>
      <c r="AB26" s="16">
        <v>0.5</v>
      </c>
      <c r="AC26" s="16">
        <v>0.75</v>
      </c>
    </row>
  </sheetData>
  <mergeCells count="1">
    <mergeCell ref="A1:A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