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K:\Mi unidad\contabilidad\"/>
    </mc:Choice>
  </mc:AlternateContent>
  <xr:revisionPtr revIDLastSave="0" documentId="13_ncr:1_{5886F20E-3238-4AEA-ACF1-63FB6D883962}" xr6:coauthVersionLast="47" xr6:coauthVersionMax="47" xr10:uidLastSave="{00000000-0000-0000-0000-000000000000}"/>
  <bookViews>
    <workbookView xWindow="-120" yWindow="-120" windowWidth="20640" windowHeight="11160" tabRatio="851" xr2:uid="{00000000-000D-0000-FFFF-FFFF00000000}"/>
  </bookViews>
  <sheets>
    <sheet name="CONTABILIDAD" sheetId="33" r:id="rId1"/>
    <sheet name="ARCHIVO" sheetId="30" state="hidden" r:id="rId2"/>
    <sheet name="ESTADO DE CUENTA" sheetId="56" state="hidden" r:id="rId3"/>
    <sheet name="CALENDARIO" sheetId="62" state="hidden" r:id="rId4"/>
    <sheet name="PYS" sheetId="55" state="hidden" r:id="rId5"/>
    <sheet name="ROTULOS" sheetId="46" state="hidden" r:id="rId6"/>
    <sheet name="FORMATOS" sheetId="48" state="hidden" r:id="rId7"/>
    <sheet name="DESEMBARGO" sheetId="60" state="hidden" r:id="rId8"/>
    <sheet name="IMPUESTOS" sheetId="59" state="hidden" r:id="rId9"/>
    <sheet name="SEMAFORIZACION" sheetId="47" state="hidden" r:id="rId10"/>
    <sheet name="COMPARENDO" sheetId="51" state="hidden" r:id="rId11"/>
    <sheet name="TUTELA RESPUESTA INCOMPLETA" sheetId="61" state="hidden" r:id="rId12"/>
    <sheet name="TUTELA NO RESPUESTA" sheetId="52" state="hidden" r:id="rId13"/>
    <sheet name="COMPARENDOS" sheetId="50" state="hidden" r:id="rId14"/>
    <sheet name="TUTELA HABEASDATA" sheetId="54" state="hidden" r:id="rId15"/>
    <sheet name="EXPEDIENTE" sheetId="53" state="hidden" r:id="rId16"/>
    <sheet name="REGISTRO" sheetId="8" state="hidden" r:id="rId17"/>
    <sheet name="FACTURA" sheetId="39" state="hidden" r:id="rId18"/>
    <sheet name="HOJA" sheetId="38" state="hidden" r:id="rId19"/>
    <sheet name="LIQUIDACIONES" sheetId="45" state="hidden" r:id="rId20"/>
    <sheet name="DATOS" sheetId="34" state="hidden" r:id="rId21"/>
    <sheet name="EXPORTAR" sheetId="1" state="hidden" r:id="rId22"/>
    <sheet name="PERSONAS" sheetId="5" state="hidden" r:id="rId23"/>
    <sheet name="PLACAS" sheetId="21" state="hidden" r:id="rId24"/>
    <sheet name="FORMULARIO" sheetId="2" state="hidden" r:id="rId25"/>
    <sheet name="FORMULARIO (2)" sheetId="15" state="hidden" r:id="rId26"/>
    <sheet name="FORMULARIO (3)" sheetId="24" state="hidden" r:id="rId27"/>
    <sheet name="COMPRA VENTA" sheetId="3" state="hidden" r:id="rId28"/>
    <sheet name="COMPRA VENTA (2)" sheetId="16" state="hidden" r:id="rId29"/>
    <sheet name="COMPRA VENTA NIT" sheetId="65" state="hidden" r:id="rId30"/>
    <sheet name="COMPRA VENTA (3)" sheetId="25" state="hidden" r:id="rId31"/>
    <sheet name="MANDATO" sheetId="4" state="hidden" r:id="rId32"/>
    <sheet name="MANDATO NIT" sheetId="42" state="hidden" r:id="rId33"/>
    <sheet name="MANDATO (2)" sheetId="18" state="hidden" r:id="rId34"/>
    <sheet name="MANDATO (3)" sheetId="19" state="hidden" r:id="rId35"/>
    <sheet name="INDETERMINADO" sheetId="11" state="hidden" r:id="rId36"/>
    <sheet name="REVOCATORIA" sheetId="27" state="hidden" r:id="rId37"/>
    <sheet name="AFIRMACION" sheetId="29" state="hidden" r:id="rId38"/>
    <sheet name="LEVANTAMIENTO PRENDA" sheetId="40" state="hidden" r:id="rId39"/>
    <sheet name="INSCRIPCION PRENDA" sheetId="41" state="hidden" r:id="rId40"/>
    <sheet name="ACTA RESPONSABILIDAD" sheetId="63" state="hidden"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<sst xmlns="http://schemas.openxmlformats.org/spreadsheetml/2006/main" count="24713" uniqueCount="9272">
  <si>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</si>
  <si>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</si>
  <si>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</si>
  <si>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</si>
  <si>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</si>
  <si>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</si>
  <si>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</si>
  <si>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</si>
  <si>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</si>
  <si>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</si>
  <si>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</si>
  <si>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</si>
  <si>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</si>
  <si>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</si>
  <si>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</si>
  <si>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</si>
  <si>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</si>
  <si>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</si>
  <si>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</si>
  <si>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</si>
  <si>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</si>
  <si>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</si>
  <si>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</si>
  <si>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</si>
  <si>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</si>
  <si>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</si>
  <si>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</si>
  <si>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</si>
  <si>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</si>
  <si>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</si>
  <si>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</si>
  <si>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</si>
  <si>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</si>
  <si>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</si>
  <si>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</si>
  <si>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</si>
  <si>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</si>
  <si>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</si>
  <si>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</si>
  <si>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</si>
  <si>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</si>
  <si>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</si>
  <si>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</si>
  <si>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</si>
  <si>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</si>
  <si>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</si>
  <si>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</si>
  <si>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</si>
  <si>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</si>
  <si>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</si>
  <si>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</si>
  <si>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</si>
  <si>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</si>
  <si>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</si>
  <si>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</si>
  <si>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</si>
  <si>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</si>
  <si>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</si>
  <si>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</si>
  <si>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</si>
  <si>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</si>
  <si>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</si>
  <si>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</si>
  <si>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</si>
  <si>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</si>
  <si>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</si>
  <si>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</si>
  <si>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</si>
  <si>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</si>
  <si>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</si>
  <si>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</si>
  <si>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</si>
  <si>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</si>
  <si>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</si>
  <si>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</si>
  <si>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</si>
  <si>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</si>
  <si>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</si>
  <si>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</si>
  <si>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</si>
  <si>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</si>
  <si>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</si>
  <si>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</si>
  <si>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</si>
  <si>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</si>
  <si>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</si>
  <si>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</si>
  <si>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</si>
  <si>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</si>
  <si>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</si>
  <si>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</si>
  <si>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</si>
  <si>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</si>
  <si>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</si>
  <si>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</si>
  <si>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</si>
  <si>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</si>
  <si>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</si>
  <si>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</si>
  <si>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</si>
  <si>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</si>
  <si>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</si>
  <si>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</si>
  <si>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</si>
  <si>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</si>
  <si>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</si>
  <si>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</si>
  <si>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</si>
  <si>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</si>
  <si>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</si>
  <si>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</si>
  <si>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</si>
  <si>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</si>
  <si>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</si>
  <si>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</si>
  <si>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</si>
  <si>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</si>
  <si>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</si>
  <si>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</si>
  <si>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</si>
  <si>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</si>
  <si>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</si>
  <si>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</si>
  <si>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</si>
  <si>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</si>
  <si>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</si>
  <si>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</si>
  <si>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</si>
  <si>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</si>
  <si>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</si>
  <si>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</si>
  <si>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</si>
  <si>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</si>
  <si>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</si>
  <si>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</si>
  <si>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</si>
  <si>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</si>
  <si>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</si>
  <si>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</si>
  <si>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</si>
  <si>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</si>
  <si>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</si>
  <si>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</si>
  <si>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</si>
  <si>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</si>
  <si>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</si>
  <si>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</si>
  <si>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</si>
  <si>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</si>
  <si>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</si>
  <si>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</si>
  <si>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</si>
  <si>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</si>
  <si>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</si>
  <si>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</si>
  <si>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</si>
  <si>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</si>
  <si>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</si>
  <si>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</si>
  <si>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</si>
  <si>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</si>
  <si>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</si>
  <si>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</si>
  <si>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</si>
  <si>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</si>
  <si>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</si>
  <si>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</si>
  <si>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</si>
  <si>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</si>
  <si>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</si>
  <si>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</si>
  <si>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</si>
  <si>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</si>
  <si>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</si>
  <si>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</si>
  <si>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</si>
  <si>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</si>
  <si>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</si>
  <si>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</si>
  <si>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</si>
  <si>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</si>
  <si>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</si>
  <si>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</si>
  <si>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</si>
  <si>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</si>
  <si>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</si>
  <si>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</si>
  <si>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</si>
  <si>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</si>
  <si>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</si>
  <si>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</si>
  <si>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</si>
  <si>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</si>
  <si>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</si>
  <si>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</si>
  <si>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</si>
  <si>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</si>
  <si>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</si>
  <si>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</si>
  <si>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</si>
  <si>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</si>
  <si>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</si>
  <si>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</si>
  <si>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</si>
  <si>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</si>
  <si>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</si>
  <si>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</si>
  <si>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</si>
  <si>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</si>
  <si>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</si>
  <si>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</si>
  <si>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</si>
  <si>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</si>
  <si>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</si>
  <si>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</si>
  <si>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</si>
  <si>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</si>
  <si>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</si>
  <si>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</si>
  <si>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</si>
  <si>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</si>
  <si>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</si>
  <si>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</si>
  <si>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</si>
  <si>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</si>
  <si>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</si>
  <si>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</si>
  <si>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</si>
  <si>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</si>
  <si>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</si>
  <si>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</si>
  <si>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</si>
  <si>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</si>
  <si>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</si>
  <si>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</si>
  <si>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</si>
  <si>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</si>
  <si>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</si>
  <si>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</si>
  <si>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</si>
  <si>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</si>
  <si>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</si>
  <si>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</si>
  <si>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</si>
  <si>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</si>
  <si>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</si>
  <si>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</si>
  <si>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</si>
  <si>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</si>
  <si>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</si>
  <si>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</si>
  <si>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</si>
  <si>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</si>
  <si>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</si>
  <si>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</si>
  <si>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</si>
  <si>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</si>
  <si>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</si>
  <si>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</si>
  <si>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</si>
  <si>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</si>
  <si>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</si>
  <si>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</si>
  <si>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</si>
  <si>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</si>
  <si>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</si>
  <si>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</si>
  <si>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</si>
  <si>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</si>
  <si>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</si>
  <si>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</si>
  <si>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</si>
  <si>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</si>
  <si>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</si>
  <si>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</si>
  <si>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</si>
  <si>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</si>
  <si>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</si>
  <si>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</si>
  <si>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</si>
  <si>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</si>
  <si>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</si>
  <si>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</si>
  <si>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</si>
  <si>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</si>
  <si>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</si>
  <si>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</si>
  <si>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</si>
  <si>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</si>
  <si>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</si>
  <si>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</si>
  <si>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</si>
  <si>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</si>
  <si>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</si>
  <si>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</si>
  <si>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</si>
  <si>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</si>
  <si>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</si>
  <si>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</si>
  <si>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</si>
  <si>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</si>
  <si>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</si>
  <si>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</si>
  <si>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</si>
  <si>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</si>
  <si>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</si>
  <si>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</si>
  <si>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</si>
  <si>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</si>
  <si>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</si>
  <si>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</si>
  <si>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</si>
  <si>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</si>
  <si>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</si>
  <si>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</si>
  <si>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</si>
  <si>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</si>
  <si>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</si>
  <si>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</si>
  <si>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</si>
  <si>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</si>
  <si>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</si>
  <si>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</si>
  <si>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</si>
  <si>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</si>
  <si>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</si>
  <si>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</si>
  <si>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</si>
  <si>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</si>
  <si>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</si>
  <si>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</si>
  <si>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</si>
  <si>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</si>
  <si>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</si>
  <si>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</si>
  <si>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</si>
  <si>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</si>
  <si>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</si>
  <si>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</si>
  <si>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</si>
  <si>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</si>
  <si>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</si>
  <si>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</si>
  <si>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</si>
  <si>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</si>
  <si>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</si>
  <si>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</si>
  <si>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</si>
  <si>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</si>
  <si>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</si>
  <si>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</si>
  <si>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</si>
  <si>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</si>
  <si>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</si>
  <si>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</si>
  <si>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</si>
  <si>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</si>
  <si>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</si>
  <si>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</si>
  <si>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</si>
  <si>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</si>
  <si>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</si>
  <si>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</si>
  <si>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</si>
  <si>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</si>
  <si>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</si>
  <si>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</si>
  <si>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</si>
  <si>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</si>
  <si>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</si>
  <si>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</si>
  <si>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</si>
  <si>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</si>
  <si>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</si>
  <si>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</si>
  <si>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</si>
  <si>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</si>
  <si>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</si>
  <si>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</si>
  <si>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</si>
  <si>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</si>
  <si>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</si>
  <si>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</si>
  <si>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</si>
  <si>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</si>
  <si>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</si>
  <si>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</si>
  <si>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</si>
  <si>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</si>
  <si>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</si>
  <si>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</si>
  <si>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</si>
  <si>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</si>
  <si>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</si>
  <si>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</si>
  <si>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</si>
  <si>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</si>
  <si>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</si>
  <si>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</si>
  <si>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</si>
  <si>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</si>
  <si>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</si>
  <si>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</si>
  <si>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</si>
  <si>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</si>
  <si>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</si>
  <si>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</si>
  <si>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</si>
  <si>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</si>
  <si>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</si>
  <si>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</si>
  <si>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</si>
  <si>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</si>
  <si>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</si>
  <si>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</si>
  <si>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</si>
  <si>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</si>
  <si>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</si>
  <si>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</si>
  <si>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</si>
  <si>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</si>
  <si>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</si>
  <si>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</si>
  <si>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</si>
  <si>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</si>
  <si>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</si>
  <si>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</si>
  <si>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</si>
  <si>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</si>
  <si>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</si>
  <si>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</si>
  <si>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</si>
  <si>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</si>
  <si>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</si>
  <si>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</si>
  <si>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</si>
  <si>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</si>
  <si>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</si>
  <si>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</si>
  <si>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</si>
  <si>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</si>
  <si>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</si>
  <si>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</si>
  <si>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</si>
  <si>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</si>
  <si>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</si>
  <si>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</si>
  <si>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</si>
  <si>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</si>
  <si>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</si>
  <si>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</si>
  <si>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</si>
  <si>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</si>
  <si>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</si>
  <si>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</si>
  <si>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</si>
  <si>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</si>
  <si>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</si>
  <si>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</si>
  <si>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</si>
  <si>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</si>
  <si>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</si>
  <si>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</si>
  <si>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</si>
  <si>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</si>
  <si>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</si>
  <si>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</si>
  <si>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</si>
  <si>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</si>
  <si>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</si>
  <si>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</si>
  <si>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</si>
  <si>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</si>
  <si>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</si>
  <si>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</si>
  <si>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</si>
  <si>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</si>
  <si>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</si>
  <si>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</si>
  <si>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</si>
  <si>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</si>
  <si>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</si>
  <si>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</si>
  <si>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</si>
  <si>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</si>
  <si>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</si>
  <si>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</si>
  <si>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</si>
  <si>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</si>
  <si>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</si>
  <si>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</si>
  <si>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</si>
  <si>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</si>
  <si>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</si>
  <si>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</si>
  <si>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</si>
  <si>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</si>
  <si>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</si>
  <si>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</si>
  <si>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</si>
  <si>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</si>
  <si>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</si>
  <si>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</si>
  <si>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</si>
  <si>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</si>
  <si>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</si>
  <si>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</si>
  <si>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</si>
  <si>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</si>
  <si>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</si>
  <si>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</si>
  <si>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</si>
  <si>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</si>
  <si>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</si>
  <si>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</si>
  <si>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</si>
  <si>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</si>
  <si>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</si>
  <si>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</si>
  <si>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</si>
  <si>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</si>
  <si>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</si>
  <si>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</si>
  <si>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</si>
  <si>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</si>
  <si>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</si>
  <si>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</si>
  <si>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</si>
  <si>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</si>
  <si>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</si>
  <si>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</si>
  <si>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</si>
  <si>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</si>
  <si>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</si>
  <si>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</si>
  <si>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</si>
  <si>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</si>
  <si>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</si>
  <si>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</si>
  <si>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</si>
  <si>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</si>
  <si>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</si>
  <si>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</si>
  <si>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</si>
  <si>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</si>
  <si>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</si>
  <si>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</si>
  <si>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</si>
  <si>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</si>
  <si>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</si>
  <si>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</si>
  <si>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</si>
  <si>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</si>
  <si>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</si>
  <si>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</si>
  <si>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</si>
  <si>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</si>
  <si>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</si>
  <si>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</si>
  <si>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</si>
  <si>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</si>
  <si>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</si>
  <si>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</si>
  <si>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</si>
  <si>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</si>
  <si>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</si>
  <si>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</si>
  <si>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</si>
  <si>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</si>
  <si>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</si>
  <si>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</si>
  <si>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</si>
  <si>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</si>
  <si>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</si>
  <si>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</si>
  <si>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</si>
  <si>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</si>
  <si>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</si>
  <si>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</si>
  <si>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</si>
  <si>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</si>
  <si>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</si>
  <si>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</si>
  <si>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</si>
  <si>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</si>
  <si>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</si>
  <si>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</si>
  <si>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</si>
  <si>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</si>
  <si>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</si>
  <si>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</si>
  <si>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</si>
  <si>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</si>
  <si>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</si>
  <si>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</si>
  <si>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</si>
  <si>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</si>
  <si>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</si>
  <si>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</si>
  <si>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</si>
  <si>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</si>
  <si>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</si>
  <si>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</si>
  <si>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</si>
  <si>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</si>
  <si>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</si>
  <si>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</si>
  <si>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</si>
  <si>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</si>
  <si>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</si>
  <si>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</si>
  <si>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</si>
  <si>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</si>
  <si>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</si>
  <si>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</si>
  <si>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</si>
  <si>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</si>
  <si>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</si>
  <si>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</si>
  <si>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</si>
  <si>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</si>
  <si>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</si>
  <si>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</si>
  <si>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</si>
  <si>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</si>
  <si>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</si>
  <si>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</si>
  <si>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</si>
  <si>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</si>
  <si>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</si>
  <si>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</si>
  <si>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</si>
  <si>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</si>
  <si>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</si>
  <si>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</si>
  <si>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</si>
  <si>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</si>
  <si>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</si>
  <si>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</si>
  <si>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</si>
  <si>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</si>
  <si>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</si>
  <si>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</si>
  <si>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</si>
  <si>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</si>
  <si>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</si>
  <si>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</si>
  <si>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</si>
  <si>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</si>
  <si>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</si>
  <si>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</si>
  <si>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</si>
  <si>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</si>
  <si>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</si>
  <si>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</si>
  <si>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</si>
  <si>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</si>
  <si>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</si>
  <si>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</si>
  <si>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</si>
  <si>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</si>
  <si>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</si>
  <si>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</si>
  <si>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</si>
  <si>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</si>
  <si>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</si>
  <si>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</si>
  <si>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</si>
  <si>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</si>
  <si>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</si>
  <si>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</si>
  <si>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</si>
  <si>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</si>
  <si>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</si>
  <si>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</si>
  <si>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</si>
  <si>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</si>
  <si>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</si>
  <si>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</si>
  <si>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</si>
  <si>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</si>
  <si>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</si>
  <si>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</si>
  <si>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</si>
  <si>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</si>
  <si>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</si>
  <si>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</si>
  <si>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</si>
  <si>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</si>
  <si>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</si>
  <si>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</si>
  <si>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</si>
  <si>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</si>
  <si>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</si>
  <si>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</si>
  <si>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</si>
  <si>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</si>
  <si>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</si>
  <si>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</si>
  <si>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</si>
  <si>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</si>
  <si>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</si>
  <si>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</si>
  <si>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</si>
  <si>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</si>
  <si>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</si>
  <si>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</si>
  <si>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</si>
  <si>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</si>
  <si>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</si>
  <si>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</si>
  <si>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</si>
  <si>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</si>
  <si>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</si>
  <si>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</si>
  <si>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</si>
  <si>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</si>
  <si>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</si>
  <si>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</si>
  <si>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</si>
  <si>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</si>
  <si>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</si>
  <si>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</si>
  <si>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</si>
  <si>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</si>
  <si>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</si>
  <si>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</si>
  <si>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</si>
  <si>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</si>
  <si>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</si>
  <si>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</si>
  <si>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</si>
  <si>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</si>
  <si>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</si>
  <si>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</si>
  <si>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</si>
  <si>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</si>
  <si>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</si>
  <si>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</si>
  <si>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</si>
  <si>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</si>
  <si>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</si>
  <si>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</si>
  <si>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</si>
  <si>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</si>
  <si>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</si>
  <si>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</si>
  <si>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</si>
  <si>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</si>
  <si>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</si>
  <si>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</si>
  <si>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</si>
  <si>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</si>
  <si>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</si>
  <si>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</si>
  <si>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</si>
  <si>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</si>
  <si>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</si>
  <si>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</si>
  <si>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</si>
  <si>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</si>
  <si>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</si>
  <si>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</si>
  <si>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</si>
  <si>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</si>
  <si>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</si>
  <si>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</si>
  <si>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</si>
  <si>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</si>
  <si>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</si>
  <si>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</si>
  <si>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</si>
  <si>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</si>
  <si>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</si>
  <si>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</si>
  <si>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</si>
  <si>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</si>
  <si>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</si>
  <si>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</si>
  <si>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</si>
  <si>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</si>
  <si>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</si>
  <si>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</si>
  <si>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</si>
  <si>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</si>
  <si>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</si>
  <si>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</si>
  <si>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</si>
  <si>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</si>
  <si>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</si>
  <si>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</si>
  <si>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</si>
  <si>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</si>
  <si>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</si>
  <si>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</si>
  <si>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</si>
  <si>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</si>
  <si>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</si>
  <si>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</si>
  <si>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</si>
  <si>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</si>
  <si>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</si>
  <si>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</si>
  <si>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</si>
  <si>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</si>
  <si>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</si>
  <si>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</si>
  <si>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</si>
  <si>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</si>
  <si>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</si>
  <si>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</si>
  <si>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</si>
  <si>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</si>
  <si>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</si>
  <si>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</si>
  <si>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</si>
  <si>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</si>
  <si>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</si>
  <si>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</si>
  <si>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</si>
  <si>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</si>
  <si>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</si>
  <si>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</si>
  <si>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</si>
  <si>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</si>
  <si>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</si>
  <si>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</si>
  <si>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</si>
  <si>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</si>
  <si>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</si>
  <si>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</si>
  <si>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</si>
  <si>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</si>
  <si>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</si>
  <si>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</si>
  <si>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</si>
  <si>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</si>
  <si>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</si>
  <si>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</si>
  <si>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</si>
  <si>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</si>
  <si>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</si>
  <si>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</si>
  <si>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</si>
  <si>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</si>
  <si>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</si>
  <si>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</si>
  <si>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</si>
  <si>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</si>
  <si>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</si>
  <si>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</si>
  <si>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</si>
  <si>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</si>
  <si>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</si>
  <si>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</si>
  <si>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</si>
  <si>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</si>
  <si>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</si>
  <si>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</si>
  <si>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</si>
  <si>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</si>
  <si>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</si>
  <si>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</si>
  <si>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</si>
  <si>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</si>
  <si>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</si>
  <si>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</si>
  <si>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</si>
  <si>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</si>
  <si>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</si>
  <si>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</si>
  <si>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</si>
  <si>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</si>
  <si>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</si>
  <si>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</si>
  <si>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</si>
  <si>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</si>
  <si>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</si>
  <si>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</si>
  <si>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</si>
  <si>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</si>
  <si>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</si>
  <si>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</si>
  <si>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</si>
  <si>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</si>
  <si>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</si>
  <si>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</si>
  <si>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</si>
  <si>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</si>
  <si>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</si>
  <si>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</si>
  <si>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</si>
  <si>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</si>
  <si>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</si>
  <si>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</si>
  <si>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</si>
  <si>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</si>
  <si>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</si>
  <si>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</si>
  <si>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</si>
  <si>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</si>
  <si>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</si>
  <si>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</si>
  <si>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</si>
  <si>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</si>
  <si>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</si>
  <si>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</si>
  <si>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</si>
  <si>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</si>
  <si>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</si>
  <si>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</si>
  <si>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</si>
  <si>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</si>
  <si>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</si>
  <si>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</si>
  <si>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</si>
  <si>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</si>
  <si>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</si>
  <si>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</si>
  <si>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</si>
  <si>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</si>
  <si>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</si>
  <si>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</si>
  <si>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</si>
  <si>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</si>
  <si>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</si>
  <si>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</si>
  <si>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</si>
  <si>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</si>
  <si>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</si>
  <si>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</si>
  <si>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</si>
  <si>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</si>
  <si>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</si>
  <si>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</si>
  <si>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</si>
  <si>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</si>
  <si>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</si>
  <si>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</si>
  <si>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</si>
  <si>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</si>
  <si>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</si>
  <si>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</si>
  <si>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</si>
  <si>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</si>
  <si>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</si>
  <si>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</si>
  <si>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</si>
  <si>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</si>
  <si>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</si>
  <si>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</si>
  <si>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</si>
  <si>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</si>
  <si>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</si>
  <si>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</si>
  <si>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</si>
  <si>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</si>
  <si>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</si>
  <si>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</si>
  <si>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</si>
  <si>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</si>
  <si>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</si>
  <si>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</si>
  <si>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</si>
  <si>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</si>
  <si>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</si>
  <si>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</si>
  <si>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</si>
  <si>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</si>
  <si>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</si>
  <si>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</si>
  <si>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</si>
  <si>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</si>
  <si>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</si>
  <si>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</si>
  <si>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</si>
  <si>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</si>
  <si>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</si>
  <si>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</si>
  <si>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</si>
  <si>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</si>
  <si>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</si>
  <si>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</si>
  <si>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</si>
  <si>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</si>
  <si>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</si>
  <si>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</si>
  <si>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</si>
  <si>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</si>
  <si>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</si>
  <si>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</si>
  <si>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</si>
  <si>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</si>
  <si>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</si>
  <si>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</si>
  <si>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</si>
  <si>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</si>
  <si>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</si>
  <si>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</si>
  <si>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</si>
  <si>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</si>
  <si>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</si>
  <si>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</si>
  <si>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</si>
  <si>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</si>
  <si>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</si>
  <si>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</si>
  <si>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</si>
  <si>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</si>
  <si>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</si>
  <si>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</si>
  <si>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</si>
  <si>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</si>
  <si>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</si>
  <si>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</si>
  <si>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</si>
  <si>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</si>
  <si>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</si>
  <si>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</si>
  <si>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</si>
  <si>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</si>
  <si>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</si>
  <si>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</si>
  <si>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</si>
  <si>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</si>
  <si>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</si>
  <si>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</si>
  <si>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</si>
  <si>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</si>
  <si>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</si>
  <si>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</si>
  <si>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</si>
  <si>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</si>
  <si>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</si>
  <si>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</si>
  <si>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</si>
  <si>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</si>
  <si>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</si>
  <si>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</si>
  <si>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</si>
  <si>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</si>
  <si>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</si>
  <si>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</si>
  <si>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</si>
  <si>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</si>
  <si>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</si>
  <si>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</si>
  <si>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</si>
  <si>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</si>
  <si>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</si>
  <si>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</si>
  <si>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</si>
  <si>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</si>
  <si>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</si>
  <si>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</si>
  <si>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</si>
  <si>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</si>
  <si>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</si>
  <si>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</si>
  <si>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</si>
  <si>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</si>
  <si>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</si>
  <si>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</si>
  <si>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</si>
  <si>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</si>
  <si>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</si>
  <si>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</si>
  <si>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</si>
  <si>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</si>
  <si>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</si>
  <si>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</si>
  <si>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</si>
  <si>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</si>
  <si>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</si>
  <si>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</si>
  <si>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</si>
  <si>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</si>
  <si>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</si>
  <si>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</si>
  <si>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</si>
  <si>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</si>
  <si>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</si>
  <si>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</si>
  <si>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</si>
  <si>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</si>
  <si>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</si>
  <si>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</si>
  <si>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</si>
  <si>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</si>
  <si>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</si>
  <si>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</si>
  <si>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</si>
  <si>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</si>
  <si>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</si>
  <si>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</si>
  <si>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</si>
  <si>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</si>
  <si>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</si>
  <si>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</si>
  <si>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</si>
  <si>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</si>
  <si>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</si>
  <si>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</si>
  <si>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</si>
  <si>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</si>
  <si>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</si>
  <si>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</si>
  <si>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</si>
  <si>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</si>
  <si>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</si>
  <si>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</si>
  <si>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</si>
  <si>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</si>
  <si>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</si>
  <si>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</si>
  <si>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</si>
  <si>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</si>
  <si>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</si>
  <si>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</si>
  <si>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</si>
  <si>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</si>
  <si>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</si>
  <si>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</si>
  <si>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</si>
  <si>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</si>
  <si>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</si>
  <si>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</si>
  <si>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</si>
  <si>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</si>
  <si>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</si>
  <si>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</si>
  <si>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</si>
  <si>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</si>
  <si>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</si>
  <si>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</si>
  <si>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</si>
  <si>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</si>
  <si>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</si>
  <si>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</si>
  <si>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</si>
  <si>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</si>
  <si>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</si>
  <si>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</si>
  <si>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</si>
  <si>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</si>
  <si>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</si>
  <si>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</si>
  <si>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</si>
  <si>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</si>
  <si>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</si>
  <si>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</si>
  <si>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</si>
  <si>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</si>
  <si>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</si>
  <si>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</si>
  <si>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</si>
  <si>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</si>
  <si>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</si>
  <si>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</si>
  <si>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</si>
  <si>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</si>
  <si>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</si>
  <si>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</si>
  <si>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</si>
  <si>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</si>
  <si>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</si>
  <si>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</si>
  <si>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</si>
  <si>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</si>
  <si>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</si>
  <si>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</si>
  <si>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</si>
  <si>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</si>
  <si>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</si>
  <si>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</si>
  <si>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</si>
  <si>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</si>
  <si>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</si>
  <si>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</si>
  <si>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</si>
  <si>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</si>
  <si>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</si>
  <si>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</si>
  <si>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</si>
  <si>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</si>
  <si>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</si>
  <si>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</si>
  <si>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</si>
  <si>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</si>
  <si>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</si>
  <si>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</si>
  <si>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</si>
  <si>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</si>
  <si>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</si>
  <si>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</si>
  <si>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</si>
  <si>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</si>
  <si>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</si>
  <si>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</si>
  <si>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</si>
  <si>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</si>
  <si>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</si>
  <si>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</si>
  <si>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</si>
  <si>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</si>
  <si>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</si>
  <si>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</si>
  <si>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</si>
  <si>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</si>
  <si>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</si>
  <si>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</si>
  <si>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</si>
  <si>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</si>
  <si>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</si>
  <si>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</si>
  <si>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</si>
  <si>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</si>
  <si>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</si>
  <si>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</si>
  <si>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</si>
  <si>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</si>
  <si>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</si>
  <si>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</si>
  <si>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</si>
  <si>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</si>
  <si>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</si>
  <si>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</si>
  <si>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</si>
  <si>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</si>
  <si>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</si>
  <si>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</si>
  <si>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</si>
  <si>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</si>
  <si>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</si>
  <si>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</si>
  <si>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</si>
  <si>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</si>
  <si>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</si>
  <si>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</si>
  <si>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</si>
  <si>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</si>
  <si>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</si>
  <si>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</si>
  <si>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</si>
  <si>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</si>
  <si>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</si>
  <si>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</si>
  <si>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</si>
  <si>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</si>
  <si>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</si>
  <si>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</si>
  <si>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</si>
  <si>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</si>
  <si>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</si>
  <si>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</si>
  <si>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</si>
  <si>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</si>
  <si>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</si>
  <si>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</si>
  <si>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</si>
  <si>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</si>
  <si>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</si>
  <si>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</si>
  <si>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</si>
  <si>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</si>
  <si>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</si>
  <si>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</si>
  <si>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</si>
  <si>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</si>
  <si>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</si>
  <si>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</si>
  <si>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</si>
  <si>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</si>
  <si>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</si>
  <si>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</si>
  <si>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</si>
  <si>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</si>
  <si>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</si>
  <si>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</si>
  <si>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</si>
  <si>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</si>
  <si>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</si>
  <si>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</si>
  <si>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</si>
  <si>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</si>
  <si>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</si>
  <si>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</si>
  <si>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</si>
  <si>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</si>
  <si>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</si>
  <si>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</si>
  <si>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</si>
  <si>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</si>
  <si>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</si>
  <si>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</si>
  <si>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</si>
  <si>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</si>
  <si>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</si>
  <si>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</si>
  <si>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</si>
  <si>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</si>
  <si>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</si>
  <si>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</si>
  <si>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</si>
  <si>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</si>
  <si>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</si>
  <si>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</si>
  <si>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</si>
  <si>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</si>
  <si>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</si>
  <si>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</si>
  <si>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</si>
  <si>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</si>
  <si>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</si>
  <si>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</si>
  <si>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</si>
  <si>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</si>
  <si>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</si>
  <si>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</si>
  <si>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</si>
  <si>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</si>
  <si>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</si>
  <si>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</si>
  <si>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</si>
  <si>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</si>
  <si>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</si>
  <si>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</si>
  <si>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</si>
  <si>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</si>
  <si>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</si>
  <si>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</si>
  <si>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</si>
  <si>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</si>
  <si>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</si>
  <si>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</si>
  <si>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</si>
  <si>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</si>
  <si>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</si>
  <si>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</si>
  <si>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</si>
  <si>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</si>
  <si>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</si>
  <si>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</si>
  <si>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</si>
  <si>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</si>
  <si>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</si>
  <si>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</si>
  <si>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</si>
  <si>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</si>
  <si>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</si>
  <si>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</si>
  <si>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</si>
  <si>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</si>
  <si>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</si>
  <si>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</si>
  <si>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</si>
  <si>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</si>
  <si>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</si>
  <si>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</si>
  <si>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</si>
  <si>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</si>
  <si>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</si>
  <si>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</si>
  <si>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</si>
  <si>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</si>
  <si>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</si>
  <si>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</si>
  <si>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</si>
  <si>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</si>
  <si>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</si>
  <si>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</si>
  <si>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</si>
  <si>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</si>
  <si>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</si>
  <si>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</si>
  <si>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</si>
  <si>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</si>
  <si>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</si>
  <si>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</si>
  <si>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</si>
  <si>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</si>
  <si>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</si>
  <si>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</si>
  <si>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</si>
  <si>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</si>
  <si>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</si>
  <si>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</si>
  <si>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</si>
  <si>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</si>
  <si>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</si>
  <si>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</si>
  <si>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</si>
  <si>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</si>
  <si>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</si>
  <si>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</si>
  <si>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</si>
  <si>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</si>
  <si>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</si>
  <si>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</si>
  <si>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</si>
  <si>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</si>
  <si>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</si>
  <si>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</si>
  <si>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</si>
  <si>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</si>
  <si>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</si>
  <si>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</si>
  <si>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</si>
  <si>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</si>
  <si>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</si>
  <si>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</si>
  <si>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</si>
  <si>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</si>
  <si>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</si>
  <si>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</si>
  <si>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</si>
  <si>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</si>
  <si>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</si>
  <si>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</si>
  <si>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</si>
  <si>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</si>
  <si>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</si>
  <si>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</si>
  <si>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</si>
  <si>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</si>
  <si>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</si>
  <si>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</si>
  <si>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</si>
  <si>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</si>
  <si>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</si>
  <si>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</si>
  <si>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</si>
  <si>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</si>
  <si>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</si>
  <si>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</si>
  <si>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</si>
  <si>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</si>
  <si>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</si>
  <si>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</si>
  <si>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</si>
  <si>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</si>
  <si>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</si>
  <si>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</si>
  <si>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</si>
  <si>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</si>
  <si>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</si>
  <si>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</si>
  <si>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</si>
  <si>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</si>
  <si>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</si>
  <si>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</si>
  <si>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</si>
  <si>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</si>
  <si>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</si>
  <si>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</si>
  <si>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</si>
  <si>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</si>
  <si>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</si>
  <si>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</si>
  <si>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</si>
  <si>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</si>
  <si>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</si>
  <si>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</si>
  <si>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</si>
  <si>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</si>
  <si>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</si>
  <si>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</si>
  <si>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</si>
  <si>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</si>
  <si>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</si>
  <si>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</si>
  <si>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</si>
  <si>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</si>
  <si>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</si>
  <si>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</si>
  <si>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</si>
  <si>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</si>
  <si>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</si>
  <si>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</si>
  <si>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</si>
  <si>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</si>
  <si>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</si>
  <si>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</si>
  <si>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</si>
  <si>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</si>
  <si>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</si>
  <si>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</si>
  <si>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</si>
  <si>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</si>
  <si>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</si>
  <si>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</si>
  <si>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</si>
  <si>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</si>
  <si>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</si>
  <si>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</si>
  <si>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</si>
  <si>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</si>
  <si>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</si>
  <si>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</si>
  <si>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</si>
  <si>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</si>
  <si>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</si>
  <si>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</si>
  <si>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</si>
  <si>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</si>
  <si>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</si>
  <si>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</si>
  <si>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</si>
  <si>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</si>
  <si>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</si>
  <si>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</si>
  <si>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</si>
  <si>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</si>
  <si>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</si>
  <si>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</si>
  <si>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</si>
  <si>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</si>
  <si>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</si>
  <si>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</si>
  <si>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</si>
  <si>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</si>
  <si>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</si>
  <si>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</si>
  <si>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</si>
  <si>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</si>
  <si>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</si>
  <si>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</si>
  <si>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</si>
  <si>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</si>
  <si>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</si>
  <si>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</si>
  <si>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</si>
  <si>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</si>
  <si>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</si>
  <si>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</si>
  <si>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</si>
  <si>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</si>
  <si>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</si>
  <si>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</si>
  <si>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</si>
  <si>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</si>
  <si>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</si>
  <si>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</si>
  <si>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</si>
  <si>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</si>
  <si>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</si>
  <si>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</si>
  <si>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</si>
  <si>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</si>
  <si>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</si>
  <si>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</si>
  <si>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</si>
  <si>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</si>
  <si>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</si>
  <si>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</si>
  <si>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</si>
  <si>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</si>
  <si>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</si>
  <si>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</si>
  <si>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</si>
  <si>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</si>
  <si>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</si>
  <si>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</si>
  <si>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</si>
  <si>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</si>
  <si>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</si>
  <si>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</si>
  <si>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</si>
  <si>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</si>
  <si>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</si>
  <si>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</si>
  <si>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</si>
  <si>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</si>
  <si>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</si>
  <si>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</si>
  <si>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</si>
  <si>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</si>
  <si>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</si>
  <si>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</si>
  <si>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</si>
  <si>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</si>
  <si>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</si>
  <si>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</si>
  <si>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</si>
  <si>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</si>
  <si>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</si>
  <si>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</si>
  <si>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</si>
  <si>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</si>
  <si>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</si>
  <si>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</si>
  <si>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</si>
  <si>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</si>
  <si>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</si>
  <si>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</si>
  <si>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</si>
  <si>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</si>
  <si>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</si>
  <si>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</si>
  <si>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</si>
  <si>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</si>
  <si>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</si>
  <si>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</si>
  <si>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</si>
  <si>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</si>
  <si>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</si>
  <si>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</si>
  <si>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</si>
  <si>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</si>
  <si>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</si>
  <si>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</si>
  <si>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</si>
  <si>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</si>
  <si>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</si>
  <si>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</si>
  <si>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</si>
  <si>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</si>
  <si>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</si>
  <si>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</si>
  <si>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</si>
  <si>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</si>
  <si>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</si>
  <si>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</si>
  <si>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</si>
  <si>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</si>
  <si>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</si>
  <si>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</si>
  <si>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</si>
  <si>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</si>
  <si>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</si>
  <si>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</si>
  <si>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</si>
  <si>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</si>
  <si>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</si>
  <si>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</si>
  <si>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</si>
  <si>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</si>
  <si>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</si>
  <si>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</si>
  <si>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</si>
  <si>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</si>
  <si>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</si>
  <si>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</si>
  <si>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</si>
  <si>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</si>
  <si>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</si>
  <si>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</si>
  <si>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</si>
  <si>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</si>
  <si>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</si>
  <si>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</si>
  <si>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</si>
  <si>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</si>
  <si>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</si>
  <si>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</si>
  <si>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</si>
  <si>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</si>
  <si>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</si>
  <si>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</si>
  <si>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</si>
  <si>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</si>
  <si>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</si>
  <si>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</si>
  <si>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</si>
  <si>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</si>
  <si>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</si>
  <si>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</si>
  <si>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</si>
  <si>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</si>
  <si>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</si>
  <si>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</si>
  <si>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</si>
  <si>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</si>
  <si>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</si>
  <si>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</si>
  <si>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</si>
  <si>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</si>
  <si>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</si>
  <si>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</si>
  <si>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</si>
  <si>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</si>
  <si>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</si>
  <si>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</si>
  <si>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</si>
  <si>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</si>
  <si>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</si>
  <si>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</si>
  <si>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</si>
  <si>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</si>
  <si>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</si>
  <si>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</si>
  <si>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</si>
  <si>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</si>
  <si>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</si>
  <si>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</si>
  <si>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</si>
  <si>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</si>
  <si>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</si>
  <si>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</si>
  <si>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</si>
  <si>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</si>
  <si>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</si>
  <si>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</si>
  <si>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</si>
  <si>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</si>
  <si>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</si>
  <si>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</si>
  <si>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</si>
  <si>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</si>
  <si>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</si>
  <si>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</si>
  <si>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</si>
  <si>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</si>
  <si>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</si>
  <si>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</si>
  <si>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</si>
  <si>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</si>
  <si>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</si>
  <si>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</si>
  <si>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</si>
  <si>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</si>
  <si>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</si>
  <si>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</si>
  <si>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</si>
  <si>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</si>
  <si>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</si>
  <si>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</si>
  <si>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</si>
  <si>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</si>
  <si>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</si>
  <si>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</si>
  <si>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</si>
  <si>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</si>
  <si>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</si>
  <si>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</si>
  <si>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</si>
  <si>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</si>
  <si>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</si>
  <si>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</si>
  <si>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</si>
  <si>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</si>
  <si>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</si>
  <si>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</si>
  <si>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</si>
  <si>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</si>
  <si>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</si>
  <si>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</si>
  <si>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</si>
  <si>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</si>
  <si>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</si>
  <si>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</si>
  <si>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</si>
  <si>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</si>
  <si>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</si>
  <si>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</si>
  <si>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</si>
  <si>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</si>
  <si>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</si>
  <si>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</si>
  <si>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</si>
  <si>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</si>
  <si>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</si>
  <si>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</si>
  <si>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</si>
  <si>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</si>
  <si>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</si>
  <si>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</si>
  <si>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</si>
  <si>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</si>
  <si>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</si>
  <si>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</si>
  <si>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</si>
  <si>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</si>
  <si>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</si>
  <si>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</si>
  <si>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</si>
  <si>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</si>
  <si>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</si>
  <si>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</si>
  <si>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</si>
  <si>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</si>
  <si>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</si>
  <si>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</si>
  <si>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</si>
  <si>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</si>
  <si>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</si>
  <si>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</si>
  <si>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</si>
  <si>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</si>
  <si>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</si>
  <si>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</si>
  <si>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</si>
  <si>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</si>
  <si>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</si>
  <si>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</si>
  <si>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</si>
  <si>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</si>
  <si>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</si>
  <si>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</si>
  <si>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</si>
  <si>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</si>
  <si>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</si>
  <si>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</si>
  <si>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</si>
  <si>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</si>
  <si>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</si>
  <si>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</si>
  <si>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</si>
  <si>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</si>
  <si>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</si>
  <si>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</si>
  <si>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</si>
  <si>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</si>
  <si>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</si>
  <si>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</si>
  <si>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</si>
  <si>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</si>
  <si>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</si>
  <si>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</si>
  <si>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</si>
  <si>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</si>
  <si>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</si>
  <si>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</si>
  <si>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</si>
  <si>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</si>
  <si>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</si>
  <si>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</si>
  <si>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</si>
  <si>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</si>
  <si>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</si>
  <si>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</si>
  <si>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</si>
  <si>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</si>
  <si>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</si>
  <si>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</si>
  <si>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</si>
  <si>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</si>
  <si>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</si>
  <si>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</si>
  <si>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</si>
  <si>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</si>
  <si>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</si>
  <si>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</si>
  <si>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</si>
  <si>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</si>
  <si>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</si>
  <si>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</si>
  <si>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</si>
  <si>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</si>
  <si>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</si>
  <si>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</si>
  <si>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</si>
  <si>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</si>
  <si>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</si>
  <si>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</si>
  <si>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</si>
  <si>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</si>
  <si>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</si>
  <si>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</si>
  <si>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</si>
  <si>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</si>
  <si>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</si>
  <si>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</si>
  <si>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</si>
  <si>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</si>
  <si>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</si>
  <si>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</si>
  <si>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</si>
  <si>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</si>
  <si>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</si>
  <si>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</si>
  <si>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</si>
  <si>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</si>
  <si>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</si>
  <si>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</si>
  <si>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</si>
  <si>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</si>
  <si>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</si>
  <si>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</si>
  <si>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</si>
  <si>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</si>
  <si>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</si>
  <si>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</si>
  <si>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</si>
  <si>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</si>
  <si>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</si>
  <si>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</si>
  <si>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</si>
  <si>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</si>
  <si>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</si>
  <si>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</si>
  <si>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</si>
  <si>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</si>
  <si>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</si>
  <si>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</si>
  <si>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</si>
  <si>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</si>
  <si>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</si>
  <si>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</si>
  <si>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</si>
  <si>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</si>
  <si>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</si>
  <si>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</si>
  <si>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</si>
  <si>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</si>
  <si>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</si>
  <si>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</si>
  <si>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</si>
  <si>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</si>
  <si>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</si>
  <si>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</si>
  <si>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</si>
  <si>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</si>
  <si>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</si>
  <si>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</si>
  <si>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</si>
  <si>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</si>
  <si>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</si>
  <si>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</si>
  <si>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</si>
  <si>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</si>
  <si>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</si>
  <si>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</si>
  <si>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</si>
  <si>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</si>
  <si>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</si>
  <si>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</si>
  <si>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</si>
  <si>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</si>
  <si>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</si>
  <si>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</si>
  <si>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</si>
  <si>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</si>
  <si>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</si>
  <si>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</si>
  <si>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</si>
  <si>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</si>
  <si>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</si>
  <si>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</si>
  <si>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</si>
  <si>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</si>
  <si>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</si>
  <si>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</si>
  <si>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</si>
  <si>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</si>
  <si>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</si>
  <si>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</si>
  <si>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</si>
  <si>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</si>
  <si>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</si>
  <si>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</si>
  <si>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</si>
  <si>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</si>
  <si>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</si>
  <si>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</si>
  <si>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</si>
  <si>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</si>
  <si>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</si>
  <si>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</si>
  <si>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</si>
  <si>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</si>
  <si>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</si>
  <si>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</si>
  <si>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</si>
  <si>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</si>
  <si>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</si>
  <si>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</si>
  <si>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</si>
  <si>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</si>
  <si>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</si>
  <si>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</si>
  <si>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</si>
  <si>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</si>
  <si>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</si>
  <si>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</si>
  <si>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</si>
  <si>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</si>
  <si>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</si>
  <si>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</si>
  <si>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</si>
  <si>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</si>
  <si>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</si>
  <si>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</si>
  <si>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</si>
  <si>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</si>
  <si>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</si>
  <si>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</si>
  <si>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</si>
  <si>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</si>
  <si>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</si>
  <si>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</si>
  <si>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</si>
  <si>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</si>
  <si>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</si>
  <si>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</si>
  <si>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</si>
  <si>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</si>
  <si>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</si>
  <si>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</si>
  <si>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</si>
  <si>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</si>
  <si>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</si>
  <si>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</si>
  <si>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</si>
  <si>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</si>
  <si>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</si>
  <si>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</si>
  <si>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</si>
  <si>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</si>
  <si>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</si>
  <si>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</si>
  <si>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</si>
  <si>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</si>
  <si>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</si>
  <si>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</si>
  <si>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</si>
  <si>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</si>
  <si>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</si>
  <si>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</si>
  <si>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</si>
  <si>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</si>
  <si>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</si>
  <si>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</si>
  <si>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</si>
  <si>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</si>
  <si>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</si>
  <si>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</si>
  <si>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</si>
  <si>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</si>
  <si>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</si>
  <si>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</si>
  <si>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</si>
  <si>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</si>
  <si>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</si>
  <si>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</si>
  <si>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</si>
  <si>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</si>
  <si>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</si>
  <si>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</si>
  <si>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</si>
  <si>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</si>
  <si>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</si>
  <si>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</si>
  <si>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</si>
  <si>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</si>
  <si>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</si>
  <si>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</si>
  <si>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</si>
  <si>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</si>
  <si>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</si>
  <si>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</si>
  <si>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</si>
  <si>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</si>
  <si>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</si>
  <si>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</si>
  <si>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</si>
  <si>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</si>
  <si>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</si>
  <si>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</si>
  <si>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</si>
  <si>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</si>
  <si>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</si>
  <si>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</si>
  <si>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</si>
  <si>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</si>
  <si>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</si>
  <si>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</si>
  <si>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</si>
  <si>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</si>
  <si>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</si>
  <si>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</si>
  <si>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</si>
  <si>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</si>
  <si>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</si>
  <si>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</si>
  <si>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</si>
  <si>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</si>
  <si>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</si>
  <si>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</si>
  <si>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</si>
  <si>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</si>
  <si>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</si>
  <si>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</si>
  <si>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</si>
  <si>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</si>
  <si>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</si>
  <si>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</si>
  <si>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</si>
  <si>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</si>
  <si>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</si>
  <si>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</si>
  <si>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</si>
  <si>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</si>
  <si>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</si>
  <si>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</si>
  <si>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</si>
  <si>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</si>
  <si>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</si>
  <si>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</si>
  <si>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</si>
  <si>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</si>
  <si>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</si>
  <si>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</si>
  <si>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</si>
  <si>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</si>
  <si>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</si>
  <si>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</si>
  <si>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</si>
  <si>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</si>
  <si>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</si>
  <si>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</si>
  <si>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</si>
  <si>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</si>
  <si>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</si>
  <si>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</si>
  <si>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</si>
  <si>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</si>
  <si>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</si>
  <si>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</si>
  <si>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</si>
  <si>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</si>
  <si>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</si>
  <si>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</si>
  <si>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</si>
  <si>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</si>
  <si>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</si>
  <si>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</si>
  <si>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</si>
  <si>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</si>
  <si>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</si>
  <si>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</si>
  <si>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</si>
  <si>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</si>
  <si>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</si>
  <si>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</si>
  <si>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</si>
  <si>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</si>
  <si>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</si>
  <si>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</si>
  <si>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</si>
  <si>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</si>
  <si>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</si>
  <si>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</si>
  <si>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</si>
  <si>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</si>
  <si>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</si>
  <si>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</si>
  <si>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</si>
  <si>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</si>
  <si>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</si>
  <si>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</si>
  <si>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</si>
  <si>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</si>
  <si>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</si>
  <si>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</si>
  <si>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</si>
  <si>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</si>
  <si>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</si>
  <si>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</si>
  <si>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</si>
  <si>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</si>
  <si>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</si>
  <si>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</si>
  <si>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</si>
  <si>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</si>
  <si>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</si>
  <si>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</si>
  <si>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</si>
  <si>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</si>
  <si>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</si>
  <si>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</si>
  <si>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</si>
  <si>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</si>
  <si>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</si>
  <si>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</si>
  <si>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</si>
  <si>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</si>
  <si>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</si>
  <si>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</si>
  <si>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</si>
  <si>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</si>
  <si>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</si>
  <si>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</si>
  <si>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</si>
  <si>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</si>
  <si>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</si>
  <si>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</si>
  <si>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</si>
  <si>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</si>
  <si>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</si>
  <si>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</si>
  <si>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</si>
  <si>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</si>
  <si>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</si>
  <si>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</si>
  <si>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</si>
  <si>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</si>
  <si>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</si>
  <si>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</si>
  <si>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</si>
  <si>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</si>
  <si>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</si>
  <si>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</si>
  <si>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</si>
  <si>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</si>
  <si>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</si>
  <si>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</si>
  <si>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</si>
  <si>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</si>
  <si>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</si>
  <si>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</si>
  <si>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</si>
  <si>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</si>
  <si>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</si>
  <si>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</si>
  <si>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</si>
  <si>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</si>
  <si>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</si>
  <si>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</si>
  <si>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</si>
  <si>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</si>
  <si>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</si>
  <si>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</si>
  <si>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</si>
  <si>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</si>
  <si>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</si>
  <si>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</si>
  <si>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</si>
  <si>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</si>
  <si>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</si>
  <si>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</si>
  <si>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</si>
  <si>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</si>
  <si>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</si>
  <si>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</si>
  <si>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</si>
  <si>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</si>
  <si>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</si>
  <si>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</si>
  <si>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</si>
  <si>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</si>
  <si>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</si>
  <si>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</si>
  <si>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</si>
  <si>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</si>
  <si>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</si>
  <si>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</si>
  <si>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</si>
  <si>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</si>
  <si>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</si>
  <si>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</si>
  <si>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</si>
  <si>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</si>
  <si>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</si>
  <si>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</si>
  <si>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</si>
  <si>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</si>
  <si>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</si>
  <si>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</si>
  <si>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</si>
  <si>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</si>
  <si>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</si>
  <si>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</si>
  <si>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</si>
  <si>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</si>
  <si>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</si>
  <si>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</si>
  <si>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</si>
  <si>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</si>
  <si>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</si>
  <si>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</si>
  <si>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</si>
  <si>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</si>
  <si>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</si>
  <si>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</si>
  <si>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</si>
  <si>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</si>
  <si>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</si>
  <si>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</si>
  <si>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</si>
  <si>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</si>
  <si>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</si>
  <si>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</si>
  <si>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</si>
  <si>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</si>
  <si>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</si>
  <si>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</si>
  <si>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</si>
  <si>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</si>
  <si>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</si>
  <si>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</si>
  <si>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</si>
  <si>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</si>
  <si>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</si>
  <si>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</si>
  <si>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</si>
  <si>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</si>
  <si>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</si>
  <si>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</si>
  <si>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</si>
  <si>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</si>
  <si>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</si>
  <si>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</si>
  <si>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</si>
  <si>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</si>
  <si>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</si>
  <si>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</si>
  <si>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</si>
  <si>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</si>
  <si>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</si>
  <si>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</si>
  <si>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</si>
  <si>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</si>
  <si>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</si>
  <si>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</si>
  <si>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</si>
  <si>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</si>
  <si>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</si>
  <si>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</si>
  <si>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</si>
  <si>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</si>
  <si>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</si>
  <si>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</si>
  <si>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</si>
  <si>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</si>
  <si>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</si>
  <si>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</si>
  <si>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</si>
  <si>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</si>
  <si>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</si>
  <si>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</si>
  <si>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</si>
  <si>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</si>
  <si>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</si>
  <si>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</si>
  <si>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</si>
  <si>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</si>
  <si>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</si>
  <si>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</si>
  <si>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</si>
  <si>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</si>
  <si>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</si>
  <si>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</si>
  <si>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</si>
  <si>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</si>
  <si>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</si>
  <si>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</si>
  <si>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</si>
  <si>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</si>
  <si>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</si>
  <si>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</si>
  <si>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</si>
  <si>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</si>
  <si>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</si>
  <si>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</si>
  <si>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</si>
  <si>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</si>
  <si>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</si>
  <si>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</si>
  <si>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</si>
  <si>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</si>
  <si>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</si>
  <si>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</si>
  <si>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</si>
  <si>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</si>
  <si>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</si>
  <si>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</si>
  <si>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</si>
  <si>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</si>
  <si>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</si>
  <si>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</si>
  <si>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</si>
  <si>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</si>
  <si>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</si>
  <si>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</si>
  <si>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</si>
  <si>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</si>
  <si>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</si>
  <si>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</si>
  <si>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</si>
  <si>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</si>
  <si>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</si>
  <si>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</si>
  <si>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</si>
  <si>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</si>
  <si>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</si>
  <si>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</si>
  <si>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</si>
  <si>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</si>
  <si>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</si>
  <si>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</si>
  <si>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</si>
  <si>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</si>
  <si>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</si>
  <si>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</si>
  <si>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</si>
  <si>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</si>
  <si>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</si>
  <si>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</si>
  <si>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</si>
  <si>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</si>
  <si>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</si>
  <si>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</si>
  <si>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</si>
  <si>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</si>
  <si>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</si>
  <si>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</si>
  <si>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</si>
  <si>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</si>
  <si>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</si>
  <si>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</si>
  <si>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</si>
  <si>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</si>
  <si>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</si>
  <si>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</si>
  <si>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</si>
  <si>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</si>
  <si>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</si>
  <si>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</si>
  <si>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</si>
  <si>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</si>
  <si>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</si>
  <si>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</si>
  <si>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</si>
  <si>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</si>
  <si>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</si>
  <si>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</si>
  <si>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</si>
  <si>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</si>
  <si>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</si>
  <si>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</si>
  <si>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</si>
  <si>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</si>
  <si>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</si>
  <si>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</si>
  <si>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</si>
  <si>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</si>
  <si>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</si>
  <si>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</si>
  <si>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</si>
  <si>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</si>
  <si>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</si>
  <si>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</si>
  <si>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</si>
  <si>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</si>
  <si>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</si>
  <si>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</si>
  <si>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</si>
  <si>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</si>
  <si>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</si>
  <si>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</si>
  <si>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</si>
  <si>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</si>
  <si>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</si>
  <si>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</si>
  <si>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</si>
  <si>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</si>
  <si>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</si>
  <si>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</si>
  <si>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</si>
  <si>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</si>
  <si>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</si>
  <si>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</si>
  <si>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</si>
  <si>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</si>
  <si>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</si>
  <si>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</si>
  <si>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</si>
  <si>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</si>
  <si>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</si>
  <si>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</si>
  <si>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</si>
  <si>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</si>
  <si>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</si>
  <si>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</si>
  <si>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</si>
  <si>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</si>
  <si>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</si>
  <si>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</si>
  <si>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</si>
  <si>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</si>
  <si>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</si>
  <si>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</si>
  <si>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</si>
  <si>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</si>
  <si>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</si>
  <si>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</si>
  <si>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</si>
  <si>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</si>
  <si>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</si>
  <si>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</si>
  <si>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</si>
  <si>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</si>
  <si>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</si>
  <si>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</si>
  <si>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</si>
  <si>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</si>
  <si>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</si>
  <si>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</si>
  <si>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</si>
  <si>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</si>
  <si>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</si>
  <si>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</si>
  <si>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</si>
  <si>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</si>
  <si>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</si>
  <si>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</si>
  <si>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</si>
  <si>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</si>
  <si>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</si>
  <si>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</si>
  <si>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</si>
  <si>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</si>
  <si>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</si>
  <si>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</si>
  <si>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</si>
  <si>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</si>
  <si>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</si>
  <si>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</si>
  <si>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</si>
  <si>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</si>
  <si>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</si>
  <si>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</si>
  <si>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</si>
  <si>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</si>
  <si>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</si>
  <si>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</si>
  <si>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</si>
  <si>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</si>
  <si>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</si>
  <si>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</si>
  <si>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</si>
  <si>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</si>
  <si>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</si>
  <si>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</si>
  <si>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</si>
  <si>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</si>
  <si>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</si>
  <si>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</si>
  <si>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</si>
  <si>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</si>
  <si>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</si>
  <si>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</si>
  <si>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</si>
  <si>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</si>
  <si>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</si>
  <si>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</si>
  <si>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</si>
  <si>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</si>
  <si>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</si>
  <si>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</si>
  <si>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</si>
  <si>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</si>
  <si>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</si>
  <si>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</si>
  <si>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</si>
  <si>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</si>
  <si>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</si>
  <si>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</si>
  <si>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</si>
  <si>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</si>
  <si>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</si>
  <si>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</si>
  <si>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</si>
  <si>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</si>
  <si>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</si>
  <si>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</si>
  <si>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</si>
  <si>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</si>
  <si>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</si>
  <si>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</si>
  <si>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</si>
  <si>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</si>
  <si>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</si>
  <si>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</si>
  <si>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</si>
  <si>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</si>
  <si>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</si>
  <si>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</si>
  <si>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</si>
  <si>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</si>
  <si>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</si>
  <si>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</si>
  <si>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</si>
  <si>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</si>
  <si>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</si>
  <si>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</si>
  <si>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</si>
  <si>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</si>
  <si>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</si>
  <si>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</si>
  <si>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</si>
  <si>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</si>
  <si>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</si>
  <si>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</si>
  <si>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</si>
  <si>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</si>
  <si>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</si>
  <si>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</si>
  <si>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</si>
  <si>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</si>
  <si>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</si>
  <si>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</si>
  <si>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</si>
  <si>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</si>
  <si>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</si>
  <si>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</si>
  <si>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</si>
  <si>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</si>
  <si>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</si>
  <si>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</si>
  <si>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</si>
  <si>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</si>
  <si>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</si>
  <si>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</si>
  <si>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</si>
  <si>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</si>
  <si>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</si>
  <si>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</si>
  <si>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</si>
  <si>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</si>
  <si>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</si>
  <si>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</si>
  <si>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</si>
  <si>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</si>
  <si>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</si>
  <si>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</si>
  <si>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</si>
  <si>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</si>
  <si>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</si>
  <si>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</si>
  <si>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</si>
  <si>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</si>
  <si>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</si>
  <si>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</si>
  <si>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</si>
  <si>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</si>
  <si>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</si>
  <si>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</si>
  <si>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</si>
  <si>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</si>
  <si>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</si>
  <si>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</si>
  <si>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</si>
  <si>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</si>
  <si>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</si>
  <si>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</si>
  <si>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</si>
  <si>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</si>
  <si>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</si>
  <si>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</si>
  <si>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</si>
  <si>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</si>
  <si>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</si>
  <si>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</si>
  <si>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</si>
  <si>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</si>
  <si>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</si>
  <si>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</si>
  <si>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</si>
  <si>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</si>
  <si>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</si>
  <si>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</si>
  <si>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</si>
  <si>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</si>
  <si>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</si>
  <si>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</si>
  <si>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</si>
  <si>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</si>
  <si>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</si>
  <si>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</si>
  <si>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</si>
  <si>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</si>
  <si>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</si>
  <si>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</si>
  <si>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</si>
  <si>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</si>
  <si>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</si>
  <si>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</si>
  <si>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</si>
  <si>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</si>
  <si>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</si>
  <si>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</si>
  <si>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</si>
  <si>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</si>
  <si>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</si>
  <si>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</si>
  <si>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</si>
  <si>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</si>
  <si>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</si>
  <si>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</si>
  <si>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</si>
  <si>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</si>
  <si>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</si>
  <si>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</si>
  <si>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</si>
  <si>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</si>
  <si>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</si>
  <si>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</si>
  <si>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</si>
  <si>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</si>
  <si>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</si>
  <si>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</si>
  <si>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</si>
  <si>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</si>
  <si>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</si>
  <si>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</si>
  <si>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</si>
  <si>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</si>
  <si>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</si>
  <si>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</si>
  <si>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</si>
  <si>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</si>
  <si>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</si>
  <si>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</si>
  <si>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</si>
  <si>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</si>
  <si>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</si>
  <si>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</si>
  <si>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</si>
  <si>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</si>
  <si>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</si>
  <si>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</si>
  <si>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</si>
  <si>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</si>
  <si>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</si>
  <si>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</si>
  <si>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</si>
  <si>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</si>
  <si>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</si>
  <si>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</si>
  <si>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</si>
  <si>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</si>
  <si>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</si>
  <si>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</si>
  <si>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</si>
  <si>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</si>
  <si>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</si>
  <si>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</si>
  <si>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</si>
  <si>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</si>
  <si>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</si>
  <si>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</si>
  <si>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</si>
  <si>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</si>
  <si>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</si>
  <si>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</si>
  <si>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</si>
  <si>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</si>
  <si>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</si>
  <si>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</si>
  <si>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</si>
  <si>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</si>
  <si>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</si>
  <si>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</si>
  <si>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</si>
  <si>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</si>
  <si>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</si>
  <si>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</si>
  <si>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</si>
  <si>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</si>
  <si>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</si>
  <si>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</si>
  <si>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</si>
  <si>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</si>
  <si>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</si>
  <si>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</si>
  <si>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</si>
  <si>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</si>
  <si>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</si>
  <si>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</si>
  <si>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</si>
  <si>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</si>
  <si>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</si>
  <si>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</si>
  <si>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</si>
  <si>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</si>
  <si>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</si>
  <si>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</si>
  <si>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</si>
  <si>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</si>
  <si>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</si>
  <si>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</si>
  <si>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</si>
  <si>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</si>
  <si>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</si>
  <si>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</si>
  <si>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</si>
  <si>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</si>
  <si>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</si>
  <si>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</si>
  <si>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</si>
  <si>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</si>
  <si>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</si>
  <si>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</si>
  <si>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</si>
  <si>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</si>
  <si>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</si>
  <si>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</si>
  <si>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</si>
  <si>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</si>
  <si>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</si>
  <si>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</si>
  <si>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</si>
  <si>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</si>
  <si>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</si>
  <si>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</si>
  <si>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</si>
  <si>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</si>
  <si>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</si>
  <si>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</si>
  <si>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</si>
  <si>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</si>
  <si>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</si>
  <si>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</si>
  <si>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</si>
  <si>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</si>
  <si>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</si>
  <si>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</si>
  <si>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</si>
  <si>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</si>
  <si>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</si>
  <si>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</si>
  <si>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</si>
  <si>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</si>
  <si>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</si>
  <si>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</si>
  <si>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</si>
  <si>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</si>
  <si>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</si>
  <si>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</si>
  <si>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</si>
  <si>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</si>
  <si>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</si>
  <si>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</si>
  <si>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</si>
  <si>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</si>
  <si>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</si>
  <si>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</si>
  <si>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</si>
  <si>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</si>
  <si>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</si>
  <si>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</si>
  <si>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</si>
  <si>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</si>
  <si>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</si>
  <si>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</si>
  <si>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</si>
  <si>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</si>
  <si>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</si>
  <si>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</si>
  <si>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</si>
  <si>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</si>
  <si>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</si>
  <si>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</si>
  <si>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</si>
  <si>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</si>
  <si>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</si>
  <si>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</si>
  <si>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</si>
  <si>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</si>
  <si>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</si>
  <si>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</si>
  <si>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</si>
  <si>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</si>
  <si>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</si>
  <si>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</si>
  <si>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</si>
  <si>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</si>
  <si>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</si>
  <si>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</si>
  <si>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</si>
  <si>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</si>
  <si>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</si>
  <si>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</si>
  <si>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</si>
  <si>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</si>
  <si>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</si>
  <si>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</si>
  <si>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</si>
  <si>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</si>
  <si>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</si>
  <si>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</si>
  <si>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</si>
  <si>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</si>
  <si>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</si>
  <si>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</si>
  <si>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</si>
  <si>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</si>
  <si>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</si>
  <si>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</si>
  <si>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</si>
  <si>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</si>
  <si>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</si>
  <si>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</si>
  <si>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</si>
  <si>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</si>
  <si>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</si>
  <si>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</si>
  <si>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</si>
  <si>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</si>
  <si>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</si>
  <si>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</si>
  <si>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</si>
  <si>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</si>
  <si>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</si>
  <si>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</si>
  <si>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</si>
  <si>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</si>
  <si>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</si>
  <si>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</si>
  <si>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</si>
  <si>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</si>
  <si>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</si>
  <si>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</si>
  <si>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</si>
  <si>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</si>
  <si>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</si>
  <si>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</si>
  <si>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</si>
  <si>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</si>
  <si>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</si>
  <si>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</si>
  <si>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</si>
  <si>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</si>
  <si>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</si>
  <si>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</si>
  <si>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</si>
  <si>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</si>
  <si>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</si>
  <si>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</si>
  <si>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</si>
  <si>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</si>
  <si>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</si>
  <si>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</si>
  <si>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</si>
  <si>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</si>
  <si>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</si>
  <si>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</si>
  <si>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</si>
  <si>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</si>
  <si>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</si>
  <si>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</si>
  <si>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</si>
  <si>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</si>
  <si>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</si>
  <si>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</si>
  <si>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</si>
  <si>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</si>
  <si>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</si>
  <si>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</si>
  <si>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</si>
  <si>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</si>
  <si>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</si>
  <si>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</si>
  <si>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</si>
  <si>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</si>
  <si>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</si>
  <si>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</si>
  <si>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</si>
  <si>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</si>
  <si>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</si>
  <si>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</si>
  <si>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</si>
  <si>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</si>
  <si>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</si>
  <si>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</si>
  <si>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</si>
  <si>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</si>
  <si>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</si>
  <si>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</si>
  <si>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</si>
  <si>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</si>
  <si>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</si>
  <si>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</si>
  <si>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</si>
  <si>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</si>
  <si>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</si>
  <si>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</si>
  <si>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</si>
  <si>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</si>
  <si>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</si>
  <si>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</si>
  <si>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</si>
  <si>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</si>
  <si>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</si>
  <si>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</si>
  <si>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</si>
  <si>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</si>
  <si>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</si>
  <si>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</si>
  <si>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</si>
  <si>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</si>
  <si>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</si>
  <si>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</si>
  <si>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</si>
  <si>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</si>
  <si>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</si>
  <si>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</si>
  <si>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</si>
  <si>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</si>
  <si>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</si>
  <si>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</si>
  <si>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</si>
  <si>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</si>
  <si>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</si>
  <si>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</si>
  <si>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</si>
  <si>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</si>
  <si>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</si>
  <si>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</si>
  <si>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</si>
  <si>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</si>
  <si>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</si>
  <si>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</si>
  <si>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</si>
  <si>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</si>
  <si>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</si>
  <si>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</si>
  <si>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</si>
  <si>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</si>
  <si>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</si>
  <si>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</si>
  <si>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</si>
  <si>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</si>
  <si>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</si>
  <si>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</si>
  <si>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</si>
  <si>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</si>
  <si>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</si>
  <si>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</si>
  <si>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</si>
  <si>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</si>
  <si>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</si>
  <si>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</si>
  <si>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</si>
  <si>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</si>
  <si>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</si>
  <si>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</si>
  <si>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</si>
  <si>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</si>
  <si>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</si>
  <si>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</si>
  <si>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</si>
  <si>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</si>
  <si>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</si>
  <si>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</si>
  <si>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</si>
  <si>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</si>
  <si>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</si>
  <si>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</si>
  <si>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</si>
  <si>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</si>
  <si>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</si>
  <si>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</si>
  <si>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</si>
  <si>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</si>
  <si>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</si>
  <si>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</si>
  <si>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</si>
  <si>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</si>
  <si>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</si>
  <si>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</si>
  <si>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</si>
  <si>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</si>
  <si>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</si>
  <si>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</si>
  <si>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</si>
  <si>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</si>
  <si>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</si>
  <si>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</si>
  <si>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</si>
  <si>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</si>
  <si>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</si>
  <si>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</si>
  <si>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</si>
  <si>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</si>
  <si>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</si>
  <si>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</si>
  <si>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</si>
  <si>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</si>
  <si>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</si>
  <si>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</si>
  <si>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</si>
  <si>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</si>
  <si>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</si>
  <si>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</si>
  <si>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</si>
  <si>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</si>
  <si>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</si>
  <si>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</si>
  <si>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</si>
  <si>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</si>
  <si>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</si>
  <si>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</si>
  <si>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</si>
  <si>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</si>
  <si>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</si>
  <si>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</si>
  <si>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</si>
  <si>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</si>
  <si>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</si>
  <si>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</si>
  <si>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</si>
  <si>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</si>
  <si>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</si>
  <si>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</si>
  <si>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</si>
  <si>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</si>
  <si>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</si>
  <si>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</si>
  <si>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</si>
  <si>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</si>
  <si>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</si>
  <si>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</si>
  <si>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</si>
  <si>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</si>
  <si>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</si>
  <si>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</si>
  <si>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</si>
  <si>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</si>
  <si>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</si>
  <si>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</si>
  <si>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</si>
  <si>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</si>
  <si>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</si>
  <si>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</si>
  <si>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</si>
  <si>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</si>
  <si>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</si>
  <si>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</si>
  <si>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</si>
  <si>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</si>
  <si>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</si>
  <si>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</si>
  <si>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</si>
  <si>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</si>
  <si>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</si>
  <si>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</si>
  <si>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</si>
  <si>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</si>
  <si>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</si>
  <si>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</si>
  <si>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</si>
  <si>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</si>
  <si>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</si>
  <si>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</si>
  <si>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</si>
  <si>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</si>
  <si>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</si>
  <si>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</si>
  <si>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</si>
  <si>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</si>
  <si>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</si>
  <si>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</si>
  <si>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</si>
  <si>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</si>
  <si>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</si>
  <si>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</si>
  <si>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</si>
  <si>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</si>
  <si>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</si>
  <si>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</si>
  <si>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</si>
  <si>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</si>
  <si>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</si>
  <si>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</si>
  <si>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</si>
  <si>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</si>
  <si>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</si>
  <si>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</si>
  <si>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</si>
  <si>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</si>
  <si>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</si>
  <si>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</si>
  <si>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</si>
  <si>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</si>
  <si>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</si>
  <si>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</si>
  <si>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</si>
  <si>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</si>
  <si>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</si>
  <si>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</si>
  <si>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</si>
  <si>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</si>
  <si>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</si>
  <si>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</si>
  <si>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</si>
  <si>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</si>
  <si>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</si>
  <si>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</si>
  <si>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</si>
  <si>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</si>
  <si>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</si>
  <si>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</si>
  <si>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</si>
  <si>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</si>
  <si>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</si>
  <si>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</si>
  <si>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</si>
  <si>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</si>
  <si>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</si>
  <si>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</si>
  <si>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</si>
  <si>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</si>
  <si>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</si>
  <si>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</si>
  <si>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</si>
  <si>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</si>
  <si>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</si>
  <si>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</si>
  <si>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</si>
  <si>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</si>
  <si>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</si>
  <si>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</si>
  <si>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</si>
  <si>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</si>
  <si>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</si>
  <si>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</si>
  <si>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</si>
  <si>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</si>
  <si>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</si>
  <si>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</si>
  <si>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</si>
  <si>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</si>
  <si>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</si>
  <si>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</si>
  <si>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</si>
  <si>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</si>
  <si>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</si>
  <si>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</si>
  <si>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</si>
  <si>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</si>
  <si>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</si>
  <si>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</si>
  <si>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</si>
  <si>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</si>
  <si>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</si>
  <si>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</si>
  <si>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</si>
  <si>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</si>
  <si>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</si>
  <si>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</si>
  <si>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</si>
  <si>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</si>
  <si>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</si>
  <si>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</si>
  <si>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</si>
  <si>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</si>
  <si>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</si>
  <si>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</si>
  <si>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</si>
  <si>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</si>
  <si>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</si>
  <si>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</si>
  <si>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</si>
  <si>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</si>
  <si>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</si>
  <si>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</si>
  <si>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</si>
  <si>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</si>
  <si>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</si>
  <si>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</si>
  <si>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</si>
  <si>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</si>
  <si>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</si>
  <si>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</si>
  <si>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</si>
  <si>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</si>
  <si>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</si>
  <si>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</si>
  <si>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</si>
  <si>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</si>
  <si>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</si>
  <si>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</si>
  <si>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</si>
  <si>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</si>
  <si>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</si>
  <si>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</si>
  <si>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</si>
  <si>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</si>
  <si>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</si>
  <si>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</si>
  <si>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</si>
  <si>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</si>
  <si>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</si>
  <si>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</si>
  <si>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</si>
  <si>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</si>
  <si>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</si>
  <si>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</si>
  <si>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</si>
  <si>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</si>
  <si>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</si>
  <si>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</si>
  <si>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</si>
  <si>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</si>
  <si>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</si>
  <si>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</si>
  <si>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</si>
  <si>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</si>
  <si>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</si>
  <si>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</si>
  <si>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</si>
  <si>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</si>
  <si>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</si>
  <si>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</si>
  <si>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</si>
  <si>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</si>
  <si>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</si>
  <si>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</si>
  <si>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</si>
  <si>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</si>
  <si>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</si>
  <si>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</si>
  <si>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</si>
  <si>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</si>
  <si>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</si>
  <si>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</si>
  <si>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</si>
  <si>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</si>
  <si>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</si>
  <si>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</si>
  <si>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</si>
  <si>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</si>
  <si>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</si>
  <si>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</si>
  <si>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</si>
  <si>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</si>
  <si>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</si>
  <si>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</si>
  <si>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</si>
  <si>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</si>
  <si>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</si>
  <si>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</si>
  <si>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</si>
  <si>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</si>
  <si>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</si>
  <si>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</si>
  <si>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</si>
  <si>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</si>
  <si>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</si>
  <si>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</si>
  <si>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</si>
  <si>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</si>
  <si>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</si>
  <si>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</si>
  <si>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</si>
  <si>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</si>
  <si>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</si>
  <si>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</si>
  <si>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</si>
  <si>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</si>
  <si>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</si>
  <si>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</si>
  <si>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</si>
  <si>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</si>
  <si>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</si>
  <si>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</si>
  <si>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</si>
  <si>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</si>
  <si>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</si>
  <si>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</si>
  <si>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</si>
  <si>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</si>
  <si>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</si>
  <si>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</si>
  <si>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</si>
  <si>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</si>
  <si>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</si>
  <si>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</si>
  <si>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</si>
  <si>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</si>
  <si>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</si>
  <si>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</si>
  <si>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</si>
  <si>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</si>
  <si>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</si>
  <si>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</si>
  <si>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</si>
  <si>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</si>
  <si>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</si>
  <si>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</si>
  <si>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</si>
  <si>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</si>
  <si>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</si>
  <si>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</si>
  <si>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</si>
  <si>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</si>
  <si>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</si>
  <si>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</si>
  <si>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</si>
  <si>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</si>
  <si>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</si>
  <si>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</si>
  <si>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</si>
  <si>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</si>
  <si>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</si>
  <si>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</si>
  <si>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</si>
  <si>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</si>
  <si>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</si>
  <si>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</si>
  <si>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</si>
  <si>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</si>
  <si>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</si>
  <si>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</si>
  <si>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</si>
  <si>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</si>
  <si>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</si>
  <si>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</si>
  <si>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</si>
  <si>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</si>
  <si>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</si>
  <si>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</si>
  <si>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</si>
  <si>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</si>
  <si>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</si>
  <si>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</si>
  <si>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</si>
  <si>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</si>
  <si>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</si>
  <si>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</si>
  <si>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</si>
  <si>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</si>
  <si>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</si>
  <si>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</si>
  <si>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</si>
  <si>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</si>
  <si>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</si>
  <si>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</si>
  <si>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</si>
  <si>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</si>
  <si>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</si>
  <si>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</si>
  <si>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</si>
  <si>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</si>
  <si>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</si>
  <si>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</si>
  <si>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</si>
  <si>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</si>
  <si>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</si>
  <si>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</si>
  <si>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</si>
  <si>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</si>
  <si>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</si>
  <si>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</si>
  <si>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</si>
  <si>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</si>
  <si>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</si>
  <si>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</si>
  <si>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</si>
  <si>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</si>
  <si>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</si>
  <si>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</si>
  <si>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</si>
  <si>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</si>
  <si>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</si>
  <si>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</si>
  <si>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</si>
  <si>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</si>
  <si>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</si>
  <si>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</si>
  <si>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</si>
  <si>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</si>
  <si>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</si>
  <si>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</si>
  <si>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</si>
  <si>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</si>
  <si>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</si>
  <si>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</si>
  <si>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</si>
  <si>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</si>
  <si>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</si>
  <si>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</si>
  <si>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</si>
  <si>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</si>
  <si>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</si>
  <si>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</si>
  <si>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</si>
  <si>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</si>
  <si>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</si>
  <si>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</si>
  <si>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</si>
  <si>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</si>
  <si>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</si>
  <si>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</si>
  <si>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</si>
  <si>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</si>
  <si>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</si>
  <si>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</si>
  <si>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</si>
  <si>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</si>
  <si>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</si>
  <si>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</si>
  <si>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</si>
  <si>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</si>
  <si>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</si>
  <si>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</si>
  <si>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</si>
  <si>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</si>
  <si>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</si>
  <si>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</si>
  <si>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</si>
  <si>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</si>
  <si>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</si>
  <si>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</si>
  <si>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</si>
  <si>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</si>
  <si>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</si>
  <si>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</si>
  <si>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</si>
  <si>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</si>
  <si>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</si>
  <si>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</si>
  <si>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</si>
  <si>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</si>
  <si>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</si>
  <si>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</si>
  <si>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</si>
  <si>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</si>
  <si>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</si>
  <si>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</si>
  <si>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</si>
  <si>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</si>
  <si>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</si>
  <si>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</si>
  <si>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</si>
  <si>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</si>
  <si>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</si>
  <si>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</si>
  <si>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</si>
  <si>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</si>
  <si>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</si>
  <si>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</si>
  <si>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</si>
  <si>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</si>
  <si>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</si>
  <si>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</si>
  <si>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</si>
  <si>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</si>
  <si>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</si>
  <si>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</si>
  <si>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</si>
  <si>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</si>
  <si>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</si>
  <si>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</si>
  <si>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</si>
  <si>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</si>
  <si>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</si>
  <si>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</si>
  <si>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</si>
  <si>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</si>
  <si>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</si>
  <si>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</si>
  <si>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</si>
  <si>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</si>
  <si>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</si>
  <si>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</si>
  <si>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</si>
  <si>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</si>
  <si>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</si>
  <si>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</si>
  <si>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</si>
  <si>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</si>
  <si>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</si>
  <si>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</si>
  <si>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</si>
  <si>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</si>
  <si>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</si>
  <si>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</si>
  <si>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</si>
  <si>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</si>
  <si>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</si>
  <si>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</si>
  <si>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</si>
  <si>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</si>
  <si>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</si>
  <si>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</si>
  <si>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</si>
  <si>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</si>
  <si>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</si>
  <si>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</si>
  <si>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</si>
  <si>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</si>
  <si>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</si>
  <si>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</si>
  <si>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</si>
  <si>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</si>
  <si>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</si>
  <si>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</si>
  <si>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</si>
  <si>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</si>
  <si>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</si>
  <si>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</si>
  <si>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</si>
  <si>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</si>
  <si>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</si>
  <si>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</si>
  <si>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</si>
  <si>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</si>
  <si>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</si>
  <si>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</si>
  <si>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</si>
  <si>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</si>
  <si>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</si>
  <si>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</si>
  <si>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</si>
  <si>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</si>
  <si>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</si>
  <si>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</si>
  <si>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</si>
  <si>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</si>
  <si>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</si>
  <si>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</si>
  <si>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</si>
  <si>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</si>
  <si>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</si>
  <si>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</si>
  <si>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</si>
  <si>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</si>
  <si>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</si>
  <si>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</si>
  <si>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</si>
  <si>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</si>
  <si>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</si>
  <si>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</si>
  <si>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</si>
  <si>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</si>
  <si>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</si>
  <si>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</si>
  <si>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</si>
  <si>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</si>
  <si>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</si>
  <si>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</si>
  <si>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</si>
  <si>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</si>
  <si>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</si>
  <si>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</si>
  <si>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</si>
  <si>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</si>
  <si>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</si>
  <si>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</si>
  <si>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</si>
  <si>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</si>
  <si>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</si>
  <si>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</si>
  <si>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</si>
  <si>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</si>
  <si>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</si>
  <si>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</si>
  <si>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</si>
  <si>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</si>
  <si>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</si>
  <si>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</si>
  <si>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</si>
  <si>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</si>
  <si>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</si>
  <si>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</si>
  <si>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</si>
  <si>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</si>
  <si>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</si>
  <si>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</si>
  <si>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</si>
  <si>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</si>
  <si>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</si>
  <si>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</si>
  <si>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</si>
  <si>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</si>
  <si>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</si>
  <si>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</si>
  <si>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</si>
  <si>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</si>
  <si>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</si>
  <si>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</si>
  <si>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</si>
  <si>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</si>
  <si>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</si>
  <si>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</si>
  <si>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</si>
  <si>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</si>
  <si>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</si>
  <si>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</si>
  <si>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</si>
  <si>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</si>
  <si>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</si>
  <si>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</si>
  <si>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</si>
  <si>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</si>
  <si>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</si>
  <si>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</si>
  <si>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</si>
  <si>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</si>
  <si>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</si>
  <si>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</si>
  <si>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</si>
  <si>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</si>
  <si>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</si>
  <si>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</si>
  <si>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</si>
  <si>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</si>
  <si>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</si>
  <si>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</si>
  <si>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</si>
  <si>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</si>
  <si>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</si>
  <si>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</si>
  <si>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</si>
  <si>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</si>
  <si>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</si>
  <si>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</si>
  <si>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</si>
  <si>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</si>
  <si>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</si>
  <si>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</si>
  <si>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</si>
  <si>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</si>
  <si>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</si>
  <si>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</si>
  <si>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</si>
  <si>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</si>
  <si>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</si>
  <si>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</si>
  <si>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</si>
  <si>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</si>
  <si>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</si>
  <si>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</si>
  <si>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</si>
  <si>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</si>
  <si>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</si>
  <si>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</si>
  <si>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</si>
  <si>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</si>
  <si>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</si>
  <si>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</si>
  <si>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</si>
  <si>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</si>
  <si>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</si>
  <si>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</si>
  <si>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</si>
  <si>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</si>
  <si>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</si>
  <si>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</si>
  <si>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</si>
  <si>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</si>
  <si>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</si>
  <si>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</si>
  <si>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</si>
  <si>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</si>
  <si>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</si>
  <si>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</si>
  <si>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</si>
  <si>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</si>
  <si>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</si>
  <si>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</si>
  <si>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</si>
  <si>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</si>
  <si>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</si>
  <si>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</si>
  <si>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</si>
  <si>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</si>
  <si>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</si>
  <si>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</si>
  <si>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</si>
  <si>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</si>
  <si>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</si>
  <si>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</si>
  <si>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</si>
  <si>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</si>
  <si>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</si>
  <si>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</si>
  <si>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</si>
  <si>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</si>
  <si>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</si>
  <si>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</si>
  <si>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</si>
  <si>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</si>
  <si>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</si>
  <si>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</si>
  <si>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</si>
  <si>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</si>
  <si>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</si>
  <si>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</si>
  <si>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</si>
  <si>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</si>
  <si>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</si>
  <si>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</si>
  <si>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</si>
  <si>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</si>
  <si>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</si>
  <si>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</si>
  <si>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</si>
  <si>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</si>
  <si>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</si>
  <si>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</si>
  <si>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</si>
  <si>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</si>
  <si>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</si>
  <si>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</si>
  <si>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</si>
  <si>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</si>
  <si>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</si>
  <si>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</si>
  <si>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</si>
  <si>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</si>
  <si>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</si>
  <si>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</si>
  <si>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</si>
  <si>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</si>
  <si>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</si>
  <si>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</si>
  <si>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</si>
  <si>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</si>
  <si>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</si>
  <si>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</si>
  <si>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</si>
  <si>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</si>
  <si>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</si>
  <si>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</si>
  <si>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</si>
  <si>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</si>
  <si>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</si>
  <si>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</si>
  <si>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</si>
  <si>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</si>
  <si>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</si>
  <si>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</si>
  <si>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</si>
  <si>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</si>
  <si>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</si>
  <si>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</si>
  <si>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</si>
  <si>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</si>
  <si>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</si>
  <si>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</si>
  <si>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</si>
  <si>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</si>
  <si>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</si>
  <si>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</si>
  <si>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</si>
  <si>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</si>
  <si>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</si>
  <si>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</si>
  <si>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</si>
  <si>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</si>
  <si>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</si>
  <si>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</si>
  <si>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</si>
  <si>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</si>
  <si>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</si>
  <si>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</si>
  <si>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</si>
  <si>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</si>
  <si>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</si>
  <si>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</si>
  <si>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</si>
  <si>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</si>
  <si>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</si>
  <si>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</si>
  <si>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</si>
  <si>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</si>
  <si>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</si>
  <si>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</si>
  <si>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</si>
  <si>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</si>
  <si>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</si>
  <si>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</si>
  <si>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</si>
  <si>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</si>
  <si>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</si>
  <si>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</si>
  <si>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</si>
  <si>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</si>
  <si>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</si>
  <si>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</si>
  <si>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</si>
  <si>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</si>
  <si>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</si>
  <si>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</si>
  <si>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</si>
  <si>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</si>
  <si>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</si>
  <si>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</si>
  <si>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</si>
  <si>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</si>
  <si>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</si>
  <si>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</si>
  <si>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</si>
  <si>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</si>
  <si>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</si>
  <si>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</si>
  <si>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</si>
  <si>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</si>
  <si>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</si>
  <si>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</si>
  <si>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</si>
  <si>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</si>
  <si>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</si>
  <si>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</si>
  <si>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</si>
  <si>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</si>
  <si>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</si>
  <si>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</si>
  <si>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</si>
  <si>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</si>
  <si>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</si>
  <si>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</si>
  <si>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</si>
  <si>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</si>
  <si>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</si>
  <si>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</si>
  <si>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</si>
  <si>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</si>
  <si>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</si>
  <si>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</si>
  <si>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</si>
  <si>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</si>
  <si>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</si>
  <si>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</si>
  <si>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</si>
  <si>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</si>
  <si>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</si>
  <si>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</si>
  <si>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</si>
  <si>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</si>
  <si>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</si>
  <si>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</si>
  <si>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</si>
  <si>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</si>
  <si>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</si>
  <si>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</si>
  <si>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</si>
  <si>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</si>
  <si>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</si>
  <si>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</si>
  <si>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</si>
  <si>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</si>
  <si>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</si>
  <si>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</si>
  <si>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</si>
  <si>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</si>
  <si>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</si>
  <si>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</si>
  <si>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</si>
  <si>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</si>
  <si>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</si>
  <si>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</si>
  <si>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</si>
  <si>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</si>
  <si>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</si>
  <si>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</si>
  <si>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</si>
  <si>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</si>
  <si>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</si>
  <si>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</si>
  <si>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</si>
  <si>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</si>
  <si>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</si>
  <si>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</si>
  <si>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</si>
  <si>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</si>
  <si>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</si>
  <si>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</si>
  <si>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</si>
  <si>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</si>
  <si>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</si>
  <si>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</si>
  <si>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</si>
  <si>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</si>
  <si>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</si>
  <si>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</si>
  <si>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</si>
  <si>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</si>
  <si>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</si>
  <si>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</si>
  <si>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</si>
  <si>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</si>
  <si>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</si>
  <si>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</si>
  <si>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</si>
  <si>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</si>
  <si>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</si>
  <si>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</si>
  <si>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</si>
  <si>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</si>
  <si>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</si>
  <si>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</si>
  <si>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</si>
  <si>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</si>
  <si>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</si>
  <si>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</si>
  <si>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</si>
  <si>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</si>
  <si>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</si>
  <si>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</si>
  <si>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</si>
  <si>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</si>
  <si>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</si>
  <si>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</si>
  <si>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</si>
  <si>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</si>
  <si>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</si>
  <si>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</si>
  <si>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</si>
  <si>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</si>
  <si>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</si>
  <si>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</si>
  <si>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</si>
  <si>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</si>
  <si>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</si>
  <si>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</si>
  <si>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</si>
  <si>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</si>
  <si>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</si>
  <si>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</si>
  <si>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</si>
  <si>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</si>
  <si>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</si>
  <si>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</si>
  <si>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</si>
  <si>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</si>
  <si>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</si>
  <si>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</si>
  <si>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</si>
  <si>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</si>
  <si>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</si>
  <si>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</si>
  <si>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</si>
  <si>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</si>
  <si>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</si>
  <si>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</si>
  <si>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</si>
  <si>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</si>
  <si>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</si>
  <si>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</si>
  <si>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</si>
  <si>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</si>
  <si>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</si>
  <si>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</si>
  <si>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</si>
  <si>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</si>
  <si>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</si>
  <si>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</si>
  <si>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</si>
  <si>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</si>
  <si>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</si>
  <si>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</si>
  <si>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</si>
  <si>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</si>
  <si>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</si>
  <si>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</si>
  <si>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</si>
  <si>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</si>
  <si>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</si>
  <si>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</si>
  <si>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</si>
  <si>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</si>
  <si>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</si>
  <si>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</si>
  <si>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</si>
  <si>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</si>
  <si>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</si>
  <si>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</si>
  <si>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</si>
  <si>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</si>
  <si>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</si>
  <si>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</si>
  <si>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</si>
  <si>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</si>
  <si>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</si>
  <si>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</si>
  <si>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</si>
  <si>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</si>
  <si>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</si>
  <si>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</si>
  <si>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</si>
  <si>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</si>
  <si>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</si>
  <si>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</si>
  <si>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</si>
  <si>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</si>
  <si>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</si>
  <si>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</si>
  <si>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</si>
  <si>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</si>
  <si>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</si>
  <si>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</si>
  <si>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</si>
  <si>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</si>
  <si>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</si>
  <si>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</si>
  <si>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</si>
  <si>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</si>
  <si>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</si>
  <si>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</si>
  <si>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</si>
  <si>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</si>
  <si>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</si>
  <si>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</si>
  <si>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</si>
  <si>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</si>
  <si>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</si>
  <si>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</si>
  <si>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</si>
  <si>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</si>
  <si>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</si>
  <si>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</si>
  <si>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</si>
  <si>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</si>
  <si>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</si>
  <si>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</si>
  <si>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</si>
  <si>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</si>
  <si>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</si>
  <si>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</si>
  <si>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</si>
  <si>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</si>
  <si>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</si>
  <si>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</si>
  <si>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</si>
  <si>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</si>
  <si>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</si>
  <si>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</si>
  <si>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</si>
  <si>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</si>
  <si>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</si>
  <si>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</si>
  <si>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</si>
  <si>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</si>
  <si>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</si>
  <si>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</si>
  <si>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</si>
  <si>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</si>
  <si>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</si>
  <si>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</si>
  <si>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</si>
  <si>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</si>
  <si>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</si>
  <si>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</si>
  <si>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</si>
  <si>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</si>
  <si>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</si>
  <si>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</si>
  <si>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</si>
  <si>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</si>
  <si>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</si>
  <si>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</si>
  <si>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</si>
  <si>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</si>
  <si>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</si>
  <si>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</si>
  <si>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</si>
  <si>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</si>
  <si>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</si>
  <si>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</si>
  <si>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</si>
  <si>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</si>
  <si>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</si>
  <si>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</si>
  <si>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</si>
  <si>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</si>
  <si>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</si>
  <si>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</si>
  <si>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</si>
  <si>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</si>
  <si>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</si>
  <si>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</si>
  <si>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</si>
  <si>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</si>
  <si>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</si>
  <si>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</si>
  <si>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</si>
  <si>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</si>
  <si>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</si>
  <si>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</si>
  <si>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</si>
  <si>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</si>
  <si>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</si>
  <si>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</si>
  <si>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</si>
  <si>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</si>
  <si>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</si>
  <si>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</si>
  <si>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</si>
  <si>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</si>
  <si>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</si>
  <si>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</si>
  <si>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</si>
  <si>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</si>
  <si>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</si>
  <si>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</si>
  <si>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</si>
  <si>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</si>
  <si>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</si>
  <si>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</si>
  <si>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</si>
  <si>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</si>
  <si>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</si>
  <si>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</si>
  <si>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</si>
  <si>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</si>
  <si>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</si>
  <si>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</si>
  <si>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</si>
  <si>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</si>
  <si>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</si>
  <si>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</si>
  <si>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</si>
  <si>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</si>
  <si>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</si>
  <si>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</si>
  <si>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</si>
  <si>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</si>
  <si>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</si>
  <si>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</si>
  <si>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</si>
  <si>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</si>
  <si>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</si>
  <si>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</si>
  <si>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</si>
  <si>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</si>
  <si>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</si>
  <si>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</si>
  <si>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</si>
  <si>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</si>
  <si>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</si>
  <si>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</si>
  <si>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</si>
  <si>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</si>
  <si>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</si>
  <si>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</si>
  <si>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</si>
  <si>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</si>
  <si>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</si>
  <si>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</si>
  <si>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</si>
  <si>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</si>
  <si>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</si>
  <si>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</si>
  <si>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</si>
  <si>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</si>
  <si>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</si>
  <si>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</si>
  <si>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</si>
  <si>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</si>
  <si>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</si>
  <si>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</si>
  <si>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</si>
  <si>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</si>
  <si>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</si>
  <si>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</si>
  <si>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</si>
  <si>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</si>
  <si>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</si>
  <si>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</si>
  <si>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</si>
  <si>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</si>
  <si>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</si>
  <si>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</si>
  <si>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</si>
  <si>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</si>
  <si>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</si>
  <si>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</si>
  <si>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</si>
  <si>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</si>
  <si>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</si>
  <si>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</si>
  <si>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</si>
  <si>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</si>
  <si>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</si>
  <si>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</si>
  <si>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</si>
  <si>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</si>
  <si>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</si>
  <si>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</si>
  <si>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</si>
  <si>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</si>
  <si>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</si>
  <si>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</si>
  <si>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</si>
  <si>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</si>
  <si>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</si>
  <si>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</si>
  <si>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</si>
  <si>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</si>
  <si>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</si>
  <si>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</si>
  <si>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</si>
  <si>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</si>
  <si>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</si>
  <si>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</si>
  <si>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</si>
  <si>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</si>
  <si>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</si>
  <si>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</si>
  <si>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</si>
  <si>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</si>
  <si>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</si>
  <si>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</si>
  <si>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</si>
  <si>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</si>
  <si>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</si>
  <si>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</si>
  <si>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</si>
  <si>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</si>
  <si>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</si>
  <si>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</si>
  <si>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</si>
  <si>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</si>
  <si>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</si>
  <si>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</si>
  <si>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</si>
  <si>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</si>
  <si>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</si>
  <si>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</si>
  <si>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</si>
  <si>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</si>
  <si>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</si>
  <si>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</si>
  <si>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</si>
  <si>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</si>
  <si>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</si>
  <si>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</si>
  <si>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</si>
  <si>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</si>
  <si>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</si>
  <si>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</si>
  <si>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</si>
  <si>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</si>
  <si>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</si>
  <si>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</si>
  <si>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</si>
  <si>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</si>
  <si>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</si>
  <si>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</si>
  <si>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</si>
  <si>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</si>
  <si>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</si>
  <si>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</si>
  <si>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</si>
  <si>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</si>
  <si>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</si>
  <si>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</si>
  <si>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</si>
  <si>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</si>
  <si>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</si>
  <si>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</si>
  <si>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</si>
  <si>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</si>
  <si>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</si>
  <si>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</si>
  <si>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</si>
  <si>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</si>
  <si>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</si>
  <si>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</si>
  <si>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</si>
  <si>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</si>
  <si>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</si>
  <si>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</si>
  <si>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</si>
  <si>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</si>
  <si>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</si>
  <si>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</si>
  <si>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</si>
  <si>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</si>
  <si>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</si>
  <si>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</si>
  <si>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</si>
  <si>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</si>
  <si>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</si>
  <si>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</si>
  <si>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</si>
  <si>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</si>
  <si>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</si>
  <si>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</si>
  <si>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</si>
  <si>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</si>
  <si>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</si>
  <si>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</si>
  <si>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</si>
  <si>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</si>
  <si>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</si>
  <si>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</si>
  <si>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</si>
  <si>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</si>
  <si>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</si>
  <si>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</si>
  <si>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</si>
  <si>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</si>
  <si>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</si>
  <si>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</si>
  <si>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</si>
  <si>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</si>
  <si>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</si>
  <si>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</si>
  <si>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</si>
  <si>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</si>
  <si>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</si>
  <si>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</si>
  <si>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</si>
  <si>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</si>
  <si>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</si>
  <si>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</si>
  <si>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</si>
  <si>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</si>
  <si>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</si>
  <si>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</si>
  <si>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</si>
  <si>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</si>
  <si>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</si>
  <si>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</si>
  <si>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</si>
  <si>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</si>
  <si>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</si>
  <si>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</si>
  <si>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</si>
  <si>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</si>
  <si>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</si>
  <si>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</si>
  <si>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</si>
  <si>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</si>
  <si>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</si>
  <si>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</si>
  <si>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</si>
  <si>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</si>
  <si>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</si>
  <si>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</si>
  <si>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</si>
  <si>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</si>
  <si>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</si>
  <si>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</si>
  <si>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</si>
  <si>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</si>
  <si>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</si>
  <si>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</si>
  <si>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</si>
  <si>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</si>
  <si>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</si>
  <si>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</si>
  <si>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</si>
  <si>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</si>
  <si>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</si>
  <si>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</si>
  <si>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</si>
  <si>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</si>
  <si>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</si>
  <si>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</si>
  <si>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</si>
  <si>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</si>
  <si>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</si>
  <si>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</si>
  <si>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</si>
  <si>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</si>
  <si>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</si>
  <si>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</si>
  <si>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</si>
  <si>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</si>
  <si>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</si>
  <si>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</si>
  <si>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</si>
  <si>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</si>
  <si>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</si>
  <si>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</si>
  <si>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</si>
  <si>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</si>
  <si>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</si>
  <si>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</si>
  <si>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</si>
  <si>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</si>
  <si>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</si>
  <si>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</si>
  <si>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</si>
  <si>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</si>
  <si>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</si>
  <si>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</si>
  <si>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</si>
  <si>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</si>
  <si>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</si>
  <si>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</si>
  <si>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</si>
  <si>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</si>
  <si>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</si>
  <si>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</si>
  <si>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</si>
  <si>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</si>
  <si>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</si>
  <si>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</si>
  <si>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</si>
  <si>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</si>
  <si>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</si>
  <si>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</si>
  <si>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</si>
  <si>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</si>
  <si>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</si>
  <si>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</si>
  <si>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</si>
  <si>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</si>
  <si>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</si>
  <si>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</si>
  <si>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</si>
  <si>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</si>
  <si>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</si>
  <si>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</si>
  <si>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</si>
  <si>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</si>
  <si>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</si>
  <si>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</si>
  <si>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</si>
  <si>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</si>
  <si>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</si>
  <si>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</si>
  <si>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</si>
  <si>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</si>
  <si>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</si>
  <si>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</si>
  <si>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</si>
  <si>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</si>
  <si>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</si>
  <si>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</si>
  <si>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</si>
  <si>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</si>
  <si>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</si>
  <si>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</si>
  <si>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</si>
  <si>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</si>
  <si>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</si>
  <si>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</si>
  <si>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</si>
  <si>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</si>
  <si>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</si>
  <si>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</si>
  <si>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</si>
  <si>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</si>
  <si>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</si>
  <si>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</si>
  <si>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</si>
  <si>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</si>
  <si>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</si>
  <si>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</si>
  <si>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</si>
  <si>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</si>
  <si>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</si>
  <si>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</si>
  <si>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</si>
  <si>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</si>
  <si>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</si>
  <si>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</si>
  <si>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</si>
  <si>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</si>
  <si>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</si>
  <si>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</si>
  <si>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</si>
  <si>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</si>
  <si>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</si>
  <si>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</si>
  <si>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</si>
  <si>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</si>
  <si>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</si>
  <si>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</si>
  <si>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</si>
  <si>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</si>
  <si>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</si>
  <si>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</si>
  <si>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</si>
  <si>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</si>
  <si>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</si>
  <si>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</si>
  <si>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</si>
  <si>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</si>
  <si>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</si>
  <si>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</si>
  <si>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</si>
  <si>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</si>
  <si>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</si>
  <si>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</si>
  <si>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</si>
  <si>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</si>
  <si>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</si>
  <si>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</si>
  <si>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</si>
  <si>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</si>
  <si>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</si>
  <si>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</si>
  <si>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</si>
  <si>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</si>
  <si>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</si>
  <si>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</si>
  <si>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</si>
  <si>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</si>
  <si>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</si>
  <si>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</si>
  <si>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</si>
  <si>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</si>
  <si>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</si>
  <si>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</si>
  <si>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</si>
  <si>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</si>
  <si>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</si>
  <si>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</si>
  <si>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</si>
  <si>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</si>
  <si>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</si>
  <si>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</si>
  <si>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</si>
  <si>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</si>
  <si>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</si>
  <si>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</si>
  <si>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</si>
  <si>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</si>
  <si>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</si>
  <si>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</si>
  <si>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</si>
  <si>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</si>
  <si>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</si>
  <si>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</si>
  <si>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</si>
  <si>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</si>
  <si>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</si>
  <si>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</si>
  <si>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</si>
  <si>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</si>
  <si>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</si>
  <si>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</si>
  <si>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</si>
  <si>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</si>
  <si>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</si>
  <si>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</si>
  <si>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</si>
  <si>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</si>
  <si>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</si>
  <si>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</si>
  <si>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</si>
  <si>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</si>
  <si>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</si>
  <si>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</si>
  <si>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</si>
  <si>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</si>
  <si>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</si>
  <si>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</si>
  <si>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</si>
  <si>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</si>
  <si>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</si>
  <si>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</si>
  <si>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</si>
  <si>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</si>
  <si>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</si>
  <si>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</si>
  <si>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</si>
  <si>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</si>
  <si>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</si>
  <si>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</si>
  <si>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</si>
  <si>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</si>
  <si>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</si>
  <si>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</si>
  <si>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</si>
  <si>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</si>
  <si>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</si>
  <si>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</si>
  <si>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</si>
  <si>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</si>
  <si>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</si>
  <si>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</si>
  <si>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</si>
  <si>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</si>
  <si>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</si>
  <si>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</si>
  <si>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</si>
  <si>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</si>
  <si>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</si>
  <si>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</si>
  <si>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</si>
  <si>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</si>
  <si>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</si>
  <si>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</si>
  <si>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</si>
  <si>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</si>
  <si>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</si>
  <si>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</si>
  <si>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</si>
  <si>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</si>
  <si>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</si>
  <si>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</si>
  <si>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</si>
  <si>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</si>
  <si>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</si>
  <si>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</si>
  <si>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</si>
  <si>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</si>
  <si>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</si>
  <si>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</si>
  <si>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</si>
  <si>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</si>
  <si>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</si>
  <si>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</si>
  <si>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</si>
  <si>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</si>
  <si>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</si>
  <si>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</si>
  <si>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</si>
  <si>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</si>
  <si>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</si>
  <si>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</si>
  <si>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</si>
  <si>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</si>
  <si>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</si>
  <si>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</si>
  <si>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</si>
  <si>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</si>
  <si>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</si>
  <si>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</si>
  <si>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</si>
  <si>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</si>
  <si>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</si>
  <si>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</si>
  <si>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</si>
  <si>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</si>
  <si>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</si>
  <si>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</si>
  <si>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</si>
  <si>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</si>
  <si>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</si>
  <si>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</si>
  <si>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</si>
  <si>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</si>
  <si>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</si>
  <si>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</si>
  <si>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</si>
  <si>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</si>
  <si>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</si>
  <si>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</si>
  <si>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</si>
  <si>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</si>
  <si>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</si>
  <si>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</si>
  <si>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</si>
  <si>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</si>
  <si>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</si>
  <si>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</si>
  <si>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</si>
  <si>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</si>
  <si>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</si>
  <si>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</si>
  <si>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</si>
  <si>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</si>
  <si>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</si>
  <si>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</si>
  <si>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</si>
  <si>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</si>
  <si>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</si>
  <si>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</si>
  <si>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</si>
  <si>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</si>
  <si>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</si>
  <si>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</si>
  <si>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</si>
  <si>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</si>
  <si>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</si>
  <si>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</si>
  <si>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</si>
  <si>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</si>
  <si>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</si>
  <si>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</si>
  <si>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</si>
  <si>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</si>
  <si>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</si>
  <si>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</si>
  <si>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</si>
  <si>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</si>
  <si>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</si>
  <si>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</si>
  <si>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</si>
  <si>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</si>
  <si>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</si>
  <si>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</si>
  <si>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</si>
  <si>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</si>
  <si>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</si>
  <si>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</si>
  <si>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</si>
  <si>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</si>
  <si>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</si>
  <si>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</si>
  <si>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</si>
  <si>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</si>
  <si>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</si>
  <si>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</si>
  <si>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</si>
  <si>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</si>
  <si>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</si>
  <si>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</si>
  <si>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</si>
  <si>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</si>
  <si>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</si>
  <si>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</si>
  <si>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</si>
  <si>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</si>
  <si>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</si>
  <si>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</si>
  <si>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</si>
  <si>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</si>
  <si>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</si>
  <si>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</si>
  <si>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</si>
  <si>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</si>
  <si>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</si>
  <si>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</si>
  <si>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</si>
  <si>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</si>
  <si>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</si>
  <si>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</si>
  <si>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</si>
  <si>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</si>
  <si>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</si>
  <si>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</si>
  <si>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</si>
  <si>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</si>
  <si>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</si>
  <si>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</si>
  <si>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</si>
  <si>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</si>
  <si>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</si>
  <si>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</si>
  <si>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</si>
  <si>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</si>
  <si>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</si>
  <si>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</si>
  <si>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</si>
  <si>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</si>
  <si>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</si>
  <si>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</si>
  <si>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</si>
  <si>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</si>
  <si>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</si>
  <si>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</si>
  <si>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</si>
  <si>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</si>
  <si>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</si>
  <si>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</si>
  <si>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</si>
  <si>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</si>
  <si>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</si>
  <si>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</si>
  <si>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</si>
  <si>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</si>
  <si>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</si>
  <si>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</si>
  <si>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</si>
  <si>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</si>
  <si>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</si>
  <si>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</si>
  <si>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</si>
  <si>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</si>
  <si>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</si>
  <si>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</si>
  <si>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</si>
  <si>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</si>
  <si>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</si>
  <si>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</si>
  <si>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</si>
  <si>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</si>
  <si>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</si>
  <si>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</si>
  <si>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</si>
  <si>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</si>
  <si>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</si>
  <si>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</si>
  <si>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</si>
  <si>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</si>
  <si>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</si>
  <si>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</si>
  <si>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</si>
  <si>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</si>
  <si>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</si>
  <si>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</si>
  <si>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</si>
  <si>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</si>
  <si>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</si>
  <si>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</si>
  <si>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</si>
  <si>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</si>
  <si>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</si>
  <si>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</si>
  <si>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</si>
  <si>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</si>
  <si>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</si>
  <si>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</si>
  <si>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</si>
  <si>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</si>
  <si>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</si>
  <si>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</si>
  <si>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</si>
  <si>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</si>
  <si>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</si>
  <si>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</si>
  <si>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</si>
  <si>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</si>
  <si>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</si>
  <si>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</si>
  <si>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</si>
  <si>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</si>
  <si>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</si>
  <si>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</si>
  <si>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</si>
  <si>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</si>
  <si>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</si>
  <si>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</si>
  <si>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</si>
  <si>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</si>
  <si>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</si>
  <si>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</si>
  <si>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</si>
  <si>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</si>
  <si>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</si>
  <si>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</si>
  <si>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</si>
  <si>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</si>
  <si>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</si>
  <si>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</si>
  <si>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</si>
  <si>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</si>
  <si>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</si>
  <si>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</si>
  <si>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</si>
  <si>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</si>
  <si>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</si>
  <si>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</si>
  <si>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</si>
  <si>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</si>
  <si>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</si>
  <si>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</si>
  <si>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</si>
  <si>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</si>
  <si>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</si>
  <si>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</si>
  <si>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</si>
  <si>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</si>
  <si>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</si>
  <si>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</si>
  <si>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</si>
  <si>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</si>
  <si>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</si>
  <si>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</si>
  <si>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</si>
  <si>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</si>
  <si>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</si>
  <si>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</si>
  <si>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</si>
  <si>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</si>
  <si>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</si>
  <si>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</si>
  <si>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</si>
  <si>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</si>
  <si>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</si>
  <si>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</si>
  <si>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</si>
  <si>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</si>
  <si>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</si>
  <si>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</si>
  <si>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</si>
  <si>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</si>
  <si>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</si>
  <si>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</si>
  <si>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</si>
  <si>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</si>
  <si>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</si>
  <si>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</si>
  <si>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</si>
  <si>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</si>
  <si>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</si>
  <si>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</si>
  <si>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</si>
  <si>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</si>
  <si>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</si>
  <si>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</si>
  <si>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</si>
  <si>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</si>
  <si>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</si>
  <si>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</si>
  <si>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</si>
  <si>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</si>
  <si>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</si>
  <si>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</si>
  <si>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</si>
  <si>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</si>
  <si>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</si>
  <si>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</si>
  <si>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</si>
  <si>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</si>
  <si>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</si>
  <si>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</si>
  <si>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</si>
  <si>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</si>
  <si>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</si>
  <si>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</si>
  <si>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</si>
  <si>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</si>
  <si>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</si>
  <si>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</si>
  <si>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</si>
  <si>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</si>
  <si>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</si>
  <si>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</si>
  <si>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</si>
  <si>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</si>
  <si>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</si>
  <si>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</si>
  <si>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</si>
  <si>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</si>
  <si>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</si>
  <si>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</si>
  <si>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</si>
  <si>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</si>
  <si>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</si>
  <si>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</si>
  <si>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</si>
  <si>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</si>
  <si>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</si>
  <si>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</si>
  <si>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</si>
  <si>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</si>
  <si>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</si>
  <si>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</si>
  <si>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</si>
  <si>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</si>
  <si>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</si>
  <si>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</si>
  <si>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</si>
  <si>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</si>
  <si>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</si>
  <si>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</si>
  <si>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</si>
  <si>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</si>
  <si>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</si>
  <si>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</si>
  <si>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</si>
  <si>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</si>
  <si>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</si>
  <si>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</si>
  <si>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</si>
  <si>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</si>
  <si>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</si>
  <si>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</si>
  <si>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</si>
  <si>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</si>
  <si>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</si>
  <si>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</si>
  <si>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</si>
  <si>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</si>
  <si>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</si>
  <si>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</si>
  <si>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</si>
  <si>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</si>
  <si>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</si>
  <si>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</si>
  <si>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</si>
  <si>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</si>
  <si>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</si>
  <si>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</si>
  <si>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</si>
  <si>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</si>
  <si>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</si>
  <si>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</si>
  <si>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</si>
  <si>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</si>
  <si>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</si>
  <si>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</si>
  <si>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</si>
  <si>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</si>
  <si>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</si>
  <si>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</si>
  <si>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</si>
  <si>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</si>
  <si>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</si>
  <si>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</si>
  <si>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</si>
  <si>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</si>
  <si>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</si>
  <si>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</si>
  <si>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</si>
  <si>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</si>
  <si>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</si>
  <si>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</si>
  <si>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</si>
  <si>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</si>
  <si>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</si>
  <si>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</si>
  <si>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</si>
  <si>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</si>
  <si>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</si>
  <si>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</si>
  <si>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</si>
  <si>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</si>
  <si>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</si>
  <si>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</si>
  <si>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</si>
  <si>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</si>
  <si>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</si>
  <si>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</si>
  <si>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</si>
  <si>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</si>
  <si>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</si>
  <si>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</si>
  <si>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</si>
  <si>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</si>
  <si>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</si>
  <si>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</si>
  <si>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</si>
  <si>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</si>
  <si>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</si>
  <si>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</si>
  <si>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</si>
  <si>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</si>
  <si>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</si>
  <si>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</si>
  <si>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</si>
  <si>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</si>
  <si>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</si>
  <si>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</si>
  <si>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</si>
  <si>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</si>
  <si>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</si>
  <si>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</si>
  <si>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</si>
  <si>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</si>
  <si>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</si>
  <si>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</si>
  <si>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</si>
  <si>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</si>
  <si>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</si>
  <si>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</si>
  <si>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</si>
  <si>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</si>
  <si>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</si>
  <si>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</si>
  <si>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</si>
  <si>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</si>
  <si>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</si>
  <si>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</si>
  <si>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</si>
  <si>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</si>
  <si>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</si>
  <si>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</si>
  <si>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</si>
  <si>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</si>
  <si>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</si>
  <si>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</si>
  <si>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</si>
  <si>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</si>
  <si>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</si>
  <si>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</si>
  <si>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</si>
  <si>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</si>
  <si>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</si>
  <si>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</si>
  <si>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</si>
  <si>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</si>
  <si>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</si>
  <si>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</si>
  <si>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</si>
  <si>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</si>
  <si>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</si>
  <si>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</si>
  <si>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</si>
  <si>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</si>
  <si>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</si>
  <si>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</si>
  <si>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</si>
  <si>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</si>
  <si>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</si>
  <si>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</si>
  <si>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</si>
  <si>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</si>
  <si>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</si>
  <si>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</si>
  <si>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</si>
  <si>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</si>
  <si>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</si>
  <si>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</si>
  <si>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</si>
  <si>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</si>
  <si>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</si>
  <si>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</si>
  <si>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</si>
  <si>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</si>
  <si>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</si>
  <si>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</si>
  <si>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</si>
  <si>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</si>
  <si>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</si>
  <si>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</si>
  <si>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</si>
  <si>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</si>
  <si>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</si>
  <si>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</si>
  <si>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</si>
  <si>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</si>
  <si>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</si>
  <si>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</si>
  <si>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</si>
  <si>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</si>
  <si>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</si>
  <si>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</si>
  <si>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</si>
  <si>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</si>
  <si>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</si>
  <si>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</si>
  <si>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</si>
  <si>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</si>
  <si>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</si>
  <si>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</si>
  <si>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</si>
  <si>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</si>
  <si>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</si>
  <si>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</si>
  <si>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</si>
  <si>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</si>
  <si>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</si>
  <si>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</si>
  <si>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</si>
  <si>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</si>
  <si>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</si>
  <si>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</si>
  <si>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</si>
  <si>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</si>
  <si>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</si>
  <si>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</si>
  <si>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</si>
  <si>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</si>
  <si>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</si>
  <si>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</si>
  <si>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</si>
  <si>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</si>
  <si>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</si>
  <si>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</si>
  <si>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</si>
  <si>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</si>
  <si>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</si>
  <si>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</si>
  <si>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</si>
  <si>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</si>
  <si>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</si>
  <si>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</si>
  <si>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</si>
  <si>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</si>
  <si>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</si>
  <si>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</si>
  <si>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</si>
  <si>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</si>
  <si>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</si>
  <si>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</si>
  <si>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</si>
  <si>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</si>
  <si>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</si>
  <si>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</si>
  <si>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</si>
  <si>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</si>
  <si>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</si>
  <si>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</si>
  <si>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</si>
  <si>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</si>
  <si>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</si>
  <si>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</si>
  <si>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</si>
  <si>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</si>
  <si>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</si>
  <si>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</si>
  <si>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</si>
  <si>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</si>
  <si>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</si>
  <si>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</si>
  <si>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</si>
  <si>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</si>
  <si>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</si>
  <si>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</si>
  <si>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</si>
  <si>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</si>
  <si>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</si>
  <si>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</si>
  <si>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</si>
  <si>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</si>
  <si>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</si>
  <si>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</si>
  <si>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</si>
  <si>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</si>
  <si>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</si>
  <si>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</si>
  <si>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</si>
  <si>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</si>
  <si>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</si>
  <si>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</si>
  <si>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</si>
  <si>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</si>
  <si>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</si>
  <si>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</si>
  <si>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</si>
  <si>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</si>
  <si>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</si>
  <si>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</si>
  <si>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</si>
  <si>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</si>
  <si>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</si>
  <si>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</si>
  <si>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</si>
  <si>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</si>
  <si>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</si>
  <si>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</si>
  <si>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</si>
  <si>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</si>
  <si>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</si>
  <si>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</si>
  <si>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</si>
  <si>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</si>
  <si>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</si>
  <si>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</si>
  <si>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</si>
  <si>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</si>
  <si>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</si>
  <si>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</si>
  <si>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</si>
  <si>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</si>
  <si>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</si>
  <si>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</si>
  <si>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</si>
  <si>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</si>
  <si>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</si>
  <si>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</si>
  <si>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</si>
  <si>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</si>
  <si>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</si>
  <si>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</si>
  <si>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</si>
  <si>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</si>
  <si>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</si>
  <si>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</si>
  <si>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</si>
  <si>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</si>
  <si>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</si>
  <si>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</si>
  <si>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</si>
  <si>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</si>
  <si>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</si>
  <si>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</si>
  <si>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</si>
  <si>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</si>
  <si>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</si>
  <si>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</si>
  <si>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</si>
  <si>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</si>
  <si>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</si>
  <si>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</si>
  <si>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</si>
  <si>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</si>
  <si>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</si>
  <si>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</si>
  <si>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</si>
  <si>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</si>
  <si>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</si>
  <si>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</si>
  <si>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</si>
  <si>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</si>
  <si>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</si>
  <si>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</si>
  <si>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</si>
  <si>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</si>
  <si>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</si>
  <si>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</si>
  <si>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</si>
  <si>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</si>
  <si>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</si>
  <si>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</si>
  <si>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</si>
  <si>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</si>
  <si>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</si>
  <si>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</si>
  <si>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</si>
  <si>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</si>
  <si>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</si>
  <si>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</si>
  <si>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</si>
  <si>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</si>
  <si>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</si>
  <si>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</si>
  <si>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</si>
  <si>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</si>
  <si>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</si>
  <si>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</si>
  <si>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</si>
  <si>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</si>
  <si>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</si>
  <si>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</si>
  <si>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</si>
  <si>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</si>
  <si>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</si>
  <si>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</si>
  <si>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</si>
  <si>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</si>
  <si>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</si>
  <si>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</si>
  <si>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</si>
  <si>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</si>
  <si>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</si>
  <si>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</si>
  <si>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</si>
  <si>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</si>
  <si>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</si>
  <si>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</si>
  <si>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</si>
  <si>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</si>
  <si>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</si>
  <si>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</si>
  <si>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</si>
  <si>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</si>
  <si>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</si>
  <si>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</si>
  <si>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</si>
  <si>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</si>
  <si>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</si>
  <si>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</si>
  <si>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</si>
  <si>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</si>
  <si>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</si>
  <si>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</si>
  <si>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</si>
  <si>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</si>
  <si>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</si>
  <si>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</si>
  <si>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</si>
  <si>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</si>
  <si>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</si>
  <si>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</si>
  <si>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</si>
  <si>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</si>
  <si>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</si>
  <si>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</si>
  <si>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</si>
  <si>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</si>
  <si>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</si>
  <si>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</si>
  <si>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</si>
  <si>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</si>
  <si>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</si>
  <si>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</si>
  <si>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</si>
  <si>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</si>
  <si>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</si>
  <si>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</si>
  <si>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</si>
  <si>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</si>
  <si>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</si>
  <si>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</si>
  <si>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</si>
  <si>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</si>
  <si>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</si>
  <si>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</si>
  <si>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</si>
  <si>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</si>
  <si>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</si>
  <si>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</si>
  <si>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</si>
  <si>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</si>
  <si>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</si>
  <si>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</si>
  <si>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</si>
  <si>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</si>
  <si>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</si>
  <si>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</si>
  <si>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</si>
  <si>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</si>
  <si>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</si>
  <si>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</si>
  <si>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</si>
  <si>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</si>
  <si>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</si>
  <si>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</si>
  <si>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</si>
  <si>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</si>
  <si>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</si>
  <si>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</si>
  <si>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</si>
  <si>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</si>
  <si>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</si>
  <si>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</si>
  <si>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</si>
  <si>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</si>
  <si>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</si>
  <si>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</si>
  <si>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</si>
  <si>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</si>
  <si>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</si>
  <si>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</si>
  <si>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</si>
  <si>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</si>
  <si>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</si>
  <si>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</si>
  <si>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</si>
  <si>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</si>
  <si>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</si>
  <si>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</si>
  <si>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</si>
  <si>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</si>
  <si>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</si>
  <si>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</si>
  <si>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</si>
  <si>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</si>
  <si>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</si>
  <si>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</si>
  <si>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</si>
  <si>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</si>
  <si>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</si>
  <si>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</si>
  <si>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</si>
  <si>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</si>
  <si>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</si>
  <si>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</si>
  <si>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</si>
  <si>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</si>
  <si>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</si>
  <si>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</si>
  <si>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</si>
  <si>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</si>
  <si>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</si>
  <si>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</si>
  <si>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</si>
  <si>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</si>
  <si>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</si>
  <si>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</si>
  <si>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</si>
  <si>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</si>
  <si>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</si>
  <si>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</si>
  <si>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</si>
  <si>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</si>
  <si>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</si>
  <si>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</si>
  <si>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</si>
  <si>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</si>
  <si>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</si>
  <si>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</si>
  <si>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</si>
  <si>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</si>
  <si>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</si>
  <si>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</si>
  <si>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</si>
  <si>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</si>
  <si>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</si>
  <si>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</si>
  <si>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</si>
  <si>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</si>
  <si>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</si>
  <si>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</si>
  <si>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</si>
  <si>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</si>
  <si>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</si>
  <si>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</si>
  <si>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</si>
  <si>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</si>
  <si>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</si>
  <si>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</si>
  <si>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</si>
  <si>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</si>
  <si>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</si>
  <si>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</si>
  <si>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</si>
  <si>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</si>
  <si>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</si>
  <si>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</si>
  <si>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</si>
  <si>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</si>
  <si>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</si>
  <si>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</si>
  <si>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</si>
  <si>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</si>
  <si>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</si>
  <si>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</si>
  <si>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</si>
  <si>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</si>
  <si>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</si>
  <si>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</si>
  <si>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</si>
  <si>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</si>
  <si>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</si>
  <si>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</si>
  <si>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</si>
  <si>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</si>
  <si>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</si>
  <si>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</si>
  <si>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</si>
  <si>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</si>
  <si>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</si>
  <si>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</si>
  <si>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</si>
  <si>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</si>
  <si>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</si>
  <si>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</si>
  <si>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</si>
  <si>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</si>
  <si>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</si>
  <si>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</si>
  <si>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</si>
  <si>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</si>
  <si>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</si>
  <si>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</si>
  <si>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</si>
  <si>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</si>
  <si>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</si>
  <si>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</si>
  <si>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</si>
  <si>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</si>
  <si>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</si>
  <si>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</si>
  <si>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</si>
  <si>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</si>
  <si>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</si>
  <si>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</si>
  <si>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</si>
  <si>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</si>
  <si>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</si>
  <si>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</si>
  <si>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</si>
  <si>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</si>
  <si>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</si>
  <si>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</si>
  <si>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</si>
  <si>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</si>
  <si>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</si>
  <si>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</si>
  <si>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</si>
  <si>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</si>
  <si>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</si>
  <si>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</si>
  <si>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</si>
  <si>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</si>
  <si>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</si>
  <si>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</si>
  <si>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</si>
  <si>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</si>
  <si>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</si>
  <si>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</si>
  <si>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</si>
  <si>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</si>
  <si>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</si>
  <si>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</si>
  <si>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</si>
  <si>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</si>
  <si>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</si>
  <si>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</si>
  <si>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</si>
  <si>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</si>
  <si>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</si>
  <si>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</si>
  <si>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</si>
  <si>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</si>
  <si>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</si>
  <si>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</si>
  <si>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</si>
  <si>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</si>
  <si>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</si>
  <si>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</si>
  <si>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</si>
  <si>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</si>
  <si>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</si>
  <si>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</si>
  <si>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</si>
  <si>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</si>
  <si>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</si>
  <si>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</si>
  <si>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</si>
  <si>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</si>
  <si>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</si>
  <si>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</si>
  <si>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</si>
  <si>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</si>
  <si>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</si>
  <si>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</si>
  <si>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</si>
  <si>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</si>
  <si>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</si>
  <si>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</si>
  <si>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</si>
  <si>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</si>
  <si>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</si>
  <si>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</si>
  <si>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</si>
  <si>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</si>
  <si>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</si>
  <si>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</si>
  <si>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</si>
  <si>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</si>
  <si>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</si>
  <si>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</si>
  <si>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</si>
  <si>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</si>
  <si>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</si>
  <si>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</si>
  <si>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</si>
  <si>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</si>
  <si>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</si>
  <si>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</si>
  <si>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</si>
  <si>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</si>
  <si>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</si>
  <si>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</si>
  <si>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</si>
  <si>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</si>
  <si>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</si>
  <si>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</si>
  <si>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</si>
  <si>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</si>
  <si>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</si>
  <si>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</si>
  <si>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</si>
  <si>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</si>
  <si>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</si>
  <si>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</si>
  <si>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</si>
  <si>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</si>
  <si>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</si>
  <si>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</si>
  <si>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</si>
  <si>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</si>
  <si>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</si>
  <si>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</si>
  <si>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</si>
  <si>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</si>
  <si>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</si>
  <si>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</si>
  <si>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</si>
  <si>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</si>
  <si>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</si>
  <si>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</si>
  <si>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</si>
  <si>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</si>
  <si>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</si>
  <si>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</si>
  <si>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</si>
  <si>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</si>
  <si>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</si>
  <si>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</si>
  <si>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</si>
  <si>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</si>
  <si>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</si>
  <si>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</si>
  <si>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</si>
  <si>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</si>
  <si>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</si>
  <si>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</si>
  <si>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</si>
  <si>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</si>
  <si>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</si>
  <si>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</si>
  <si>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</si>
  <si>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</si>
  <si>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</si>
  <si>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</si>
  <si>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</si>
  <si>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</si>
  <si>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</si>
  <si>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</si>
  <si>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</si>
  <si>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</si>
  <si>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</si>
  <si>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</si>
  <si>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</si>
  <si>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</si>
  <si>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</si>
  <si>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</si>
  <si>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</si>
  <si>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</si>
  <si>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</si>
  <si>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</si>
  <si>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</si>
  <si>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</si>
  <si>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</si>
  <si>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</si>
  <si>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</si>
  <si>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</si>
  <si>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</si>
  <si>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</si>
  <si>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</si>
  <si>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</si>
  <si>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</si>
  <si>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</si>
  <si>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</si>
  <si>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</si>
  <si>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</si>
  <si>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</si>
  <si>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</si>
  <si>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</si>
  <si>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</si>
  <si>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</si>
  <si>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</si>
  <si>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</si>
  <si>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</si>
  <si>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</si>
  <si>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</si>
  <si>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</si>
  <si>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</si>
  <si>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</si>
  <si>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</si>
  <si>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</si>
  <si>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</si>
  <si>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</si>
  <si>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</si>
  <si>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</si>
  <si>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</si>
  <si>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</si>
  <si>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</si>
  <si>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</si>
  <si>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</si>
  <si>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</si>
  <si>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</si>
  <si>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</si>
  <si>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</si>
  <si>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</si>
  <si>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</si>
  <si>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</si>
  <si>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</si>
  <si>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</si>
  <si>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</si>
  <si>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</si>
  <si>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</si>
  <si>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</si>
  <si>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</si>
  <si>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</si>
  <si>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</si>
  <si>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</si>
  <si>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</si>
  <si>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</si>
  <si>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</si>
  <si>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</si>
  <si>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</si>
  <si>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</si>
  <si>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</si>
  <si>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</si>
  <si>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</si>
  <si>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</si>
  <si>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</si>
  <si>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</si>
  <si>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</si>
  <si>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</si>
  <si>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</si>
  <si>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</si>
  <si>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</si>
  <si>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</si>
  <si>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</si>
  <si>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</si>
  <si>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</si>
  <si>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</si>
  <si>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</si>
  <si>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</si>
  <si>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</si>
  <si>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</si>
  <si>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</si>
  <si>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</si>
  <si>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</si>
  <si>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</si>
  <si>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</si>
  <si>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</si>
  <si>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</si>
  <si>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</si>
  <si>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</si>
  <si>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</si>
  <si>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</si>
  <si>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</si>
  <si>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</si>
  <si>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</si>
  <si>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</si>
  <si>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</si>
  <si>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</si>
  <si>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</si>
  <si>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</si>
  <si>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</si>
  <si>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</si>
  <si>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</si>
  <si>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</si>
  <si>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</si>
  <si>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</si>
  <si>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</si>
  <si>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</si>
  <si>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</si>
  <si>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</si>
  <si>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</si>
  <si>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</si>
  <si>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</si>
  <si>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</si>
  <si>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</si>
  <si>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</si>
  <si>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</si>
  <si>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</si>
  <si>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</si>
  <si>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</si>
  <si>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</si>
  <si>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</si>
  <si>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</si>
  <si>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</si>
  <si>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</si>
  <si>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</si>
  <si>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</si>
  <si>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</si>
  <si>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</si>
  <si>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</si>
  <si>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</si>
  <si>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</si>
  <si>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</si>
  <si>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</si>
  <si>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</si>
  <si>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</si>
  <si>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</si>
  <si>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</si>
  <si>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</si>
  <si>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</si>
  <si>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</si>
  <si>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</si>
  <si>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</si>
  <si>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</si>
  <si>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</si>
  <si>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</si>
  <si>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</si>
  <si>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</si>
  <si>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</si>
  <si>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</si>
  <si>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</si>
  <si>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</si>
  <si>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</si>
  <si>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</si>
  <si>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</si>
  <si>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</si>
  <si>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</si>
  <si>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</si>
  <si>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</si>
  <si>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</si>
  <si>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</si>
  <si>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</si>
  <si>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</si>
  <si>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</si>
  <si>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</si>
  <si>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</si>
  <si>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</si>
  <si>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</si>
  <si>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</si>
  <si>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</si>
  <si>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</si>
  <si>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</si>
  <si>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</si>
  <si>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</si>
  <si>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</si>
  <si>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</si>
  <si>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</si>
  <si>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</si>
  <si>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</si>
  <si>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</si>
  <si>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</si>
  <si>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</si>
  <si>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</si>
  <si>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</si>
  <si>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</si>
  <si>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</si>
  <si>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</si>
  <si>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</si>
  <si>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</si>
  <si>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</si>
  <si>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</si>
  <si>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</si>
  <si>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</si>
  <si>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</si>
  <si>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</si>
  <si>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</si>
  <si>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</si>
  <si>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</si>
  <si>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</si>
  <si>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</si>
  <si>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</si>
  <si>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</si>
  <si>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</si>
  <si>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</si>
  <si>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</si>
  <si>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</si>
  <si>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</si>
  <si>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</si>
  <si>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</si>
  <si>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</si>
  <si>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</si>
  <si>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</si>
  <si>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</si>
  <si>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</si>
  <si>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</si>
  <si>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</si>
  <si>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</si>
  <si>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</si>
  <si>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</si>
  <si>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</si>
  <si>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</si>
  <si>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</si>
  <si>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</si>
  <si>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</si>
  <si>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</si>
  <si>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</si>
  <si>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</si>
  <si>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</si>
  <si>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</si>
  <si>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</si>
  <si>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</si>
  <si>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</si>
  <si>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</si>
  <si>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</si>
  <si>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</si>
  <si>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</si>
  <si>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</si>
  <si>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</si>
  <si>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</si>
  <si>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</si>
  <si>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</si>
  <si>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</si>
  <si>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</si>
  <si>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</si>
  <si>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</si>
  <si>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</si>
  <si>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</si>
  <si>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</si>
  <si>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</si>
  <si>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</si>
  <si>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</si>
  <si>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</si>
  <si>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</si>
  <si>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</si>
  <si>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</si>
  <si>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</si>
  <si>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</si>
  <si>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</si>
  <si>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</si>
  <si>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</si>
  <si>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</si>
  <si>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</si>
  <si>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</si>
  <si>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</si>
  <si>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</si>
  <si>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</si>
  <si>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</si>
  <si>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</si>
  <si>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</si>
  <si>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</si>
  <si>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</si>
  <si>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</si>
  <si>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</si>
  <si>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</si>
  <si>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</si>
  <si>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</si>
  <si>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</si>
  <si>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</si>
  <si>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</si>
  <si>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</si>
  <si>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</si>
  <si>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</si>
  <si>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</si>
  <si>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</si>
  <si>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</si>
  <si>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</si>
  <si>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</si>
  <si>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</si>
  <si>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</si>
  <si>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</si>
  <si>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</si>
  <si>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</si>
  <si>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</si>
  <si>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</si>
  <si>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</si>
  <si>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</si>
  <si>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</si>
  <si>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</si>
  <si>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</si>
  <si>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</si>
  <si>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</si>
  <si>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</si>
  <si>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</si>
  <si>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</si>
  <si>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</si>
  <si>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</si>
  <si>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</si>
  <si>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</si>
  <si>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</si>
  <si>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</si>
  <si>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</si>
  <si>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</si>
  <si>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</si>
  <si>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</si>
  <si>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</si>
  <si>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</si>
  <si>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</si>
  <si>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</si>
  <si>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</si>
  <si>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</si>
  <si>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</si>
  <si>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</si>
  <si>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</si>
  <si>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</si>
  <si>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</si>
  <si>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</si>
  <si>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</si>
  <si>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</si>
  <si>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</si>
  <si>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</si>
  <si>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</si>
  <si>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</si>
  <si>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</si>
  <si>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</si>
  <si>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</si>
  <si>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</si>
  <si>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</si>
  <si>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</si>
  <si>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</si>
  <si>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</si>
  <si>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</si>
  <si>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</si>
  <si>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</si>
  <si>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</si>
  <si>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</si>
  <si>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</si>
  <si>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</si>
  <si>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</si>
  <si>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</si>
  <si>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</si>
  <si>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</si>
  <si>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</si>
  <si>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</si>
  <si>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</si>
  <si>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</si>
  <si>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</si>
  <si>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</si>
  <si>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</si>
  <si>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</si>
  <si>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</si>
  <si>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</si>
  <si>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</si>
  <si>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</si>
  <si>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</si>
  <si>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</si>
  <si>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</si>
  <si>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</si>
  <si>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</si>
  <si>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</si>
  <si>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</si>
  <si>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</si>
  <si>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</si>
  <si>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</si>
  <si>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</si>
  <si>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</si>
  <si>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</si>
  <si>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</si>
  <si>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</si>
  <si>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</si>
  <si>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</si>
  <si>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</si>
  <si>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</si>
  <si>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</si>
  <si>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</si>
  <si>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</si>
  <si>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</si>
  <si>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</si>
  <si>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</si>
  <si>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</si>
  <si>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</si>
  <si>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</si>
  <si>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</si>
  <si>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</si>
  <si>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</si>
  <si>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</si>
  <si>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</si>
  <si>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</si>
  <si>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</si>
  <si>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</si>
  <si>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</si>
  <si>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</si>
  <si>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</si>
  <si>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</si>
  <si>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</si>
  <si>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</si>
  <si>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</si>
  <si>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</si>
  <si>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</si>
  <si>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</si>
  <si>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</si>
  <si>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</si>
  <si>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</si>
  <si>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</si>
  <si>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</si>
  <si>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</si>
  <si>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</si>
  <si>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</si>
  <si>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</si>
  <si>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</si>
  <si>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</si>
  <si>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</si>
  <si>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</si>
  <si>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</si>
  <si>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</si>
  <si>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</si>
  <si>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</si>
  <si>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</si>
  <si>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</si>
  <si>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</si>
  <si>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</si>
  <si>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</si>
  <si>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</si>
  <si>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</si>
  <si>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</si>
  <si>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</si>
  <si>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</si>
  <si>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</si>
  <si>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</si>
  <si>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</si>
  <si>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</si>
  <si>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</si>
  <si>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</si>
  <si>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</si>
  <si>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</si>
  <si>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</si>
  <si>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</si>
  <si>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</si>
  <si>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</si>
  <si>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</si>
  <si>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</si>
  <si>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</si>
  <si>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</si>
  <si>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</si>
  <si>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</si>
  <si>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</si>
  <si>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</si>
  <si>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</si>
  <si>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</si>
  <si>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</si>
  <si>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</si>
  <si>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</si>
  <si>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</si>
  <si>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</si>
  <si>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</si>
  <si>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</si>
  <si>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</si>
  <si>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</si>
  <si>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</si>
  <si>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</si>
  <si>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</si>
  <si>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</si>
  <si>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</si>
  <si>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</si>
  <si>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</si>
  <si>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</si>
  <si>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</si>
  <si>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</si>
  <si>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</si>
  <si>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</si>
  <si>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</si>
  <si>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</si>
  <si>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</si>
  <si>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</si>
  <si>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</si>
  <si>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</si>
  <si>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</si>
  <si>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</si>
  <si>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</si>
  <si>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</si>
  <si>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</si>
  <si>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</si>
  <si>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</si>
  <si>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</si>
  <si>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</si>
  <si>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</si>
  <si>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</si>
  <si>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</si>
  <si>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</si>
  <si>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</si>
  <si>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</si>
  <si>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</si>
  <si>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</si>
  <si>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</si>
  <si>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</si>
  <si>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</si>
  <si>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</si>
  <si>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</si>
  <si>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</si>
  <si>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</si>
  <si>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</si>
  <si>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</si>
  <si>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</si>
  <si>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</si>
  <si>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</si>
  <si>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</si>
  <si>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</si>
  <si>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</si>
  <si>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</si>
  <si>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</si>
  <si>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</si>
  <si>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</si>
  <si>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</si>
  <si>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</si>
  <si>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</si>
  <si>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</si>
  <si>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</si>
  <si>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</si>
  <si>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</si>
  <si>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</si>
  <si>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</si>
  <si>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</si>
  <si>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</si>
  <si>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</si>
  <si>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</si>
  <si>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</si>
  <si>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</si>
  <si>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</si>
  <si>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</si>
  <si>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</si>
  <si>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</si>
  <si>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</si>
  <si>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</si>
  <si>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</si>
  <si>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</si>
  <si>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</si>
  <si>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</si>
  <si>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</si>
  <si>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</si>
  <si>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</si>
  <si>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</si>
  <si>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</si>
  <si>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</si>
  <si>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</si>
  <si>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</si>
  <si>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</si>
  <si>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</si>
  <si>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</si>
  <si>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</si>
  <si>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</si>
  <si>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</si>
  <si>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</si>
  <si>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</si>
  <si>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</si>
  <si>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</si>
  <si>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</si>
  <si>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</si>
  <si>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</si>
  <si>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</si>
  <si>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</si>
  <si>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</si>
  <si>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</si>
  <si>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</si>
  <si>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</si>
  <si>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</si>
  <si>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</si>
  <si>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</si>
  <si>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</si>
  <si>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</si>
  <si>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</si>
  <si>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</si>
  <si>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</si>
  <si>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</si>
  <si>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</si>
  <si>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</si>
  <si>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</si>
  <si>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</si>
  <si>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</si>
  <si>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</si>
  <si>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</si>
  <si>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</si>
  <si>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</si>
  <si>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</si>
  <si>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</si>
  <si>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</si>
  <si>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</si>
  <si>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</si>
  <si>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</si>
  <si>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</si>
  <si>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</si>
  <si>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</si>
  <si>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</si>
  <si>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</si>
  <si>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</si>
  <si>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</si>
  <si>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</si>
  <si>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</si>
  <si>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</si>
  <si>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</si>
  <si>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</si>
  <si>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</si>
  <si>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</si>
  <si>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</si>
  <si>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</si>
  <si>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</si>
  <si>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</si>
  <si>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</si>
  <si>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</si>
  <si>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</si>
  <si>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</si>
  <si>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</si>
  <si>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</si>
  <si>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</si>
  <si>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</si>
  <si>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</si>
  <si>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</si>
  <si>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</si>
  <si>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</si>
  <si>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</si>
  <si>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</si>
  <si>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</si>
  <si>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</si>
  <si>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</si>
  <si>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</si>
  <si>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</si>
  <si>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</si>
  <si>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</si>
  <si>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</si>
  <si>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</si>
  <si>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</si>
  <si>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</si>
  <si>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</si>
  <si>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</si>
  <si>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</si>
  <si>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</si>
  <si>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</si>
  <si>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</si>
  <si>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</si>
  <si>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</si>
  <si>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</si>
  <si>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</si>
  <si>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</si>
  <si>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</si>
  <si>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</si>
  <si>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</si>
  <si>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</si>
  <si>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</si>
  <si>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</si>
  <si>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</si>
  <si>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</si>
  <si>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</si>
  <si>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</si>
  <si>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</si>
  <si>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</si>
  <si>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</si>
  <si>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</si>
  <si>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</si>
  <si>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</si>
  <si>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</si>
  <si>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</si>
  <si>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</si>
  <si>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</si>
  <si>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</si>
  <si>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</si>
  <si>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</si>
  <si>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</si>
  <si>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</si>
  <si>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</si>
  <si>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</si>
  <si>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</si>
  <si>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</si>
  <si>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</si>
  <si>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</si>
  <si>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</si>
  <si>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</si>
  <si>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</si>
  <si>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</si>
  <si>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</si>
  <si>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</si>
  <si>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</si>
  <si>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</si>
  <si>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</si>
  <si>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</si>
  <si>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</si>
  <si>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</si>
  <si>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</si>
  <si>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</si>
  <si>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</si>
  <si>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</si>
  <si>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</si>
  <si>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</si>
  <si>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</si>
  <si>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</si>
  <si>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</si>
  <si>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</si>
  <si>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</si>
  <si>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</si>
  <si>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</si>
  <si>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</si>
  <si>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</si>
  <si>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</si>
  <si>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</si>
  <si>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</si>
  <si>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</si>
  <si>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</si>
  <si>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</si>
  <si>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</si>
  <si>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</si>
  <si>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</si>
  <si>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</si>
  <si>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</si>
  <si>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</si>
  <si>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</si>
  <si>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</si>
  <si>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</si>
  <si>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</si>
  <si>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</si>
  <si>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</si>
  <si>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</si>
  <si>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</si>
  <si>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</si>
  <si>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</si>
  <si>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</si>
  <si>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</si>
  <si>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</si>
  <si>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</si>
  <si>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</si>
  <si>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</si>
  <si>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</si>
  <si>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</si>
  <si>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</si>
  <si>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</si>
  <si>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</si>
  <si>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</si>
  <si>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</si>
  <si>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</si>
  <si>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</si>
  <si>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</si>
  <si>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</si>
  <si>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</si>
  <si>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</si>
  <si>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</si>
  <si>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</si>
  <si>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</si>
  <si>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</si>
  <si>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</si>
  <si>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</si>
  <si>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</si>
  <si>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</si>
  <si>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</si>
  <si>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</si>
  <si>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</si>
  <si>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</si>
  <si>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</si>
  <si>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</si>
  <si>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</si>
  <si>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</si>
  <si>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</si>
  <si>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</si>
  <si>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</si>
  <si>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</si>
  <si>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</si>
  <si>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</si>
  <si>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</si>
  <si>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</si>
  <si>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</si>
  <si>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</si>
  <si>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</si>
  <si>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</si>
  <si>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</si>
  <si>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</si>
  <si>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</si>
  <si>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</si>
  <si>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</si>
  <si>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</si>
  <si>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</si>
  <si>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</si>
  <si>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</si>
  <si>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</si>
  <si>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</si>
  <si>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</si>
  <si>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</si>
  <si>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</si>
  <si>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</si>
  <si>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</si>
  <si>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</si>
  <si>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</si>
  <si>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</si>
  <si>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</si>
  <si>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</si>
  <si>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</si>
  <si>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</si>
  <si>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</si>
  <si>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</si>
  <si>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</si>
  <si>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</si>
  <si>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</si>
  <si>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</si>
  <si>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</si>
  <si>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</si>
  <si>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</si>
  <si>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</si>
  <si>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</si>
  <si>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</si>
  <si>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</si>
  <si>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</si>
  <si>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</si>
  <si>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</si>
  <si>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</si>
  <si>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</si>
  <si>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</si>
  <si>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</si>
  <si>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</si>
  <si>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</si>
  <si>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</si>
  <si>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</si>
  <si>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</si>
  <si>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</si>
  <si>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</si>
  <si>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</si>
  <si>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</si>
  <si>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</si>
  <si>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</si>
  <si>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</si>
  <si>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</si>
  <si>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</si>
  <si>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</si>
  <si>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</si>
  <si>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</si>
  <si>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</si>
  <si>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</si>
  <si>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</si>
  <si>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</si>
  <si>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</si>
  <si>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</si>
  <si>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</si>
  <si>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</si>
  <si>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</si>
  <si>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</si>
  <si>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</si>
  <si>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</si>
  <si>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</si>
  <si>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</si>
  <si>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</si>
  <si>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</si>
  <si>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</si>
  <si>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</si>
  <si>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</si>
  <si>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</si>
  <si>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</si>
  <si>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</si>
  <si>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</si>
  <si>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</si>
  <si>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</si>
  <si>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</si>
  <si>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</si>
  <si>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</si>
  <si>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</si>
  <si>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</si>
  <si>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</si>
  <si>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</si>
  <si>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</si>
  <si>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</si>
  <si>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</si>
  <si>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</si>
  <si>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</si>
  <si>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</si>
  <si>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</si>
  <si>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</si>
  <si>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</si>
  <si>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</si>
  <si>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</si>
  <si>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</si>
  <si>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</si>
  <si>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</si>
  <si>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</si>
  <si>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</si>
  <si>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</si>
  <si>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</si>
  <si>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</si>
  <si>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</si>
  <si>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</si>
  <si>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</si>
  <si>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</si>
  <si>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</si>
  <si>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</si>
  <si>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</si>
  <si>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</si>
  <si>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</si>
  <si>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</si>
  <si>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</si>
  <si>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</si>
  <si>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</si>
  <si>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</si>
  <si>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</si>
  <si>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</si>
  <si>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</si>
  <si>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</si>
  <si>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</si>
  <si>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</si>
  <si>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</si>
  <si>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</si>
  <si>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</si>
  <si>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</si>
  <si>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</si>
  <si>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</si>
  <si>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</si>
  <si>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</si>
  <si>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</si>
  <si>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</si>
  <si>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</si>
  <si>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</si>
  <si>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</si>
  <si>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</si>
  <si>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</si>
  <si>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</si>
  <si>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</si>
  <si>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</si>
  <si>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</si>
  <si>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</si>
  <si>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</si>
  <si>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</si>
  <si>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</si>
  <si>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</si>
  <si>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</si>
  <si>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</si>
  <si>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</si>
  <si>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</si>
  <si>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</si>
  <si>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</si>
  <si>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</si>
  <si>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</si>
  <si>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</si>
  <si>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</si>
  <si>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</si>
  <si>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</si>
  <si>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</si>
  <si>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</si>
  <si>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</si>
  <si>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</si>
  <si>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</si>
  <si>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</si>
  <si>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</si>
  <si>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</si>
  <si>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</si>
  <si>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</si>
  <si>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</si>
  <si>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</si>
  <si>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</si>
  <si>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</si>
  <si>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</si>
  <si>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</si>
  <si>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</si>
  <si>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</si>
  <si>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</si>
  <si>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</si>
  <si>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</si>
  <si>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</si>
  <si>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</si>
  <si>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</si>
  <si>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</si>
  <si>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</si>
  <si>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</si>
  <si>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</si>
  <si>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</si>
  <si>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</si>
  <si>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</si>
  <si>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</si>
  <si>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</si>
  <si>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</si>
  <si>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</si>
  <si>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</si>
  <si>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</si>
  <si>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</si>
  <si>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</si>
  <si>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</si>
  <si>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</si>
  <si>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</si>
  <si>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</si>
  <si>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</si>
  <si>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</si>
  <si>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</si>
  <si>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</si>
  <si>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</si>
  <si>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</si>
  <si>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</si>
  <si>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</si>
  <si>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</si>
  <si>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</si>
  <si>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</si>
  <si>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</si>
  <si>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</si>
  <si>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</si>
  <si>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</si>
  <si>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</si>
  <si>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</si>
  <si>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</si>
  <si>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</si>
  <si>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</si>
  <si>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</si>
  <si>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</si>
  <si>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</si>
  <si>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</si>
  <si>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</si>
  <si>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</si>
  <si>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</si>
  <si>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</si>
  <si>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</si>
  <si>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</si>
  <si>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</si>
  <si>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</si>
  <si>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</si>
  <si>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</si>
  <si>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</si>
  <si>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</si>
  <si>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</si>
  <si>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</si>
  <si>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</si>
  <si>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</si>
  <si>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</si>
  <si>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</si>
  <si>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</si>
  <si>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</si>
  <si>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</si>
  <si>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</si>
  <si>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</si>
  <si>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</si>
  <si>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</si>
  <si>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</si>
  <si>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</si>
  <si>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</si>
  <si>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</si>
  <si>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</si>
  <si>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</si>
  <si>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</si>
  <si>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</si>
  <si>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</si>
  <si>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</si>
  <si>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</si>
  <si>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</si>
  <si>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</si>
  <si>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</si>
  <si>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</si>
  <si>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</si>
  <si>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</si>
  <si>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</si>
  <si>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</si>
  <si>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</si>
  <si>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</si>
  <si>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</si>
  <si>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</si>
  <si>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</si>
  <si>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</si>
  <si>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</si>
  <si>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</si>
  <si>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</si>
  <si>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</si>
  <si>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</si>
  <si>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</si>
  <si>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</si>
  <si>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</si>
  <si>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</si>
  <si>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</si>
  <si>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</si>
  <si>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</si>
  <si>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</si>
  <si>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</si>
  <si>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</si>
  <si>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</si>
  <si>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</si>
  <si>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</si>
  <si>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</si>
  <si>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</si>
  <si>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</si>
  <si>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</si>
  <si>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</si>
  <si>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</si>
  <si>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</si>
  <si>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</si>
  <si>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</si>
  <si>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</si>
  <si>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</si>
  <si>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</si>
  <si>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</si>
  <si>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</si>
  <si>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</si>
  <si>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</si>
  <si>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</si>
  <si>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</si>
  <si>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</si>
  <si>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</si>
  <si>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</si>
  <si>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</si>
  <si>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</si>
  <si>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</si>
  <si>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</si>
  <si>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</si>
  <si>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</si>
  <si>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</si>
  <si>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</si>
  <si>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</si>
  <si>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</si>
  <si>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</si>
  <si>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</si>
  <si>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</si>
  <si>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</si>
  <si>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</si>
  <si>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</si>
  <si>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</si>
  <si>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</si>
  <si>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</si>
  <si>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</si>
  <si>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</si>
  <si>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</si>
  <si>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</si>
  <si>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</si>
  <si>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</si>
  <si>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</si>
  <si>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</si>
  <si>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</si>
  <si>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</si>
  <si>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</si>
  <si>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</si>
  <si>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</si>
  <si>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</si>
  <si>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</si>
  <si>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</si>
  <si>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</si>
  <si>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</si>
  <si>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</si>
  <si>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</si>
  <si>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</si>
  <si>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</si>
  <si>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</si>
  <si>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</si>
  <si>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</si>
  <si>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</si>
  <si>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</si>
  <si>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</si>
  <si>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</si>
  <si>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</si>
  <si>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</si>
  <si>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</si>
  <si>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</si>
  <si>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</si>
  <si>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</si>
  <si>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</si>
  <si>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</si>
  <si>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</si>
  <si>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</si>
  <si>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</si>
  <si>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</si>
  <si>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</si>
  <si>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</si>
  <si>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</si>
  <si>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</si>
  <si>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</si>
  <si>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</si>
  <si>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</si>
  <si>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</si>
  <si>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</si>
  <si>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</si>
  <si>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</si>
  <si>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</si>
  <si>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</si>
  <si>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</si>
  <si>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</si>
  <si>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</si>
  <si>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</si>
  <si>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</si>
  <si>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</si>
  <si>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</si>
  <si>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</si>
  <si>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</si>
  <si>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</si>
  <si>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</si>
  <si>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</si>
  <si>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</si>
  <si>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</si>
  <si>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</si>
  <si>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</si>
  <si>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</si>
  <si>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</si>
  <si>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</si>
  <si>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</si>
  <si>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</si>
  <si>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</si>
  <si>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</si>
  <si>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</si>
  <si>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</si>
  <si>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</si>
  <si>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</si>
  <si>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</si>
  <si>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</si>
  <si>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</si>
  <si>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</si>
  <si>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</si>
  <si>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</si>
  <si>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</si>
  <si>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</si>
  <si>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</si>
  <si>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</si>
  <si>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</si>
  <si>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</si>
  <si>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</si>
  <si>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</si>
  <si>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</si>
  <si>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</si>
  <si>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</si>
  <si>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</si>
  <si>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</si>
  <si>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</si>
  <si>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</si>
  <si>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</si>
  <si>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</si>
  <si>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</si>
  <si>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</si>
  <si>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</si>
  <si>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</si>
  <si>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</si>
  <si>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</si>
  <si>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</si>
  <si>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</si>
  <si>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</si>
  <si>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</si>
  <si>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</si>
  <si>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</si>
  <si>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</si>
  <si>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</si>
  <si>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</si>
  <si>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</si>
  <si>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</si>
  <si>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</si>
  <si>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</si>
  <si>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</si>
  <si>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</si>
  <si>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</si>
  <si>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</si>
  <si>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</si>
  <si>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</si>
  <si>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</si>
  <si>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</si>
  <si>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</si>
  <si>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</si>
  <si>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</si>
  <si>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</si>
  <si>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</si>
  <si>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</si>
  <si>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</si>
  <si>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</si>
  <si>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</si>
  <si>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</si>
  <si>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</si>
  <si>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</si>
  <si>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</si>
  <si>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</si>
  <si>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</si>
  <si>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</si>
  <si>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</si>
  <si>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</si>
  <si>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</si>
  <si>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</si>
  <si>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</si>
  <si>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</si>
  <si>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</si>
  <si>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</si>
  <si>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</si>
  <si>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</si>
  <si>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</si>
  <si>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</si>
  <si>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</si>
  <si>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</si>
  <si>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</si>
  <si>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</si>
  <si>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</si>
  <si>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</si>
  <si>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</si>
  <si>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</si>
  <si>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</si>
  <si>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</si>
  <si>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</si>
  <si>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</si>
  <si>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</si>
  <si>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</si>
  <si>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</si>
  <si>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</si>
  <si>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</si>
  <si>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</si>
  <si>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</si>
  <si>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</si>
  <si>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</si>
  <si>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</si>
  <si>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</si>
  <si>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</si>
  <si>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</si>
  <si>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</si>
  <si>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</si>
  <si>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</si>
  <si>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</si>
  <si>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</si>
  <si>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</si>
  <si>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</si>
  <si>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</si>
  <si>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</si>
  <si>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</si>
  <si>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</si>
  <si>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</si>
  <si>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</si>
  <si>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</si>
  <si>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</si>
  <si>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</si>
  <si>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</si>
  <si>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</si>
  <si>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</si>
  <si>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</si>
  <si>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</si>
  <si>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</si>
  <si>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</si>
  <si>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</si>
  <si>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</si>
  <si>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</si>
  <si>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</si>
  <si>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</si>
  <si>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</si>
  <si>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</si>
  <si>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</si>
  <si>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</si>
  <si>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</si>
  <si>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</si>
  <si>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</si>
  <si>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</si>
  <si>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</si>
  <si>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</si>
  <si>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</si>
  <si>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</si>
  <si>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</si>
  <si>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</si>
  <si>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</si>
  <si>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</si>
  <si>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</si>
  <si>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</si>
  <si>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</si>
  <si>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</si>
  <si>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</si>
  <si>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</si>
  <si>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</si>
  <si>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</si>
  <si>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</si>
  <si>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</si>
  <si>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</si>
  <si>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</si>
  <si>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</si>
  <si>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</si>
  <si>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</si>
  <si>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</si>
  <si>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</si>
  <si>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</si>
  <si>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</si>
  <si>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</si>
  <si>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</si>
  <si>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</si>
  <si>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</si>
  <si>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</si>
  <si>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</si>
  <si>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</si>
  <si>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</si>
  <si>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</si>
  <si>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</si>
  <si>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</si>
  <si>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</si>
  <si>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</si>
  <si>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</si>
  <si>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</si>
  <si>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</si>
  <si>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</si>
  <si>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</si>
  <si>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</si>
  <si>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</si>
  <si>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</si>
  <si>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</si>
  <si>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</si>
  <si>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</si>
  <si>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</si>
  <si>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</si>
  <si>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</si>
  <si>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</si>
  <si>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</si>
  <si>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</si>
  <si>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</si>
  <si>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</si>
  <si>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</si>
  <si>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</si>
  <si>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</si>
  <si>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</si>
  <si>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</si>
  <si>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</si>
  <si>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</si>
  <si>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</si>
  <si>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</si>
  <si>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</si>
  <si>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</si>
  <si>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</si>
  <si>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</si>
  <si>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</si>
  <si>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</si>
  <si>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</si>
  <si>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</si>
  <si>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</si>
  <si>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</si>
  <si>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</si>
  <si>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</si>
  <si>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</si>
  <si>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</si>
  <si>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</si>
  <si>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</si>
  <si>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</si>
  <si>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</si>
  <si>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</si>
  <si>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</si>
  <si>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</si>
  <si>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</si>
  <si>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</si>
  <si>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</si>
  <si>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</si>
  <si>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</si>
  <si>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</si>
  <si>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</si>
  <si>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</si>
  <si>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</si>
  <si>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</si>
  <si>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</si>
  <si>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</si>
  <si>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</si>
  <si>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</si>
  <si>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</si>
  <si>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</si>
  <si>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</si>
  <si>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</si>
  <si>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</si>
  <si>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</si>
  <si>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</si>
  <si>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</si>
  <si>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</si>
  <si>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</si>
  <si>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</si>
  <si>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</si>
  <si>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</si>
  <si>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</si>
  <si>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</si>
  <si>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</si>
  <si>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</si>
  <si>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</si>
  <si>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</si>
  <si>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</si>
  <si>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</si>
  <si>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</si>
  <si>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</si>
  <si>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</si>
  <si>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</si>
  <si>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</si>
  <si>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</si>
  <si>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</si>
  <si>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</si>
  <si>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</si>
  <si>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</si>
  <si>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</si>
  <si>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</si>
  <si>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</si>
  <si>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</si>
  <si>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</si>
  <si>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</si>
  <si>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</si>
  <si>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</si>
  <si>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</si>
  <si>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</si>
  <si>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</si>
  <si>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</si>
  <si>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</si>
  <si>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</si>
  <si>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</si>
  <si>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</si>
  <si>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</si>
  <si>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</si>
  <si>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</si>
  <si>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</si>
  <si>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</si>
  <si>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</si>
  <si>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</si>
  <si>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</si>
  <si>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</si>
  <si>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</si>
  <si>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</si>
  <si>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</si>
  <si>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</si>
  <si>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</si>
  <si>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</si>
  <si>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</si>
  <si>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</si>
  <si>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</si>
  <si>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</si>
  <si>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</si>
  <si>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</si>
  <si>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</si>
  <si>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</si>
  <si>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</si>
  <si>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</si>
  <si>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</si>
  <si>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</si>
  <si>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</si>
  <si>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</si>
  <si>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</si>
  <si>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</si>
  <si>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</si>
  <si>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</si>
  <si>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</si>
  <si>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</si>
  <si>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</si>
  <si>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</si>
  <si>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</si>
  <si>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</si>
  <si>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</si>
  <si>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</si>
  <si>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</si>
  <si>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</si>
  <si>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</si>
  <si>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</si>
  <si>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</si>
  <si>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</si>
  <si>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</si>
  <si>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</si>
  <si>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</si>
  <si>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</si>
  <si>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</si>
  <si>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</si>
  <si>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</si>
  <si>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</si>
  <si>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</si>
  <si>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</si>
  <si>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</si>
  <si>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</si>
  <si>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</si>
  <si>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</si>
  <si>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</si>
  <si>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</si>
  <si>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</si>
  <si>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</si>
  <si>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</si>
  <si>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</si>
  <si>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</si>
  <si>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</si>
  <si>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</si>
  <si>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</si>
  <si>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</si>
  <si>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</si>
  <si>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</si>
  <si>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</si>
  <si>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</si>
  <si>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</si>
  <si>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</si>
  <si>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</si>
  <si>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</si>
  <si>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</si>
  <si>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</si>
  <si>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</si>
  <si>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</si>
  <si>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</si>
  <si>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</si>
  <si>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</si>
  <si>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</si>
  <si>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</si>
  <si>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</si>
  <si>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</si>
  <si>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</si>
  <si>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</si>
  <si>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</si>
  <si>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</si>
  <si>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</si>
  <si>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</si>
  <si>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</si>
  <si>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</si>
  <si>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</si>
  <si>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</si>
  <si>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</si>
  <si>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</si>
  <si>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</si>
  <si>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</si>
  <si>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</si>
  <si>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</si>
  <si>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</si>
  <si>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</si>
  <si>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</si>
  <si>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</si>
  <si>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</si>
  <si>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</si>
  <si>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</si>
  <si>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</si>
  <si>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</si>
  <si>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</si>
  <si>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</si>
  <si>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</si>
  <si>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</si>
  <si>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</si>
  <si>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</si>
  <si>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</si>
  <si>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</si>
  <si>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</si>
  <si>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</si>
  <si>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</si>
  <si>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</si>
  <si>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</si>
  <si>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</si>
  <si>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</si>
  <si>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</si>
  <si>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</si>
  <si>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</si>
  <si>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</si>
  <si>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</si>
  <si>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</si>
  <si>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</si>
  <si>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</si>
  <si>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</si>
  <si>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</si>
  <si>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</si>
  <si>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</si>
  <si>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</si>
  <si>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</si>
  <si>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</si>
  <si>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</si>
  <si>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</si>
  <si>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</si>
  <si>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</si>
  <si>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</si>
  <si>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</si>
  <si>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</si>
  <si>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</si>
  <si>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</si>
  <si>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</si>
  <si>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</si>
  <si>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</si>
  <si>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</si>
  <si>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</si>
  <si>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</si>
  <si>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</si>
  <si>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</si>
  <si>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</si>
  <si>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</si>
  <si>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</si>
  <si>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</si>
  <si>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</si>
  <si>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</si>
  <si>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</si>
  <si>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</si>
  <si>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</si>
  <si>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</si>
  <si>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</si>
  <si>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</si>
  <si>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</si>
  <si>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</si>
  <si>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</si>
  <si>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</si>
  <si>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</si>
  <si>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</si>
  <si>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</si>
  <si>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</si>
  <si>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</si>
  <si>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</si>
  <si>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</si>
  <si>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</si>
  <si>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</si>
  <si>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</si>
  <si>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</si>
  <si>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</si>
  <si>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</si>
  <si>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</si>
  <si>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</si>
  <si>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</si>
  <si>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</si>
  <si>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</si>
  <si>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</si>
  <si>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</si>
  <si>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</si>
  <si>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</si>
  <si>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</si>
  <si>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</si>
  <si>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</si>
  <si>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</si>
  <si>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</si>
  <si>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</si>
  <si>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</si>
  <si>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</si>
  <si>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</si>
  <si>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</si>
  <si>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</si>
  <si>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</si>
  <si>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</si>
  <si>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</si>
  <si>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</si>
  <si>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</si>
  <si>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</si>
  <si>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</si>
  <si>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</si>
  <si>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</si>
  <si>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</si>
  <si>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</si>
  <si>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</si>
  <si>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</si>
  <si>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</si>
  <si>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</si>
  <si>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</si>
  <si>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</si>
  <si>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</si>
  <si>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</si>
  <si>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</si>
  <si>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</si>
  <si>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</si>
  <si>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</si>
  <si>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</si>
  <si>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</si>
  <si>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</si>
  <si>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</si>
  <si>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</si>
  <si>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</si>
  <si>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</si>
  <si>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</si>
  <si>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</si>
  <si>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</si>
  <si>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</si>
  <si>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</si>
  <si>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</si>
  <si>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</si>
  <si>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</si>
  <si>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</si>
  <si>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</si>
  <si>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</si>
  <si>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</si>
  <si>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</si>
  <si>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</si>
  <si>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</si>
  <si>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</si>
  <si>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</si>
  <si>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</si>
  <si>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</si>
  <si>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</si>
  <si>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</si>
  <si>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</si>
  <si>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</si>
  <si>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</si>
  <si>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</si>
  <si>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</si>
  <si>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</si>
  <si>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</si>
  <si>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</si>
  <si>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</si>
  <si>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</si>
  <si>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</si>
  <si>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</si>
  <si>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</si>
  <si>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</si>
  <si>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</si>
  <si>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</si>
  <si>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</si>
  <si>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</si>
  <si>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</si>
  <si>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</si>
  <si>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</si>
  <si>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</si>
  <si>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</si>
  <si>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</si>
  <si>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</si>
  <si>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</si>
  <si>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</si>
  <si>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</si>
  <si>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</si>
  <si>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</si>
  <si>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</si>
  <si>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</si>
  <si>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</si>
  <si>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</si>
  <si>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</si>
  <si>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</si>
  <si>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</si>
  <si>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</si>
  <si>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</si>
  <si>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</si>
  <si>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</si>
  <si>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</si>
  <si>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</si>
  <si>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</si>
  <si>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</si>
  <si>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</si>
  <si>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</si>
  <si>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</si>
  <si>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</si>
  <si>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</si>
  <si>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</si>
  <si>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</si>
  <si>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</si>
  <si>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</si>
  <si>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</si>
  <si>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</si>
  <si>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</si>
  <si>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</si>
  <si>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</si>
  <si>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</si>
  <si>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</si>
  <si>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</si>
  <si>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</si>
  <si>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</si>
  <si>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</si>
  <si>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</si>
  <si>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</si>
  <si>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</si>
  <si>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</si>
  <si>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</si>
  <si>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</si>
  <si>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</si>
  <si>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</si>
  <si>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</si>
  <si>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</si>
  <si>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</si>
  <si>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</si>
  <si>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</si>
  <si>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</si>
  <si>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</si>
  <si>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</si>
  <si>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</si>
  <si>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</si>
  <si>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</si>
  <si>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</si>
  <si>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</si>
  <si>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</si>
  <si>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</si>
  <si>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</si>
  <si>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</si>
  <si>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</si>
  <si>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</si>
  <si>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</si>
  <si>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</si>
  <si>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</si>
  <si>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</si>
  <si>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</si>
  <si>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</si>
  <si>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</si>
  <si>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</si>
  <si>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</si>
  <si>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</si>
  <si>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</si>
  <si>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</si>
  <si>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</si>
  <si>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</si>
  <si>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</si>
  <si>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</si>
  <si>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</si>
  <si>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</si>
  <si>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</si>
  <si>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</si>
  <si>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</si>
  <si>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</si>
  <si>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</si>
  <si>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</si>
  <si>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</si>
  <si>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</si>
  <si>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</si>
  <si>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</si>
  <si>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</si>
  <si>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</si>
  <si>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</si>
  <si>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</si>
  <si>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</si>
  <si>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</si>
  <si>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</si>
  <si>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</si>
  <si>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</si>
  <si>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</si>
  <si>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</si>
  <si>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</si>
  <si>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</si>
  <si>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</si>
  <si>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</si>
  <si>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</si>
  <si>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</si>
  <si>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</si>
  <si>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</si>
  <si>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</si>
  <si>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</si>
  <si>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</si>
  <si>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</si>
  <si>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</si>
  <si>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</si>
  <si>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</si>
  <si>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</si>
  <si>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</si>
  <si>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</si>
  <si>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</si>
  <si>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</si>
  <si>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</si>
  <si>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</si>
  <si>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</si>
  <si>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</si>
  <si>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</si>
  <si>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</si>
  <si>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</si>
  <si>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</si>
  <si>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</si>
  <si>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</si>
  <si>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</si>
  <si>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</si>
  <si>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</si>
  <si>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</si>
  <si>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</si>
  <si>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</si>
  <si>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</si>
  <si>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</si>
  <si>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</si>
  <si>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</si>
  <si>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</si>
  <si>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</si>
  <si>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</si>
  <si>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</si>
  <si>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</si>
  <si>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</si>
  <si>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</si>
  <si>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</si>
  <si>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</si>
  <si>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</si>
  <si>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</si>
  <si>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</si>
  <si>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</si>
  <si>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</si>
  <si>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</si>
  <si>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</si>
  <si>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</si>
  <si>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</si>
  <si>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</si>
  <si>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</si>
  <si>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</si>
  <si>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</si>
  <si>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</si>
  <si>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</si>
  <si>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</si>
  <si>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</si>
  <si>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</si>
  <si>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</si>
  <si>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</si>
  <si>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</si>
  <si>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</si>
  <si>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</si>
  <si>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</si>
  <si>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</si>
  <si>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</si>
  <si>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</si>
  <si>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</si>
  <si>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</si>
  <si>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</si>
  <si>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</si>
  <si>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</si>
  <si>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</si>
  <si>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</si>
  <si>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</si>
  <si>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</si>
  <si>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</si>
  <si>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</si>
  <si>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</si>
  <si>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</si>
  <si>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</si>
  <si>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</si>
  <si>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</si>
  <si>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</si>
  <si>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</si>
  <si>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</si>
  <si>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</si>
  <si>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</si>
  <si>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</si>
  <si>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</si>
  <si>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</si>
  <si>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</si>
  <si>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</si>
  <si>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</si>
  <si>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</si>
  <si>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</si>
  <si>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</si>
  <si>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</si>
  <si>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</si>
  <si>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</si>
  <si>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</si>
  <si>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</si>
  <si>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</si>
  <si>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</si>
  <si>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</si>
  <si>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</si>
  <si>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</si>
  <si>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</si>
  <si>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</si>
  <si>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</si>
  <si>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</si>
  <si>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</si>
  <si>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</si>
  <si>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</si>
  <si>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</si>
  <si>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</si>
  <si>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</si>
  <si>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</si>
  <si>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</si>
  <si>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</si>
  <si>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</si>
  <si>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</si>
  <si>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</si>
  <si>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</si>
  <si>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</si>
  <si>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</si>
  <si>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</si>
  <si>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</si>
  <si>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</si>
  <si>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</si>
  <si>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</si>
  <si>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</si>
  <si>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</si>
  <si>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</si>
  <si>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</si>
  <si>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</si>
  <si>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</si>
  <si>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</si>
  <si>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</si>
  <si>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</si>
  <si>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</si>
  <si>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</si>
  <si>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</si>
  <si>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</si>
  <si>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</si>
  <si>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</si>
  <si>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</si>
  <si>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</si>
  <si>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</si>
  <si>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</si>
  <si>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</si>
  <si>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</si>
  <si>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</si>
  <si>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</si>
  <si>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</si>
  <si>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</si>
  <si>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</si>
  <si>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</si>
  <si>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</si>
  <si>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</si>
  <si>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</si>
  <si>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</si>
  <si>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</si>
  <si>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</si>
  <si>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</si>
  <si>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</si>
  <si>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</si>
  <si>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</si>
  <si>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</si>
  <si>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</si>
  <si>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</si>
  <si>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</si>
  <si>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</si>
  <si>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</si>
  <si>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</si>
  <si>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</si>
  <si>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</si>
  <si>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</si>
  <si>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</si>
  <si>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</si>
  <si>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</si>
  <si>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</si>
  <si>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</si>
  <si>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</si>
  <si>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</si>
  <si>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</si>
  <si>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</si>
  <si>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</si>
  <si>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</si>
  <si>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</si>
  <si>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</si>
  <si>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</si>
  <si>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</si>
  <si>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</si>
  <si>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</si>
  <si>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</si>
  <si>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</si>
  <si>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</si>
  <si>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</si>
  <si>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</si>
  <si>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</si>
  <si>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</si>
  <si>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</si>
  <si>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</si>
  <si>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</si>
  <si>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</si>
  <si>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</si>
  <si>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</si>
  <si>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</si>
  <si>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</si>
  <si>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</si>
  <si>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</si>
  <si>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</si>
  <si>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</si>
  <si>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</si>
  <si>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</si>
  <si>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</si>
  <si>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</si>
  <si>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</si>
  <si>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</si>
  <si>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</si>
  <si>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</si>
  <si>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</si>
  <si>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</si>
  <si>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</si>
  <si>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</si>
  <si>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</si>
  <si>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</si>
  <si>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</si>
  <si>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</si>
  <si>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</si>
  <si>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</si>
  <si>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</si>
  <si>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</si>
  <si>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</si>
  <si>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</si>
  <si>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</si>
  <si>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</si>
  <si>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</si>
  <si>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</si>
  <si>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</si>
  <si>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</si>
  <si>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</si>
  <si>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</si>
  <si>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</si>
  <si>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</si>
  <si>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</si>
  <si>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</si>
  <si>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</si>
  <si>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</si>
  <si>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</si>
  <si>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</si>
  <si>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</si>
  <si>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</si>
  <si>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</si>
  <si>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</si>
  <si>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</si>
  <si>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</si>
  <si>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</si>
  <si>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</si>
  <si>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</si>
  <si>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</si>
  <si>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</si>
  <si>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</si>
  <si>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</si>
  <si>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</si>
  <si>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</si>
  <si>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</si>
  <si>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</si>
  <si>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</si>
  <si>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</si>
  <si>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</si>
  <si>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</si>
  <si>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</si>
  <si>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</si>
  <si>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</si>
  <si>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</si>
  <si>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</si>
  <si>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</si>
  <si>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</si>
  <si>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</si>
  <si>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</si>
  <si>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</si>
  <si>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</si>
  <si>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</si>
  <si>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</si>
  <si>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</si>
  <si>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</si>
  <si>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</si>
  <si>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</si>
  <si>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</si>
  <si>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</si>
  <si>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</si>
  <si>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</si>
  <si>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</si>
  <si>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</si>
  <si>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</si>
  <si>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</si>
  <si>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</si>
  <si>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</si>
  <si>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</si>
  <si>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</si>
  <si>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</si>
  <si>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</si>
  <si>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</si>
  <si>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</si>
  <si>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</si>
  <si>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</si>
  <si>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</si>
  <si>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</si>
  <si>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</si>
  <si>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</si>
  <si>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</si>
  <si>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</si>
  <si>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</si>
  <si>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</si>
  <si>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</si>
  <si>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</si>
  <si>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</si>
  <si>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</si>
  <si>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</si>
  <si>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</si>
  <si>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</si>
  <si>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</si>
  <si>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</si>
  <si>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</si>
  <si>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</si>
  <si>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</si>
  <si>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</si>
  <si>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</si>
  <si>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</si>
  <si>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</si>
  <si>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</si>
  <si>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</si>
  <si>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</si>
  <si>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</si>
  <si>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</si>
  <si>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</si>
  <si>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</si>
  <si>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</si>
  <si>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</si>
  <si>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</si>
  <si>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</si>
  <si>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</si>
  <si>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</si>
  <si>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</si>
  <si>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</si>
  <si>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</si>
  <si>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</si>
  <si>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</si>
  <si>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</si>
  <si>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</si>
  <si>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</si>
  <si>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</si>
  <si>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</si>
  <si>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</si>
  <si>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</si>
  <si>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</si>
  <si>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</si>
  <si>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</si>
  <si>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</si>
  <si>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</si>
  <si>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</si>
  <si>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</si>
  <si>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</si>
  <si>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</si>
  <si>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</si>
  <si>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</si>
  <si>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</si>
  <si>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</si>
  <si>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</si>
  <si>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</si>
  <si>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</si>
  <si>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</si>
  <si>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</si>
  <si>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</si>
  <si>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</si>
  <si>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</si>
  <si>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</si>
  <si>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</si>
  <si>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</si>
  <si>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</si>
  <si>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</si>
  <si>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</si>
  <si>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</si>
  <si>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</si>
  <si>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</si>
  <si>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</si>
  <si>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</si>
  <si>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</si>
  <si>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</si>
  <si>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</si>
  <si>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</si>
  <si>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</si>
  <si>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</si>
  <si>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</si>
  <si>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</si>
  <si>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</si>
  <si>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</si>
  <si>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</si>
  <si>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</si>
  <si>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</si>
  <si>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</si>
  <si>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</si>
  <si>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</si>
  <si>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</si>
  <si>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</si>
  <si>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</si>
  <si>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</si>
  <si>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</si>
  <si>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</si>
  <si>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</si>
  <si>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</si>
  <si>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</si>
  <si>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</si>
  <si>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</si>
  <si>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</si>
  <si>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</si>
  <si>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</si>
  <si>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</si>
  <si>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</si>
  <si>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</si>
  <si>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</si>
  <si>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</si>
  <si>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</si>
  <si>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</si>
  <si>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</si>
  <si>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</si>
  <si>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</si>
  <si>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</si>
  <si>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</si>
  <si>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</si>
  <si>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</si>
  <si>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</si>
  <si>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</si>
  <si>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</si>
  <si>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</si>
  <si>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</si>
  <si>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</si>
  <si>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</si>
  <si>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</si>
  <si>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</si>
  <si>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</si>
  <si>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</si>
  <si>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</si>
  <si>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</si>
  <si>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</si>
  <si>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</si>
  <si>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</si>
  <si>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</si>
  <si>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</si>
  <si>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</si>
  <si>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</si>
  <si>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</si>
  <si>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</si>
  <si>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</si>
  <si>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</si>
  <si>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</si>
  <si>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</si>
  <si>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</si>
  <si>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</si>
  <si>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</si>
  <si>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</si>
  <si>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</si>
  <si>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</si>
  <si>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</si>
  <si>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</si>
  <si>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</si>
  <si>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</si>
  <si>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</si>
  <si>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</si>
  <si>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</si>
  <si>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</si>
  <si>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</si>
  <si>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</si>
  <si>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</si>
  <si>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</si>
  <si>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</si>
  <si>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</si>
  <si>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</si>
  <si>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</si>
  <si>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</si>
  <si>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</si>
  <si>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</si>
  <si>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</si>
  <si>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</si>
  <si>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</si>
  <si>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</si>
  <si>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</si>
  <si>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</si>
  <si>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</si>
  <si>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</si>
  <si>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</si>
  <si>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</si>
  <si>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</si>
  <si>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</si>
  <si>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</si>
  <si>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</si>
  <si>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</si>
  <si>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</si>
  <si>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</si>
  <si>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</si>
  <si>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</si>
  <si>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</si>
  <si>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</si>
  <si>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</si>
  <si>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</si>
  <si>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</si>
  <si>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</si>
  <si>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</si>
  <si>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</si>
  <si>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</si>
  <si>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</si>
  <si>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</si>
  <si>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</si>
  <si>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</si>
  <si>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</si>
  <si>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</si>
  <si>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</si>
  <si>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</si>
  <si>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</si>
  <si>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</si>
  <si>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</si>
  <si>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</si>
  <si>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</si>
  <si>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</si>
  <si>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</si>
  <si>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</si>
  <si>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</si>
  <si>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</si>
  <si>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</si>
  <si>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</si>
  <si>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</si>
  <si>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</si>
  <si>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</si>
  <si>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</si>
  <si>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</si>
  <si>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</si>
  <si>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</si>
  <si>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</si>
  <si>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</si>
  <si>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</si>
  <si>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</si>
  <si>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</si>
  <si>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</si>
  <si>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</si>
  <si>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</si>
  <si>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</si>
  <si>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</si>
  <si>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</si>
  <si>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</si>
  <si>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</si>
  <si>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</si>
  <si>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</si>
  <si>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</si>
  <si>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</si>
  <si>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</si>
  <si>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</si>
  <si>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</si>
  <si>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</si>
  <si>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</si>
  <si>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</si>
  <si>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</si>
  <si>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</si>
  <si>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</si>
  <si>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</si>
  <si>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</si>
  <si>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</si>
  <si>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</si>
  <si>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</si>
  <si>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</si>
  <si>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</si>
  <si>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</si>
  <si>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</si>
  <si>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</si>
  <si>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</si>
  <si>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</si>
  <si>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</si>
  <si>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</si>
  <si>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</si>
  <si>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</si>
  <si>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</si>
  <si>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</si>
  <si>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</si>
  <si>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</si>
  <si>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</si>
  <si>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</si>
  <si>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</si>
  <si>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</si>
  <si>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</si>
  <si>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</si>
  <si>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</si>
  <si>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</si>
  <si>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</si>
  <si>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</si>
  <si>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</si>
  <si>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</si>
  <si>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</si>
  <si>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</si>
  <si>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</si>
  <si>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</si>
  <si>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</si>
  <si>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</si>
  <si>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</si>
  <si>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</si>
  <si>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</si>
  <si>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</si>
  <si>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</si>
  <si>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</si>
  <si>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</si>
  <si>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</si>
  <si>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</si>
  <si>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</si>
  <si>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</si>
  <si>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</si>
  <si>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</si>
  <si>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</si>
  <si>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</si>
  <si>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</si>
  <si>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</si>
  <si>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</si>
  <si>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</si>
  <si>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</si>
  <si>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</si>
  <si>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</si>
  <si>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</si>
  <si>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</si>
  <si>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</si>
  <si>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</si>
  <si>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</si>
  <si>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</si>
  <si>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</si>
  <si>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</si>
  <si>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</si>
  <si>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</si>
  <si>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</si>
  <si>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</si>
  <si>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</si>
  <si>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</si>
  <si>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</si>
  <si>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</si>
  <si>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</si>
  <si>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</si>
  <si>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</si>
  <si>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</si>
  <si>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</si>
  <si>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</si>
  <si>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</si>
  <si>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</si>
  <si>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</si>
  <si>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</si>
  <si>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</si>
  <si>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</si>
  <si>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</si>
  <si>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</si>
  <si>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</si>
  <si>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</si>
  <si>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</si>
  <si>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</si>
  <si>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</si>
  <si>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</si>
  <si>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</si>
  <si>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</si>
  <si>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</si>
  <si>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</si>
  <si>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</si>
  <si>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</si>
  <si>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</si>
  <si>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</si>
  <si>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</si>
  <si>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</si>
  <si>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</si>
  <si>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</si>
  <si>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</si>
  <si>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</si>
  <si>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</si>
  <si>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</si>
  <si>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</si>
  <si>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</si>
  <si>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</si>
  <si>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</si>
  <si>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</si>
  <si>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</si>
  <si>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</si>
  <si>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</si>
  <si>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</si>
  <si>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</si>
  <si>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</si>
  <si>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</si>
  <si>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</si>
  <si>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</si>
  <si>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</si>
  <si>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</si>
  <si>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</si>
  <si>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</si>
  <si>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</si>
  <si>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</si>
  <si>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</si>
  <si>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</si>
  <si>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</si>
  <si>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</si>
  <si>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</si>
  <si>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</si>
  <si>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</si>
  <si>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</si>
  <si>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</si>
  <si>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</si>
  <si>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</si>
  <si>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</si>
  <si>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</si>
  <si>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</si>
  <si>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</si>
  <si>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</si>
  <si>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</si>
  <si>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</si>
  <si>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</si>
  <si>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</si>
  <si>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</si>
  <si>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</si>
  <si>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</si>
  <si>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</si>
  <si>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</si>
  <si>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</si>
  <si>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</si>
  <si>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</si>
  <si>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</si>
  <si>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</si>
  <si>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</si>
  <si>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</si>
  <si>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</si>
  <si>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</si>
  <si>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</si>
  <si>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</si>
  <si>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</si>
  <si>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</si>
  <si>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</si>
  <si>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</si>
  <si>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</si>
  <si>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</si>
  <si>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</si>
  <si>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</si>
  <si>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</si>
  <si>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</si>
  <si>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</si>
  <si>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</si>
  <si>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</si>
  <si>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</si>
  <si>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</si>
  <si>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</si>
  <si>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</si>
  <si>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</si>
  <si>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</si>
  <si>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</si>
  <si>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</si>
  <si>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</si>
  <si>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</si>
  <si>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</si>
  <si>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</si>
  <si>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</si>
  <si>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</si>
  <si>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</si>
  <si>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</si>
  <si>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</si>
  <si>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</si>
  <si>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</si>
  <si>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</si>
  <si>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</si>
  <si>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</si>
  <si>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</si>
  <si>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</si>
  <si>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</si>
  <si>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</si>
  <si>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</si>
  <si>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</si>
  <si>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</si>
  <si>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</si>
  <si>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</si>
  <si>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</si>
  <si>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</si>
  <si>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</si>
  <si>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</si>
  <si>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</si>
  <si>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</si>
  <si>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</si>
  <si>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</si>
  <si>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</si>
  <si>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</si>
  <si>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</si>
  <si>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</si>
  <si>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</si>
  <si>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</si>
  <si>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</si>
  <si>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</si>
  <si>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</si>
  <si>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</si>
  <si>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</si>
  <si>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</si>
  <si>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</si>
  <si>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</si>
  <si>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</si>
  <si>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</si>
  <si>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</si>
  <si>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</si>
  <si>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</si>
  <si>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</si>
  <si>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</si>
  <si>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</si>
  <si>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</si>
  <si>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</si>
  <si>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</si>
  <si>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</si>
  <si>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</si>
  <si>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</si>
  <si>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</si>
  <si>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</si>
  <si>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</si>
  <si>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</si>
  <si>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</si>
  <si>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</si>
  <si>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</si>
  <si>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</si>
  <si>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</si>
  <si>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</si>
  <si>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</si>
  <si>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</si>
  <si>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</si>
  <si>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</si>
  <si>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</si>
  <si>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</si>
  <si>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</si>
  <si>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</si>
  <si>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</si>
  <si>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</si>
  <si>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</si>
  <si>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</si>
  <si>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</si>
  <si>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</si>
  <si>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</si>
  <si>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</si>
  <si>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</si>
  <si>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</si>
  <si>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</si>
  <si>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</si>
  <si>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</si>
  <si>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</si>
  <si>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</si>
  <si>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</si>
  <si>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</si>
  <si>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</si>
  <si>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</si>
  <si>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</si>
  <si>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</si>
  <si>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</si>
  <si>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</si>
  <si>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</si>
  <si>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</si>
  <si>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</si>
  <si>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</si>
  <si>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</si>
  <si>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</si>
  <si>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</si>
  <si>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</si>
  <si>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</si>
  <si>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</si>
  <si>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</si>
  <si>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</si>
  <si>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</si>
  <si>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</si>
  <si>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</si>
  <si>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</si>
  <si>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</si>
  <si>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</si>
  <si>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</si>
  <si>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</si>
  <si>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</si>
  <si>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</si>
  <si>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</si>
  <si>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</si>
  <si>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</si>
  <si>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</si>
  <si>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</si>
  <si>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</si>
  <si>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</si>
  <si>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</si>
  <si>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</si>
  <si>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</si>
  <si>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</si>
  <si>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</si>
  <si>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</si>
  <si>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</si>
  <si>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</si>
  <si>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</si>
  <si>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</si>
  <si>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</si>
  <si>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</si>
  <si>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</si>
  <si>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</si>
  <si>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</si>
  <si>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</si>
  <si>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</si>
  <si>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</si>
  <si>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</si>
  <si>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</si>
  <si>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</si>
  <si>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</si>
  <si>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</si>
  <si>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</si>
  <si>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</si>
  <si>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</si>
  <si>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</si>
  <si>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</si>
  <si>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</si>
  <si>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</si>
  <si>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</si>
  <si>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</si>
  <si>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</si>
  <si>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</si>
  <si>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</si>
  <si>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</si>
  <si>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</si>
  <si>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</si>
  <si>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</si>
  <si>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</si>
  <si>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</si>
  <si>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</si>
  <si>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</si>
  <si>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</si>
  <si>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</si>
  <si>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</si>
  <si>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</si>
  <si>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</si>
  <si>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</si>
  <si>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</si>
  <si>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</si>
  <si>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</si>
  <si>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</si>
  <si>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</si>
  <si>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</si>
  <si>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</si>
  <si>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</si>
  <si>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</si>
  <si>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</si>
  <si>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</si>
  <si>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</si>
  <si>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</si>
  <si>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</si>
  <si>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</si>
  <si>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</si>
  <si>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</si>
  <si>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</si>
  <si>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</si>
  <si>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</si>
  <si>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</si>
  <si>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</si>
  <si>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</si>
  <si>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</si>
  <si>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</si>
  <si>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</si>
  <si>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</si>
  <si>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</si>
  <si>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</si>
  <si>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</si>
  <si>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</si>
  <si>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</si>
  <si>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</si>
  <si>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</si>
  <si>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</si>
  <si>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</si>
  <si>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</si>
  <si>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</si>
  <si>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</si>
  <si>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</si>
  <si>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</si>
  <si>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</si>
  <si>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</si>
  <si>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</si>
  <si>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</si>
  <si>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</si>
  <si>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</si>
  <si>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</si>
  <si>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</si>
  <si>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</si>
  <si>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</si>
  <si>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</si>
  <si>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</si>
  <si>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</si>
  <si>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</si>
  <si>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</si>
  <si>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</si>
  <si>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</si>
  <si>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</si>
  <si>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</si>
  <si>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</si>
  <si>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</si>
  <si>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</si>
  <si>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</si>
  <si>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</si>
  <si>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</si>
  <si>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</si>
  <si>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</si>
  <si>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</si>
  <si>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</si>
  <si>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</si>
  <si>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</si>
  <si>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</si>
  <si>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</si>
  <si>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</si>
  <si>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</si>
  <si>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</si>
  <si>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</si>
  <si>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</si>
  <si>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</si>
  <si>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</si>
  <si>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</si>
  <si>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</si>
  <si>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</si>
  <si>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</si>
  <si>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</si>
  <si>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</si>
  <si>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</si>
  <si>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</si>
  <si>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</si>
  <si>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</si>
  <si>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</si>
  <si>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</si>
  <si>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</si>
  <si>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</si>
  <si>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</si>
  <si>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</si>
  <si>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</si>
  <si>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</si>
  <si>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</si>
  <si>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</si>
  <si>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</si>
  <si>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</si>
  <si>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</si>
  <si>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</si>
  <si>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</si>
  <si>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</si>
  <si>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</si>
  <si>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</si>
  <si>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</si>
  <si>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</si>
  <si>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</si>
  <si>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</si>
  <si>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</si>
  <si>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</si>
  <si>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</si>
  <si>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</si>
  <si>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</si>
  <si>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</si>
  <si>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</si>
  <si>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</si>
  <si>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</si>
  <si>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</si>
  <si>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</si>
  <si>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</si>
  <si>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</si>
  <si>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</si>
  <si>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</si>
  <si>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</si>
  <si>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</si>
  <si>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</si>
  <si>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</si>
  <si>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</si>
  <si>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</si>
  <si>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</si>
  <si>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</si>
  <si>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</si>
  <si>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</si>
  <si>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</si>
  <si>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</si>
  <si>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</si>
  <si>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</si>
  <si>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</si>
  <si>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</si>
  <si>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</si>
  <si>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</si>
  <si>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</si>
  <si>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</si>
  <si>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</si>
  <si>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</si>
  <si>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</si>
  <si>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</si>
  <si>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</si>
  <si>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</si>
  <si>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</si>
  <si>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</si>
  <si>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</si>
  <si>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</si>
  <si>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</si>
  <si>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</si>
  <si>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</si>
  <si>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</si>
  <si>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</si>
  <si>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</si>
  <si>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</si>
  <si>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</si>
  <si>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</si>
  <si>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</si>
  <si>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</si>
  <si>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</si>
  <si>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</si>
  <si>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</si>
  <si>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</si>
  <si>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</si>
  <si>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</si>
  <si>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</si>
  <si>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</si>
  <si>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</si>
  <si>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</si>
  <si>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</si>
  <si>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</si>
  <si>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</si>
  <si>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</si>
  <si>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</si>
  <si>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</si>
  <si>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</si>
  <si>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</si>
  <si>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</si>
  <si>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</si>
  <si>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</si>
  <si>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</si>
  <si>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</si>
  <si>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</si>
  <si>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</si>
  <si>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</si>
  <si>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</si>
  <si>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</si>
  <si>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</si>
  <si>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</si>
  <si>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</si>
  <si>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</si>
  <si>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</si>
  <si>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</si>
  <si>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</si>
  <si>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</si>
  <si>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</si>
  <si>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</si>
  <si>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</si>
  <si>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</si>
  <si>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</si>
  <si>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</si>
  <si>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</si>
  <si>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</si>
  <si>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</si>
  <si>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</si>
  <si>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</si>
  <si>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</si>
  <si>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</si>
  <si>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</si>
  <si>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</si>
  <si>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</si>
  <si>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</si>
  <si>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</si>
  <si>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</si>
  <si>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</si>
  <si>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</si>
  <si>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</si>
  <si>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</si>
  <si>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</si>
  <si>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</si>
  <si>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</si>
  <si>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</si>
  <si>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</si>
  <si>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</si>
  <si>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</si>
  <si>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</si>
  <si>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</si>
  <si>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</si>
  <si>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</si>
  <si>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</si>
  <si>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</si>
  <si>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</si>
  <si>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</si>
  <si>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</si>
  <si>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</si>
  <si>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</si>
  <si>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</si>
  <si>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</si>
  <si>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</si>
  <si>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</si>
  <si>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</si>
  <si>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</si>
  <si>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</si>
  <si>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</si>
  <si>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</si>
  <si>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</si>
  <si>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</si>
  <si>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</si>
  <si>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</si>
  <si>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</si>
  <si>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</si>
  <si>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</si>
  <si>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</si>
  <si>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</si>
  <si>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</si>
  <si>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</si>
  <si>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</si>
  <si>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</si>
  <si>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</si>
  <si>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</si>
  <si>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</si>
  <si>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</si>
  <si>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</si>
  <si>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</si>
  <si>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</si>
  <si>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</si>
  <si>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</si>
  <si>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</si>
  <si>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</si>
  <si>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</si>
  <si>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</si>
  <si>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</si>
  <si>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</si>
  <si>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</si>
  <si>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</si>
  <si>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</si>
  <si>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</si>
  <si>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</si>
  <si>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</si>
  <si>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</si>
  <si>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</si>
  <si>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</si>
  <si>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</si>
  <si>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</si>
  <si>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</si>
  <si>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</si>
  <si>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</si>
  <si>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</si>
  <si>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</si>
  <si>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</si>
  <si>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</si>
  <si>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</si>
  <si>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</si>
  <si>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</si>
  <si>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</si>
  <si>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</si>
  <si>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</si>
  <si>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</si>
  <si>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</si>
  <si>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</si>
  <si>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</si>
  <si>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</si>
  <si>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</si>
  <si>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</si>
  <si>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</si>
  <si>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</si>
  <si>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</si>
  <si>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</si>
  <si>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</si>
  <si>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</si>
  <si>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</si>
  <si>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</si>
  <si>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</si>
  <si>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</si>
  <si>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</si>
  <si>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</si>
  <si>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</si>
  <si>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</si>
  <si>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</si>
  <si>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</si>
  <si>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</si>
  <si>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</si>
  <si>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</si>
  <si>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</si>
  <si>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</si>
  <si>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</si>
  <si>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</si>
  <si>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</si>
  <si>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</si>
  <si>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</si>
  <si>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</si>
  <si>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</si>
  <si>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</si>
  <si>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</si>
  <si>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</si>
  <si>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</si>
  <si>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</si>
  <si>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</si>
  <si>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</si>
  <si>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</si>
  <si>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</si>
  <si>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</si>
  <si>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</si>
  <si>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</si>
  <si>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</si>
  <si>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</si>
  <si>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</si>
  <si>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</si>
  <si>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</si>
  <si>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</si>
  <si>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</si>
  <si>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</si>
  <si>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</si>
  <si>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</si>
  <si>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</si>
  <si>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</si>
  <si>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</si>
  <si>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</si>
  <si>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</si>
  <si>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</si>
  <si>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</si>
  <si>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</si>
  <si>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</si>
  <si>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</si>
  <si>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</si>
  <si>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</si>
  <si>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</si>
  <si>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</si>
  <si>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</si>
  <si>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</si>
  <si>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</si>
  <si>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</si>
  <si>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</si>
  <si>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</si>
  <si>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</si>
  <si>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</si>
  <si>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</si>
  <si>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</si>
  <si>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</si>
  <si>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</si>
  <si>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</si>
  <si>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</si>
  <si>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</si>
  <si>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</si>
  <si>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</si>
  <si>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</si>
  <si>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</si>
  <si>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</si>
  <si>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</si>
  <si>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</si>
  <si>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</si>
  <si>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</si>
  <si>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</si>
  <si>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</si>
  <si>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</si>
  <si>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</si>
  <si>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</si>
  <si>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</si>
  <si>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</si>
  <si>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</si>
  <si>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</si>
  <si>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</si>
  <si>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</si>
  <si>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</si>
  <si>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</si>
  <si>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</si>
  <si>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</si>
  <si>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</si>
  <si>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</si>
  <si>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</si>
  <si>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</si>
  <si>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</si>
  <si>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</si>
  <si>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</si>
  <si>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</si>
  <si>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</si>
  <si>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</si>
  <si>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</si>
  <si>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</si>
  <si>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</si>
  <si>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</si>
  <si>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</si>
  <si>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</si>
  <si>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</si>
  <si>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</si>
  <si>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</si>
  <si>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</si>
  <si>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</si>
  <si>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</si>
  <si>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</si>
  <si>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</si>
  <si>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</si>
  <si>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</si>
  <si>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</si>
  <si>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</si>
  <si>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</si>
  <si>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</si>
  <si>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</si>
  <si>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</si>
  <si>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</si>
  <si>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</si>
  <si>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</si>
  <si>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</si>
  <si>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</si>
  <si>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</si>
  <si>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</si>
  <si>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</si>
  <si>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</si>
  <si>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</si>
  <si>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</si>
  <si>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</si>
  <si>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</si>
  <si>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</si>
  <si>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</si>
  <si>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</si>
  <si>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</si>
  <si>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</si>
  <si>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</si>
  <si>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</si>
  <si>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</si>
  <si>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</si>
  <si>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</si>
  <si>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</si>
  <si>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</si>
  <si>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</si>
  <si>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</si>
  <si>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</si>
  <si>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</si>
  <si>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</si>
  <si>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</si>
  <si>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</si>
  <si>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</si>
  <si>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</si>
  <si>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</si>
  <si>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</si>
  <si>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</si>
  <si>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</si>
  <si>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</si>
  <si>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</si>
  <si>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</si>
  <si>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</si>
  <si>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</si>
  <si>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</si>
  <si>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</si>
  <si>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</si>
  <si>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</si>
  <si>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</si>
  <si>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</si>
  <si>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</si>
  <si>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</si>
  <si>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</si>
  <si>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</si>
  <si>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</si>
  <si>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</si>
  <si>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</si>
  <si>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</si>
  <si>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</si>
  <si>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</si>
  <si>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</si>
  <si>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</si>
  <si>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</si>
  <si>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</si>
  <si>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</si>
  <si>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</si>
  <si>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</si>
  <si>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</si>
  <si>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</si>
  <si>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</si>
  <si>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</si>
  <si>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</si>
  <si>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</si>
  <si>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</si>
  <si>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</si>
  <si>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</si>
  <si>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</si>
  <si>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</si>
  <si>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</si>
  <si>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</si>
  <si>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</si>
  <si>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</si>
  <si>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</si>
  <si>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</si>
  <si>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</si>
  <si>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</si>
  <si>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</si>
  <si>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</si>
  <si>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</si>
  <si>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</si>
  <si>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</si>
  <si>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</si>
  <si>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</si>
  <si>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</si>
  <si>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</si>
  <si>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</si>
  <si>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</si>
  <si>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</si>
  <si>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</si>
  <si>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</si>
  <si>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</si>
  <si>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</si>
  <si>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</si>
  <si>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</si>
  <si>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</si>
  <si>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</si>
  <si>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</si>
  <si>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</si>
  <si>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</si>
  <si>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</si>
  <si>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</si>
  <si>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</si>
  <si>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</si>
  <si>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</si>
  <si>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</si>
  <si>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</si>
  <si>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</si>
  <si>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</si>
  <si>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</si>
  <si>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</si>
  <si>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</si>
  <si>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</si>
  <si>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</si>
  <si>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</si>
  <si>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</si>
  <si>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</si>
  <si>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</si>
  <si>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</si>
  <si>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</si>
  <si>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</si>
  <si>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</si>
  <si>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</si>
  <si>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</si>
  <si>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</si>
  <si>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</si>
  <si>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</si>
  <si>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</si>
  <si>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</si>
  <si>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</si>
  <si>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</si>
  <si>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</si>
  <si>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</si>
  <si>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</si>
  <si>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</si>
  <si>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</si>
  <si>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</si>
  <si>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</si>
  <si>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</si>
  <si>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</si>
  <si>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</si>
  <si>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</si>
  <si>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</si>
  <si>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</si>
  <si>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</si>
  <si>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</si>
  <si>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</si>
  <si>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</si>
  <si>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</si>
  <si>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</si>
  <si>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</si>
  <si>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</si>
  <si>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</si>
  <si>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</si>
  <si>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</si>
  <si>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</si>
  <si>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</si>
  <si>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</si>
  <si>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</si>
  <si>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</si>
  <si>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</si>
  <si>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</si>
  <si>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</si>
  <si>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</si>
  <si>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</si>
  <si>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</si>
  <si>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</si>
  <si>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</si>
  <si>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</si>
  <si>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</si>
  <si>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</si>
  <si>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</si>
  <si>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</si>
  <si>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</si>
  <si>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</si>
  <si>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</si>
  <si>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</si>
  <si>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</si>
  <si>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</si>
  <si>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</si>
  <si>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</si>
  <si>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</si>
  <si>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</si>
  <si>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</si>
  <si>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</si>
  <si>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</si>
  <si>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</si>
  <si>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</si>
  <si>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</si>
  <si>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</si>
  <si>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</si>
  <si>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</si>
  <si>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</si>
  <si>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</si>
  <si>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</si>
  <si>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</si>
  <si>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</si>
  <si>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</si>
  <si>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</si>
  <si>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</si>
  <si>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</si>
  <si>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</si>
  <si>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</si>
  <si>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</si>
  <si>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2024 a 2026</t>
  </si>
  <si>
    <t>MEDELLÍN</t>
  </si>
  <si>
    <t>RIO UB EX</t>
  </si>
  <si>
    <t>$ 305.400</t>
  </si>
  <si>
    <t>$ 20.816.000</t>
  </si>
  <si>
    <t>$ 287.000</t>
  </si>
  <si>
    <t>$ 28.700</t>
  </si>
  <si>
    <t>$ 282.900</t>
  </si>
  <si>
    <t>$ 19.150.000</t>
  </si>
  <si>
    <t>RADICACIÓN - 08/05/2024</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</si>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</sst>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0" xfId="0" applyFont="1" applyBorder="1" applyAlignment="1">
      <alignment horizontal="center" vertical="top"/>
    </xf>
    <xf numFmtId="0" fontId="102" fillId="0" borderId="7"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3" fillId="0" borderId="91" xfId="0" applyFont="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89" xfId="0" applyFont="1" applyBorder="1" applyAlignment="1">
      <alignment horizontal="center" vertical="center" wrapText="1"/>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5" fillId="0" borderId="90" xfId="0" applyFont="1" applyBorder="1" applyAlignment="1">
      <alignment horizontal="center"/>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119" fillId="46" borderId="78" xfId="0" applyFont="1" applyFill="1" applyBorder="1" applyAlignment="1">
      <alignment horizontal="center"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numFmt numFmtId="19" formatCode="m/d/yyyy"/>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0"/>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outline="0">
        <left/>
        <right/>
        <top style="thin">
          <color indexed="64"/>
        </top>
        <bottom/>
      </border>
    </dxf>
    <dxf>
      <fill>
        <patternFill patternType="solid">
          <fgColor indexed="64"/>
          <bgColor theme="4" tint="0.39997558519241921"/>
        </patternFill>
      </fill>
      <border diagonalUp="0" diagonalDown="0" outline="0">
        <left style="thin">
          <color indexed="64"/>
        </left>
        <right/>
        <top style="thin">
          <color indexed="64"/>
        </top>
        <bottom/>
      </border>
    </dxf>
    <dxf>
      <border diagonalUp="0" diagonalDown="0" outline="0">
        <left/>
        <right/>
        <top style="thin">
          <color indexed="64"/>
        </top>
        <bottom/>
      </border>
    </dxf>
    <dxf>
      <border diagonalUp="0" diagonalDown="0" outline="0">
        <left/>
        <right style="thin">
          <color indexed="64"/>
        </right>
        <top style="thin">
          <color indexed="64"/>
        </top>
        <bottom/>
      </border>
    </dxf>
    <dxf>
      <border diagonalUp="0" diagonalDown="0" outline="0">
        <left/>
        <right style="thin">
          <color indexed="64"/>
        </right>
        <top style="thin">
          <color indexed="64"/>
        </top>
        <bottom/>
      </border>
    </dxf>
    <dxf>
      <border diagonalUp="0" diagonalDown="0" outline="0">
        <left/>
        <right style="thin">
          <color indexed="64"/>
        </right>
        <top style="thin">
          <color indexed="64"/>
        </top>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numFmt numFmtId="19" formatCode="m/d/yyyy"/>
    </dxf>
    <dxf>
      <numFmt numFmtId="166" formatCode="&quot;$&quot;#,##0"/>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4" tint="0.39997558519241921"/>
        </patternFill>
      </fill>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numFmt numFmtId="166" formatCode="&quot;$&quot;#,##0"/>
    </dxf>
    <dxf>
      <numFmt numFmtId="166" formatCode="&quot;$&quot;#,##0"/>
      <border outline="0">
        <right style="thin">
          <color indexed="64"/>
        </right>
      </border>
    </dxf>
    <dxf>
      <numFmt numFmtId="166" formatCode="&quot;$&quot;#,##0"/>
      <border outline="0">
        <right style="thin">
          <color indexed="64"/>
        </right>
      </border>
    </dxf>
    <dxf>
      <numFmt numFmtId="166" formatCode="&quot;$&quot;#,##0"/>
      <border outline="0">
        <right style="thin">
          <color indexed="64"/>
        </right>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numFmt numFmtId="19"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numFmt numFmtId="19" formatCode="m/d/yyyy"/>
      <fill>
        <patternFill patternType="solid">
          <fgColor indexed="64"/>
          <bgColor theme="5" tint="0.59999389629810485"/>
        </patternFill>
      </fill>
    </dxf>
    <dxf>
      <numFmt numFmtId="166" formatCode="&quot;$&quot;#,##0"/>
      <fill>
        <patternFill patternType="solid">
          <fgColor indexed="64"/>
          <bgColor theme="5" tint="0.599993896298104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271026</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296309</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957" dataDxfId="955" headerRowBorderDxfId="956" tableBorderDxfId="954" totalsRowBorderDxfId="953">
  <autoFilter ref="B12:P528" xr:uid="{50FF0D7A-94E8-42D2-A1AC-701992769D9B}"/>
  <sortState xmlns:xlrd2="http://schemas.microsoft.com/office/spreadsheetml/2017/richdata2" ref="B13:P528">
    <sortCondition sortBy="cellColor" ref="B13:B528" dxfId="952"/>
    <sortCondition sortBy="cellColor" ref="B13:B528" dxfId="951"/>
    <sortCondition sortBy="cellColor" ref="B13:B528" dxfId="950"/>
    <sortCondition sortBy="cellColor" ref="B13:B528" dxfId="949"/>
    <sortCondition sortBy="cellColor" ref="B13:B528" dxfId="948"/>
    <sortCondition sortBy="cellColor" ref="B13:B528" dxfId="947"/>
    <sortCondition sortBy="cellColor" ref="B13:B528" dxfId="946"/>
    <sortCondition sortBy="cellColor" ref="B13:B528" dxfId="945"/>
    <sortCondition sortBy="cellColor" ref="B13:B528" dxfId="944"/>
    <sortCondition sortBy="cellColor" ref="B13:B528" dxfId="943"/>
  </sortState>
  <tableColumns count="15">
    <tableColumn id="1" xr3:uid="{B24BA409-F73C-44E5-A119-CD41BB37E319}" name="ESTADO" totalsRowLabel="Total" dataDxfId="744" totalsRowDxfId="727"/>
    <tableColumn id="2" xr3:uid="{27E4E900-36A1-4A6C-ADD9-78D5BD27A549}" name="CLIENTE" dataDxfId="743" totalsRowDxfId="726"/>
    <tableColumn id="3" xr3:uid="{0A6F9AE6-A657-4541-8927-B058CE108DBF}" name="PLACA - DOC" dataDxfId="742" totalsRowDxfId="725"/>
    <tableColumn id="4" xr3:uid="{6E3AF07C-A1B1-4ADA-83DA-3DBC5F8FA730}" name="TRAMITE" dataDxfId="741" totalsRowDxfId="724"/>
    <tableColumn id="5" xr3:uid="{74E8B66B-4CB8-4500-B48F-528ADFA19205}" name="ENTIDAD" dataDxfId="740" totalsRowDxfId="723"/>
    <tableColumn id="6" xr3:uid="{12975009-3019-41BF-A25A-97A161EAB490}" name="DINERO RECIBIDO" dataDxfId="739" totalsRowDxfId="722"/>
    <tableColumn id="7" xr3:uid="{88B5C507-B345-4820-9B91-0569AD745F94}" name="PAZ Y SALVO - ENVIO" dataDxfId="738" totalsRowDxfId="721"/>
    <tableColumn id="9" xr3:uid="{B70C4805-94FD-4514-B47B-52A3D3C6E37B}" name="RECIBO TRANSITO" dataDxfId="737" totalsRowDxfId="720"/>
    <tableColumn id="10" xr3:uid="{ACF0AD9C-DD55-417D-837F-A6F787335A91}" name="OTRO RECIBO (RUNT - COPIAS)" dataDxfId="736" totalsRowDxfId="719"/>
    <tableColumn id="11" xr3:uid="{A1FA48B8-BDB3-42BB-A10E-71D91BEDC001}" name="IMPUESTO" dataDxfId="735" totalsRowDxfId="718"/>
    <tableColumn id="12" xr3:uid="{33D02145-D143-4B57-A3EA-7D1DF45C2DCE}" name="OTROS - SOBRANTE" dataDxfId="734" totalsRowDxfId="717"/>
    <tableColumn id="8" xr3:uid="{C4D86FCB-2CD1-4705-95E4-FD55A9EEF498}" name="HONORARIOS" dataDxfId="733" totalsRowDxfId="716"/>
    <tableColumn id="72" xr3:uid="{76D65377-54D7-4183-A145-0E77051DE706}" name="EXTRA" dataDxfId="732" totalsRowDxfId="715"/>
    <tableColumn id="14" xr3:uid="{D20B0ADB-5697-436A-AF41-96B295482945}" name="TOTAL" dataDxfId="731" totalsRowDxfId="714"/>
    <tableColumn id="13" xr3:uid="{A7025BAE-6C93-4DB4-A028-464B1353E5D4}" name="INFO" totalsRowFunction="count" dataDxfId="730" totalsRowDxfId="713"/>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942" headerRowBorderDxfId="941" tableBorderDxfId="940">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939" totalsRowDxfId="938"/>
    <tableColumn id="2" xr3:uid="{ADF06498-D1D7-4F4F-B9A8-9189B41B4049}" name="Valor" dataDxfId="937" totalsRowDxfId="936"/>
    <tableColumn id="3" xr3:uid="{918B3E72-6ADA-432D-ACF8-2A8746F5C1BE}" name="Concepto" dataDxfId="935" totalsRowDxfId="934"/>
    <tableColumn id="4" xr3:uid="{5E5E2556-5181-4896-ADA1-0079703C1BC6}" name="Concepto2" dataDxfId="933" totalsRowDxfId="93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931" headerRowBorderDxfId="930" tableBorderDxfId="929" totalsRowBorderDxfId="928">
  <autoFilter ref="AS3:AZ15" xr:uid="{C1A82473-5918-4C02-82F3-FFFD297F6F3E}"/>
  <tableColumns count="8">
    <tableColumn id="1" xr3:uid="{B202DFAD-2E3F-4E0B-857D-166FEE9BD351}" name="2021" dataDxfId="927">
      <calculatedColumnFormula>VLOOKUP(DATE(YEAR($AQ4)+(Tabla1113[[#Headers],[2021]]-2020),MONTH($AQ4),DAY($AQ4)),Tabla28[#All],2,0)</calculatedColumnFormula>
    </tableColumn>
    <tableColumn id="2" xr3:uid="{68867835-C9C9-4EA9-9829-A745FFAD8E04}" name="2022" dataDxfId="926">
      <calculatedColumnFormula>VLOOKUP(DATE(YEAR($AQ4)+(Tabla1113[[#Headers],[2022]]-2020),MONTH($AQ4),DAY($AQ4)),Tabla28[#All],2,0)</calculatedColumnFormula>
    </tableColumn>
    <tableColumn id="3" xr3:uid="{42382355-FFB6-41B6-B6D8-E8972BCE188C}" name="2023" dataDxfId="925">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924">
      <calculatedColumnFormula>VLOOKUP(DATE(YEAR($AQ4)+(Tabla1113[[#Headers],[2025]]-2020),MONTH($AQ4),DAY($AQ4)),Tabla28[#All],2,0)</calculatedColumnFormula>
    </tableColumn>
    <tableColumn id="6" xr3:uid="{9EA694FD-D9CC-4447-95B8-380FB3ADD20B}" name="2026" dataDxfId="923">
      <calculatedColumnFormula>VLOOKUP(DATE(YEAR($AQ4)+(Tabla1113[[#Headers],[2026]]-2020),MONTH($AQ4),DAY($AQ4)),Tabla28[#All],2,0)</calculatedColumnFormula>
    </tableColumn>
    <tableColumn id="7" xr3:uid="{AC6584D6-8CF7-42F7-A5EB-BA9481707DA8}" name="2027" dataDxfId="922"/>
    <tableColumn id="8" xr3:uid="{6CCACEE1-B98A-46D1-8FE8-8C706921F9BB}" name="2028" dataDxfId="92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920" dataDxfId="918" headerRowBorderDxfId="919" tableBorderDxfId="917">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746"/>
    <tableColumn id="2" xr3:uid="{8F9683C5-FCB4-4096-8A21-159504C6D3B1}" name="SALIDAS" dataDxfId="74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916" headerRowBorderDxfId="915" tableBorderDxfId="914">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913"/>
    <tableColumn id="2" xr3:uid="{97DC03AA-244C-49B6-873B-79C913CE5395}" name="ENTRADA" dataDxfId="91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911" dataDxfId="909" headerRowBorderDxfId="910" tableBorderDxfId="908">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745"/>
    <tableColumn id="2" xr3:uid="{159018FF-E139-4E70-8894-7BD8481CBAFE}" name="ENTRADA" dataDxfId="907"/>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906" dataDxfId="904" headerRowBorderDxfId="905" tableBorderDxfId="903">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902"/>
    <tableColumn id="2" xr3:uid="{1B69CEDB-E987-458E-AEF8-8EDBFF5157BE}" name="SALIDAS" dataDxfId="901"/>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900" headerRowBorderDxfId="899" tableBorderDxfId="898">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897"/>
    <tableColumn id="2" xr3:uid="{FD7A0310-91D0-4AEF-9ADA-9E0558CA5DCD}" name="ENTRADA" dataDxfId="896"/>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895" headerRowBorderDxfId="894" tableBorderDxfId="893">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892"/>
    <tableColumn id="2" xr3:uid="{ADA4FF83-F499-4F98-A25D-F15E5F73A391}" name="SALIDAS" dataDxfId="891"/>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90" headerRowBorderDxfId="889" tableBorderDxfId="888">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728"/>
    <tableColumn id="2" xr3:uid="{934463B6-F414-4044-AE24-7FCAA79DDD60}" name="ENTRADA" dataDxfId="729"/>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887" headerRowBorderDxfId="886" tableBorderDxfId="885">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712"/>
    <tableColumn id="2" xr3:uid="{3A2A541E-4B21-4E21-BFD8-2970DA6DA70D}" name="SALIDAS" dataDxfId="884"/>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883" headerRowBorderDxfId="882" tableBorderDxfId="881">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880"/>
    <tableColumn id="2" xr3:uid="{B93D0573-65FE-4717-8091-87283D2E2FA3}" name="ENTRADA" dataDxfId="879"/>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878" headerRowBorderDxfId="877" tableBorderDxfId="876">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875"/>
    <tableColumn id="2" xr3:uid="{8F43C5E2-F87A-4B07-B4A1-EFE2A7D0E643}" name="SALIDAS" dataDxfId="874"/>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73" headerRowBorderDxfId="872" tableBorderDxfId="871">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70"/>
    <tableColumn id="2" xr3:uid="{F7FE9FDA-21CF-4723-9317-5CEB804A4F1F}" name="EFECTIVO" dataDxfId="869"/>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68" headerRowBorderDxfId="867" tableBorderDxfId="866">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65"/>
    <tableColumn id="2" xr3:uid="{587F4A68-838F-4905-BA88-1DAE65DD6A7D}" name="EFECTIVO" dataDxfId="864"/>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63" headerRowBorderDxfId="862" tableBorderDxfId="861" totalsRowBorderDxfId="860">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59"/>
    <tableColumn id="2" xr3:uid="{2295A56A-78E3-47A3-BA85-836DCE451E2A}" name="Valor" dataDxfId="858"/>
    <tableColumn id="3" xr3:uid="{5C76FCCE-3DAD-4688-9A42-B990CE8F434E}" name="Fuente" dataDxfId="857"/>
    <tableColumn id="4" xr3:uid="{CAB69BE4-2076-4A64-A2E1-AB305CEC0784}" name="Concepto" dataDxfId="856"/>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55" dataDxfId="853" headerRowBorderDxfId="854" tableBorderDxfId="852">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851"/>
    <tableColumn id="2" xr3:uid="{4A05DABC-282B-49E8-941B-06DDF5567F75}" name="CLIENTE" dataDxfId="850"/>
    <tableColumn id="3" xr3:uid="{B3C8382A-B81A-4D00-BE6C-C76B2B54A63C}" name="DOCUMENTO" dataDxfId="849"/>
    <tableColumn id="4" xr3:uid="{40DB4C54-0683-4501-883F-4F7205E0BFBF}" name="TRAMITE" dataDxfId="848"/>
    <tableColumn id="5" xr3:uid="{07DAA4FA-56AF-46F1-9374-B82415EF9DD4}" name="ENTIDAD" dataDxfId="847"/>
    <tableColumn id="6" xr3:uid="{B402209E-4F10-4290-9ECB-EA32D761E785}" name="DINERO RECIBIDO" dataDxfId="846"/>
    <tableColumn id="7" xr3:uid="{8694BE93-CBB5-42A1-9319-CF0FBDCC8C0F}" name="PAZ Y SALVO" dataDxfId="845"/>
    <tableColumn id="8" xr3:uid="{D9889D96-007B-4C16-B78A-19D557540D84}" name="RECIBO TRANSITO" dataDxfId="844"/>
    <tableColumn id="9" xr3:uid="{D4E20FAA-72C6-462B-9976-8F3169EC8BD1}" name="OTRO RECIBO (RUNT)" dataDxfId="843"/>
    <tableColumn id="10" xr3:uid="{5151202D-D8B4-4E2E-9EA9-125D19BA4CC7}" name="IMPUESTO" dataDxfId="842"/>
    <tableColumn id="11" xr3:uid="{94C46A97-2937-471A-B368-A7364898785C}" name="OTROS" dataDxfId="841"/>
    <tableColumn id="12" xr3:uid="{82E13694-7253-424A-A343-527D3F1E68A2}" name="HONORARIOS" dataDxfId="840"/>
    <tableColumn id="13" xr3:uid="{9D6F37C9-25B7-44AF-8B31-BC6CFE0EA2F2}" name="EXTRA" dataDxfId="839"/>
    <tableColumn id="14" xr3:uid="{FAB459A6-B141-4179-8745-9A86F94851DF}" name="DISPONIBLE REEMBOLSO" dataDxfId="838"/>
    <tableColumn id="15" xr3:uid="{24A48A4E-9325-4F26-A2CB-09B52E1AF3CD}" name="INFO" dataDxfId="837"/>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836" headerRowBorderDxfId="835" tableBorderDxfId="834" totalsRowBorderDxfId="833">
  <autoFilter ref="AN1:AO66" xr:uid="{B1FB84DA-6BBC-44FA-AC02-E3F50F0F1074}"/>
  <tableColumns count="2">
    <tableColumn id="1" xr3:uid="{6C6EE4E3-82CC-4137-8F0E-4A21E2D0F007}" name="mes" dataDxfId="832"/>
    <tableColumn id="2" xr3:uid="{2473C442-894B-4089-A9E2-D6E68C4258AE}" name="producido" dataDxfId="831">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830" headerRowBorderDxfId="829" tableBorderDxfId="828">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827"/>
    <tableColumn id="2" xr3:uid="{475BB63B-D54E-4A38-B85E-2A88A4141421}" name="ENTRADA" dataDxfId="826"/>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825" headerRowBorderDxfId="824" tableBorderDxfId="823">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822"/>
    <tableColumn id="2" xr3:uid="{6ABAC129-9420-48BF-85F3-A063E82BD8AE}" name="SALIDA" dataDxfId="821"/>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820" tableBorderDxfId="819">
  <autoFilter ref="M21:P78" xr:uid="{44149F2C-A03F-44E9-BF1D-2FFCCE73D029}"/>
  <tableColumns count="4">
    <tableColumn id="1" xr3:uid="{04607121-90E0-4632-9506-2F3967C22B7F}" name="PROCESOS FISCALES"/>
    <tableColumn id="2" xr3:uid="{60772790-2AFE-4650-A639-870C62D9AE61}" name="Columna1" dataDxfId="818">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817" dataDxfId="816">
  <autoFilter ref="T15:X28" xr:uid="{3795A315-C805-49C5-9B59-70B6A12E4F96}"/>
  <tableColumns count="5">
    <tableColumn id="1" xr3:uid="{588499A1-1D34-492E-AEC3-E8905419B325}" name="Nombre:" dataDxfId="815"/>
    <tableColumn id="2" xr3:uid="{F628E99C-1A33-43C7-9803-132B799EEF02}" name="Dirección" dataDxfId="814"/>
    <tableColumn id="3" xr3:uid="{FBA92647-D869-4A4F-85D5-3E8C17778A39}" name="Telefono:" dataDxfId="813"/>
    <tableColumn id="4" xr3:uid="{4EE675BC-A3F3-45AE-AFCD-92A8911E24A0}" name="E-Mail:" dataDxfId="812"/>
    <tableColumn id="5" xr3:uid="{127B1149-E5DC-4900-AA4E-E7D0CF89AF97}" name="Nit:" dataDxfId="811"/>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810"/>
    <tableColumn id="1" xr3:uid="{F008CF75-8ED3-4B50-97E9-8402D8962696}" name="OTRO" dataDxfId="80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80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807"/>
    <tableColumn id="9" xr3:uid="{014F542F-408B-41F7-A6AF-00AF1F5740CE}" name="TRASPASO A INDETERMINADO CARRO" dataDxfId="806"/>
    <tableColumn id="8" xr3:uid="{4820EE65-EBEA-46C0-BE8F-1B618D2065A8}" name="REVOCATORIA DE TRASPASO INDETERMINADO CARRO" dataDxfId="805"/>
    <tableColumn id="3" xr3:uid="{D4005C9A-0CFA-49B6-BFD5-059A6CDBF0C7}" name="TRASLADO CARRO" dataDxfId="804"/>
    <tableColumn id="4" xr3:uid="{646897D3-02FD-42A9-BA92-6EBD2382EFDE}" name="LEVANTAMIENTO DE PRENDA CARRO" dataDxfId="803"/>
    <tableColumn id="11" xr3:uid="{59ABCA15-9BF6-4770-BD62-DB3B94D6BB90}" name="INSCRIPCION DE PRENDA CARRO" dataDxfId="802"/>
    <tableColumn id="13" xr3:uid="{CF865173-11E2-406B-936A-372B8B100020}" name="RADICADO DE CUENTA CARRO" dataDxfId="801"/>
    <tableColumn id="15" xr3:uid="{AC955A8E-A49C-4D8C-BA4A-4FE4476527F7}" name="DUPLICADO DE PLACAS CARRO" dataDxfId="800"/>
    <tableColumn id="18" xr3:uid="{F67FDABA-3EDF-4D76-A2EB-9B7C28F71F4E}" name="DUPLICADO DE LICENCIA DE TRANSITO CARRO" dataDxfId="799"/>
    <tableColumn id="19" xr3:uid="{E472B2DC-4B47-44F4-901E-59363C8BC0B7}" name="CANCELACION DE CUENTA CARRO" dataDxfId="798"/>
    <tableColumn id="10" xr3:uid="{A1EC3DA5-D8EC-40A3-997C-D2D57292AE19}" name="MATRICULA INICIAL CARRO" dataDxfId="797"/>
    <tableColumn id="5" xr3:uid="{70946E19-6AC6-463F-ABD2-A5975C92D14B}" name="CERTIFICADO DE TRADISION" dataDxfId="796"/>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795">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794"/>
    <tableColumn id="2" xr3:uid="{708260BB-1AC7-4DA1-96A1-E54A7417EFBD}" name="CEDULA" dataDxfId="793"/>
    <tableColumn id="3" xr3:uid="{D139721E-D93E-4380-BC90-A6138E57D883}" name="TELEFONO" dataDxfId="792"/>
    <tableColumn id="4" xr3:uid="{2FDFB69A-6FBF-48B0-81B8-A140A0021DC8}" name="DIRECCION" dataDxfId="791"/>
    <tableColumn id="5" xr3:uid="{20337860-4E8D-4868-A44D-61E1FAE599A6}" name="BARRIO" dataDxfId="790"/>
    <tableColumn id="6" xr3:uid="{10DC76DC-E948-456D-852B-6695472BC617}" name="MUNICIPIO" dataDxfId="789"/>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88"/>
    <tableColumn id="3" xr3:uid="{35CDD302-2429-4FF7-A1A7-EFF62805FFA3}" name="TRASPASO A INDETERMINADO CARRO" dataDxfId="787"/>
    <tableColumn id="2" xr3:uid="{E60228B1-B829-422B-95B7-D3BC256FA9EE}" name="REVOCATORIA DE TRASPASO INDETERMINADO CARRO" dataDxfId="786"/>
    <tableColumn id="8" xr3:uid="{5F2A354E-E0A8-4F0A-ABCB-099BCB05B46F}" name="TRASLADO CARRO" dataDxfId="785"/>
    <tableColumn id="10" xr3:uid="{9685E94A-F726-4A31-B298-C0E8408C81CA}" name="LEVANTAMIENTO DE PRENDA CARRO" dataDxfId="784"/>
    <tableColumn id="12" xr3:uid="{688B68EF-6496-4283-B17A-E3940AEB4823}" name="INSCRIPCION DE PRENDA CARRO" dataDxfId="783"/>
    <tableColumn id="14" xr3:uid="{074CE06D-B3DD-4FA8-B388-101C1D4C871B}" name="RADICADO DE CUENTA CARRO" dataDxfId="782"/>
    <tableColumn id="16" xr3:uid="{44AC0396-E24F-452F-9FDB-323B4A82F127}" name="DUPLICADO DE PLACAS CARRO" dataDxfId="781"/>
    <tableColumn id="17" xr3:uid="{FAD416D4-EE11-4EFF-A324-14A7B3CECB9C}" name="DUPLICADO DE LICENCIA DE TRANSITO CARRO" dataDxfId="780"/>
    <tableColumn id="20" xr3:uid="{38A1F80A-6958-43CB-8F74-2D4E918A33C5}" name="CANCELACION DE CUENTA CARRO" dataDxfId="779"/>
    <tableColumn id="11" xr3:uid="{1364BDCF-242A-4702-8A54-D919F46A85E0}" name="MATRICULA INICIAL CARRO" dataDxfId="778"/>
    <tableColumn id="5" xr3:uid="{507749A8-B7AA-4FA1-A584-F5ACE7C2A676}" name="CERTIFICADO DE TRADISION" dataDxfId="777"/>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76">
  <autoFilter ref="AA4:AB27" xr:uid="{3D1C3DF8-809F-4277-8B91-D81C907C58EA}"/>
  <tableColumns count="2">
    <tableColumn id="1" xr3:uid="{1334576B-A17D-4627-ACD8-CD707C853ACF}" name="FECHA" dataDxfId="775"/>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774" headerRowBorderDxfId="773" tableBorderDxfId="772">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71"/>
    <tableColumn id="4" xr3:uid="{DD4DDCB0-B507-44E9-8DAF-742C2BF81C64}" name="DIRECCION" dataDxfId="770"/>
    <tableColumn id="5" xr3:uid="{8952EA93-94B6-44D1-84FD-1176708E2AA1}" name="CIUDAD" dataDxfId="769">
      <calculatedColumnFormula>PROPER(BDPERSONAS[[#This Row],[CIUDAD]])</calculatedColumnFormula>
    </tableColumn>
    <tableColumn id="6" xr3:uid="{FE7518C8-A13A-4B7A-8318-D0A0ECB8B10F}" name="TELEFONO" dataDxfId="76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767" dataDxfId="766">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765"/>
    <tableColumn id="2" xr3:uid="{36D0C90C-A9C7-4ADB-A856-B4F74FD08FB1}" name="Tipo de servicio:" dataDxfId="764"/>
    <tableColumn id="3" xr3:uid="{AE638115-08D4-409D-804F-22BCE4DC245B}" name="Clase de vehículo:" dataDxfId="763"/>
    <tableColumn id="4" xr3:uid="{4FF83E7F-1DCA-49F7-B060-A1907755AB50}" name="Marca:" dataDxfId="762"/>
    <tableColumn id="5" xr3:uid="{C0689F51-B339-46E7-A369-11C27E300050}" name="Línea:" dataDxfId="761"/>
    <tableColumn id="6" xr3:uid="{42969682-6A22-443D-A54A-3B72CFA38EB8}" name="Modelo:" dataDxfId="760"/>
    <tableColumn id="7" xr3:uid="{BA59E222-984D-4493-ADB1-73EF122405BA}" name="Color:" dataDxfId="759"/>
    <tableColumn id="8" xr3:uid="{34A9AFB5-CFDD-4EDE-82BC-A54CD48BD8D1}" name="Número de serie:" dataDxfId="758"/>
    <tableColumn id="9" xr3:uid="{B9780348-0EC2-4C20-8DE7-9BEE67FC6490}" name="Número de motor:" dataDxfId="757"/>
    <tableColumn id="10" xr3:uid="{2AB5F99F-FA78-4509-AF59-770964398762}" name="Número de chasis:" dataDxfId="756"/>
    <tableColumn id="11" xr3:uid="{DCAD15E2-64D5-439F-9201-5BB4E3932D8D}" name="Número de VIN:" dataDxfId="755"/>
    <tableColumn id="12" xr3:uid="{7601425A-10ED-40AE-BBEF-956661B2158C}" name="Cilindraje:" dataDxfId="754"/>
    <tableColumn id="13" xr3:uid="{772EF62D-FF32-4011-A868-E41F2CB2F2B7}" name="Tipo de carrocería:" dataDxfId="753"/>
    <tableColumn id="14" xr3:uid="{365733A5-3AEF-4C25-9F63-81F4273AE6CE}" name="Tipo Combustible:" dataDxfId="752"/>
    <tableColumn id="15" xr3:uid="{6FC5810D-F74B-49A0-908F-1663ADA306A3}" name="Fecha de Matricula" dataDxfId="751"/>
    <tableColumn id="16" xr3:uid="{D398159C-B4BD-4416-A8D3-F89C9A300FAD}" name="Autoridad de tránsito:" dataDxfId="750"/>
    <tableColumn id="17" xr3:uid="{95A1CB28-DF85-4D97-B623-3E08D9DEF87A}" name="Gravámenes (prenda)" dataDxfId="749"/>
    <tableColumn id="18" xr3:uid="{4B272A3D-D9D5-4EFA-9F3A-F6F255080FCC}" name="Capacidad:" dataDxfId="74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tabSelected="1"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8" t="s">
        <v>363</v>
      </c>
      <c r="B1" s="265"/>
      <c r="M1" s="1099"/>
      <c r="N1" s="1099"/>
      <c r="Q1" s="283"/>
      <c r="R1" s="283"/>
      <c r="V1" s="260"/>
    </row>
    <row r="2" spans="1:28" ht="18.75" customHeight="1" x14ac:dyDescent="0.25">
      <c r="A2" s="1098"/>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9268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711" priority="539">
      <formula>$B13="PENDIENTE"</formula>
    </cfRule>
    <cfRule type="expression" dxfId="710" priority="540">
      <formula>$B13="REEMBOLSO"</formula>
    </cfRule>
    <cfRule type="expression" dxfId="709" priority="541">
      <formula>$B13="TRASLADO"</formula>
    </cfRule>
    <cfRule type="expression" dxfId="708" priority="542">
      <formula>$B13="PROCESO"</formula>
    </cfRule>
    <cfRule type="expression" dxfId="707" priority="543">
      <formula>$B13="DEBE"</formula>
    </cfRule>
    <cfRule type="expression" dxfId="706" priority="544">
      <formula>$B13="TERMINADO"</formula>
    </cfRule>
    <cfRule type="expression" dxfId="705" priority="545">
      <formula>$B13="EJECUCION"</formula>
    </cfRule>
  </conditionalFormatting>
  <conditionalFormatting sqref="A1:A2">
    <cfRule type="expression" dxfId="704" priority="538">
      <formula>$S14+$S13=0</formula>
    </cfRule>
  </conditionalFormatting>
  <conditionalFormatting sqref="B320:P330 B318:N319 P318:P319 B13:P317">
    <cfRule type="expression" dxfId="703" priority="505">
      <formula>$B13="AHORRADO"</formula>
    </cfRule>
    <cfRule type="expression" dxfId="702" priority="506">
      <formula>$B13="ABANDONO"</formula>
    </cfRule>
    <cfRule type="expression" dxfId="701" priority="509">
      <formula>$B13="PENDIENTE"</formula>
    </cfRule>
    <cfRule type="expression" dxfId="700" priority="510">
      <formula>$B13="REEMBOLSO"</formula>
    </cfRule>
    <cfRule type="expression" dxfId="699" priority="511">
      <formula>$B13="TRASLADO"</formula>
    </cfRule>
    <cfRule type="expression" dxfId="698" priority="512">
      <formula>$B13="PROCESO"</formula>
    </cfRule>
    <cfRule type="expression" dxfId="697" priority="513">
      <formula>$B13="DEBE"</formula>
    </cfRule>
    <cfRule type="expression" dxfId="696" priority="514">
      <formula>$B13="TERMINADO"</formula>
    </cfRule>
    <cfRule type="expression" dxfId="695" priority="515">
      <formula>$B13="EJECUCION"</formula>
    </cfRule>
    <cfRule type="expression" dxfId="694" priority="516">
      <formula>$B13="PENDIENTE"</formula>
    </cfRule>
    <cfRule type="expression" dxfId="693" priority="517">
      <formula>$B13="REEMBOLSO"</formula>
    </cfRule>
    <cfRule type="expression" dxfId="692" priority="518">
      <formula>$B13="TRASLADO"</formula>
    </cfRule>
    <cfRule type="expression" dxfId="691" priority="519">
      <formula>$B13="PROCESO"</formula>
    </cfRule>
    <cfRule type="expression" dxfId="690" priority="520">
      <formula>$B13="DEBE"</formula>
    </cfRule>
    <cfRule type="expression" dxfId="689" priority="521">
      <formula>$B13="TERMINADO"</formula>
    </cfRule>
    <cfRule type="expression" dxfId="688" priority="522">
      <formula>$B13="EJECUCION"</formula>
    </cfRule>
    <cfRule type="expression" dxfId="687" priority="523">
      <formula>$B13="ARCHIVADO"</formula>
    </cfRule>
  </conditionalFormatting>
  <conditionalFormatting sqref="R96">
    <cfRule type="expression" dxfId="686" priority="978">
      <formula>$B534="PENDIENTE"</formula>
    </cfRule>
    <cfRule type="expression" dxfId="685" priority="979">
      <formula>$B534="REEMBOLSO"</formula>
    </cfRule>
    <cfRule type="expression" dxfId="684" priority="980">
      <formula>$B534="TRASLADO"</formula>
    </cfRule>
    <cfRule type="expression" dxfId="683" priority="981">
      <formula>$B534="PROCESO"</formula>
    </cfRule>
    <cfRule type="expression" dxfId="682" priority="982">
      <formula>$B534="DEBE"</formula>
    </cfRule>
    <cfRule type="expression" dxfId="681" priority="983">
      <formula>$B534="TERMINADO"</formula>
    </cfRule>
    <cfRule type="expression" dxfId="680" priority="984">
      <formula>$B534="EJECUCION"</formula>
    </cfRule>
  </conditionalFormatting>
  <conditionalFormatting sqref="O233:O271 O283:O317 O320:O336 O338:O515 O228">
    <cfRule type="expression" dxfId="679" priority="992">
      <formula>$B536="PENDIENTE"</formula>
    </cfRule>
    <cfRule type="expression" dxfId="678" priority="993">
      <formula>$B536="REEMBOLSO"</formula>
    </cfRule>
    <cfRule type="expression" dxfId="677" priority="994">
      <formula>$B536="TRASLADO"</formula>
    </cfRule>
    <cfRule type="expression" dxfId="676" priority="995">
      <formula>$B536="PROCESO"</formula>
    </cfRule>
    <cfRule type="expression" dxfId="675" priority="996">
      <formula>$B536="DEBE"</formula>
    </cfRule>
    <cfRule type="expression" dxfId="674" priority="997">
      <formula>$B536="TERMINADO"</formula>
    </cfRule>
    <cfRule type="expression" dxfId="673" priority="998">
      <formula>$B536="EJECUCION"</formula>
    </cfRule>
  </conditionalFormatting>
  <conditionalFormatting sqref="O230:O232">
    <cfRule type="expression" dxfId="672" priority="1040">
      <formula>$B537="PENDIENTE"</formula>
    </cfRule>
    <cfRule type="expression" dxfId="671" priority="1041">
      <formula>$B537="REEMBOLSO"</formula>
    </cfRule>
    <cfRule type="expression" dxfId="670" priority="1042">
      <formula>$B537="TRASLADO"</formula>
    </cfRule>
    <cfRule type="expression" dxfId="669" priority="1043">
      <formula>$B537="PROCESO"</formula>
    </cfRule>
    <cfRule type="expression" dxfId="668" priority="1044">
      <formula>$B537="DEBE"</formula>
    </cfRule>
    <cfRule type="expression" dxfId="667" priority="1045">
      <formula>$B537="TERMINADO"</formula>
    </cfRule>
    <cfRule type="expression" dxfId="666" priority="1046">
      <formula>$B537="EJECUCION"</formula>
    </cfRule>
  </conditionalFormatting>
  <conditionalFormatting sqref="O229">
    <cfRule type="expression" dxfId="665" priority="1317">
      <formula>$B535="PENDIENTE"</formula>
    </cfRule>
    <cfRule type="expression" dxfId="664" priority="1318">
      <formula>$B535="REEMBOLSO"</formula>
    </cfRule>
    <cfRule type="expression" dxfId="663" priority="1319">
      <formula>$B535="TRASLADO"</formula>
    </cfRule>
    <cfRule type="expression" dxfId="662" priority="1320">
      <formula>$B535="PROCESO"</formula>
    </cfRule>
    <cfRule type="expression" dxfId="661" priority="1321">
      <formula>$B535="DEBE"</formula>
    </cfRule>
    <cfRule type="expression" dxfId="660" priority="1322">
      <formula>$B535="TERMINADO"</formula>
    </cfRule>
    <cfRule type="expression" dxfId="659" priority="1323">
      <formula>$B535="EJECUCION"</formula>
    </cfRule>
  </conditionalFormatting>
  <conditionalFormatting sqref="O204:O207">
    <cfRule type="expression" dxfId="658" priority="1358">
      <formula>$B533="PENDIENTE"</formula>
    </cfRule>
    <cfRule type="expression" dxfId="657" priority="1359">
      <formula>$B533="REEMBOLSO"</formula>
    </cfRule>
    <cfRule type="expression" dxfId="656" priority="1360">
      <formula>$B533="TRASLADO"</formula>
    </cfRule>
    <cfRule type="expression" dxfId="655" priority="1361">
      <formula>$B533="PROCESO"</formula>
    </cfRule>
    <cfRule type="expression" dxfId="654" priority="1362">
      <formula>$B533="DEBE"</formula>
    </cfRule>
    <cfRule type="expression" dxfId="653" priority="1363">
      <formula>$B533="TERMINADO"</formula>
    </cfRule>
    <cfRule type="expression" dxfId="652" priority="1364">
      <formula>$B533="EJECUCION"</formula>
    </cfRule>
  </conditionalFormatting>
  <conditionalFormatting sqref="B337:P337">
    <cfRule type="expression" dxfId="651" priority="87">
      <formula>$B337="PENDIENTE"</formula>
    </cfRule>
    <cfRule type="expression" dxfId="650" priority="88">
      <formula>$B337="REEMBOLSO"</formula>
    </cfRule>
    <cfRule type="expression" dxfId="649" priority="89">
      <formula>$B337="TRASLADO"</formula>
    </cfRule>
    <cfRule type="expression" dxfId="648" priority="90">
      <formula>$B337="PROCESO"</formula>
    </cfRule>
    <cfRule type="expression" dxfId="647" priority="91">
      <formula>$B337="DEBE"</formula>
    </cfRule>
    <cfRule type="expression" dxfId="646" priority="92">
      <formula>$B337="TERMINADO"</formula>
    </cfRule>
    <cfRule type="expression" dxfId="645" priority="93">
      <formula>$B337="EJECUCION"</formula>
    </cfRule>
  </conditionalFormatting>
  <conditionalFormatting sqref="B337:P337">
    <cfRule type="expression" dxfId="644" priority="70">
      <formula>$B337="AHORRADO"</formula>
    </cfRule>
    <cfRule type="expression" dxfId="643" priority="71">
      <formula>$B337="ABANDONO"</formula>
    </cfRule>
    <cfRule type="expression" dxfId="642" priority="72">
      <formula>$B337="PENDIENTE"</formula>
    </cfRule>
    <cfRule type="expression" dxfId="641" priority="73">
      <formula>$B337="REEMBOLSO"</formula>
    </cfRule>
    <cfRule type="expression" dxfId="640" priority="74">
      <formula>$B337="TRASLADO"</formula>
    </cfRule>
    <cfRule type="expression" dxfId="639" priority="75">
      <formula>$B337="PROCESO"</formula>
    </cfRule>
    <cfRule type="expression" dxfId="638" priority="76">
      <formula>$B337="DEBE"</formula>
    </cfRule>
    <cfRule type="expression" dxfId="637" priority="77">
      <formula>$B337="TERMINADO"</formula>
    </cfRule>
    <cfRule type="expression" dxfId="636" priority="78">
      <formula>$B337="EJECUCION"</formula>
    </cfRule>
    <cfRule type="expression" dxfId="635" priority="79">
      <formula>$B337="PENDIENTE"</formula>
    </cfRule>
    <cfRule type="expression" dxfId="634" priority="80">
      <formula>$B337="REEMBOLSO"</formula>
    </cfRule>
    <cfRule type="expression" dxfId="633" priority="81">
      <formula>$B337="TRASLADO"</formula>
    </cfRule>
    <cfRule type="expression" dxfId="632" priority="82">
      <formula>$B337="PROCESO"</formula>
    </cfRule>
    <cfRule type="expression" dxfId="631" priority="83">
      <formula>$B337="DEBE"</formula>
    </cfRule>
    <cfRule type="expression" dxfId="630" priority="84">
      <formula>$B337="TERMINADO"</formula>
    </cfRule>
    <cfRule type="expression" dxfId="629" priority="85">
      <formula>$B337="EJECUCION"</formula>
    </cfRule>
    <cfRule type="expression" dxfId="628" priority="86">
      <formula>$B337="ARCHIVADO"</formula>
    </cfRule>
  </conditionalFormatting>
  <conditionalFormatting sqref="B205:O205">
    <cfRule type="expression" dxfId="627" priority="39">
      <formula>$B205="PENDIENTE"</formula>
    </cfRule>
    <cfRule type="expression" dxfId="626" priority="40">
      <formula>$B205="REEMBOLSO"</formula>
    </cfRule>
    <cfRule type="expression" dxfId="625" priority="41">
      <formula>$B205="TRASLADO"</formula>
    </cfRule>
    <cfRule type="expression" dxfId="624" priority="42">
      <formula>$B205="PROCESO"</formula>
    </cfRule>
    <cfRule type="expression" dxfId="623" priority="43">
      <formula>$B205="DEBE"</formula>
    </cfRule>
    <cfRule type="expression" dxfId="622" priority="44">
      <formula>$B205="TERMINADO"</formula>
    </cfRule>
    <cfRule type="expression" dxfId="621" priority="45">
      <formula>$B205="EJECUCION"</formula>
    </cfRule>
  </conditionalFormatting>
  <conditionalFormatting sqref="O203:O204">
    <cfRule type="expression" dxfId="620" priority="1406">
      <formula>$B536="PENDIENTE"</formula>
    </cfRule>
    <cfRule type="expression" dxfId="619" priority="1407">
      <formula>$B536="REEMBOLSO"</formula>
    </cfRule>
    <cfRule type="expression" dxfId="618" priority="1408">
      <formula>$B536="TRASLADO"</formula>
    </cfRule>
    <cfRule type="expression" dxfId="617" priority="1409">
      <formula>$B536="PROCESO"</formula>
    </cfRule>
    <cfRule type="expression" dxfId="616" priority="1410">
      <formula>$B536="DEBE"</formula>
    </cfRule>
    <cfRule type="expression" dxfId="615" priority="1411">
      <formula>$B536="TERMINADO"</formula>
    </cfRule>
    <cfRule type="expression" dxfId="614" priority="1412">
      <formula>$B536="EJECUCION"</formula>
    </cfRule>
  </conditionalFormatting>
  <conditionalFormatting sqref="O200:O202">
    <cfRule type="expression" dxfId="613" priority="1454">
      <formula>$B532="PENDIENTE"</formula>
    </cfRule>
    <cfRule type="expression" dxfId="612" priority="1455">
      <formula>$B532="REEMBOLSO"</formula>
    </cfRule>
    <cfRule type="expression" dxfId="611" priority="1456">
      <formula>$B532="TRASLADO"</formula>
    </cfRule>
    <cfRule type="expression" dxfId="610" priority="1457">
      <formula>$B532="PROCESO"</formula>
    </cfRule>
    <cfRule type="expression" dxfId="609" priority="1458">
      <formula>$B532="DEBE"</formula>
    </cfRule>
    <cfRule type="expression" dxfId="608" priority="1459">
      <formula>$B532="TERMINADO"</formula>
    </cfRule>
    <cfRule type="expression" dxfId="607" priority="1460">
      <formula>$B532="EJECUCION"</formula>
    </cfRule>
  </conditionalFormatting>
  <conditionalFormatting sqref="I204:O204">
    <cfRule type="expression" dxfId="606" priority="8">
      <formula>$B204="PENDIENTE"</formula>
    </cfRule>
    <cfRule type="expression" dxfId="605" priority="9">
      <formula>$B204="REEMBOLSO"</formula>
    </cfRule>
    <cfRule type="expression" dxfId="604" priority="10">
      <formula>$B204="TRASLADO"</formula>
    </cfRule>
    <cfRule type="expression" dxfId="603" priority="11">
      <formula>$B204="PROCESO"</formula>
    </cfRule>
    <cfRule type="expression" dxfId="602" priority="12">
      <formula>$B204="DEBE"</formula>
    </cfRule>
    <cfRule type="expression" dxfId="601" priority="13">
      <formula>$B204="TERMINADO"</formula>
    </cfRule>
    <cfRule type="expression" dxfId="600" priority="14">
      <formula>$B204="EJECUCION"</formula>
    </cfRule>
  </conditionalFormatting>
  <conditionalFormatting sqref="B206:O206">
    <cfRule type="expression" dxfId="599" priority="1">
      <formula>$B206="PENDIENTE"</formula>
    </cfRule>
    <cfRule type="expression" dxfId="598" priority="2">
      <formula>$B206="REEMBOLSO"</formula>
    </cfRule>
    <cfRule type="expression" dxfId="597" priority="3">
      <formula>$B206="TRASLADO"</formula>
    </cfRule>
    <cfRule type="expression" dxfId="596" priority="4">
      <formula>$B206="PROCESO"</formula>
    </cfRule>
    <cfRule type="expression" dxfId="595" priority="5">
      <formula>$B206="DEBE"</formula>
    </cfRule>
    <cfRule type="expression" dxfId="594" priority="6">
      <formula>$B206="TERMINADO"</formula>
    </cfRule>
    <cfRule type="expression" dxfId="593" priority="7">
      <formula>$B206="EJECUCION"</formula>
    </cfRule>
  </conditionalFormatting>
  <conditionalFormatting sqref="O210">
    <cfRule type="expression" dxfId="592" priority="1495">
      <formula>$B535="PENDIENTE"</formula>
    </cfRule>
    <cfRule type="expression" dxfId="591" priority="1496">
      <formula>$B535="REEMBOLSO"</formula>
    </cfRule>
    <cfRule type="expression" dxfId="590" priority="1497">
      <formula>$B535="TRASLADO"</formula>
    </cfRule>
    <cfRule type="expression" dxfId="589" priority="1498">
      <formula>$B535="PROCESO"</formula>
    </cfRule>
    <cfRule type="expression" dxfId="588" priority="1499">
      <formula>$B535="DEBE"</formula>
    </cfRule>
    <cfRule type="expression" dxfId="587" priority="1500">
      <formula>$B535="TERMINADO"</formula>
    </cfRule>
    <cfRule type="expression" dxfId="586" priority="1501">
      <formula>$B535="EJECUCION"</formula>
    </cfRule>
  </conditionalFormatting>
  <conditionalFormatting sqref="O208:O209">
    <cfRule type="expression" dxfId="585" priority="1536">
      <formula>$B534="PENDIENTE"</formula>
    </cfRule>
    <cfRule type="expression" dxfId="584" priority="1537">
      <formula>$B534="REEMBOLSO"</formula>
    </cfRule>
    <cfRule type="expression" dxfId="583" priority="1538">
      <formula>$B534="TRASLADO"</formula>
    </cfRule>
    <cfRule type="expression" dxfId="582" priority="1539">
      <formula>$B534="PROCESO"</formula>
    </cfRule>
    <cfRule type="expression" dxfId="581" priority="1540">
      <formula>$B534="DEBE"</formula>
    </cfRule>
    <cfRule type="expression" dxfId="580" priority="1541">
      <formula>$B534="TERMINADO"</formula>
    </cfRule>
    <cfRule type="expression" dxfId="579" priority="1542">
      <formula>$B534="EJECUCION"</formula>
    </cfRule>
  </conditionalFormatting>
  <conditionalFormatting sqref="O211">
    <cfRule type="expression" dxfId="578" priority="1577">
      <formula>$B535="PENDIENTE"</formula>
    </cfRule>
    <cfRule type="expression" dxfId="577" priority="1578">
      <formula>$B535="REEMBOLSO"</formula>
    </cfRule>
    <cfRule type="expression" dxfId="576" priority="1579">
      <formula>$B535="TRASLADO"</formula>
    </cfRule>
    <cfRule type="expression" dxfId="575" priority="1580">
      <formula>$B535="PROCESO"</formula>
    </cfRule>
    <cfRule type="expression" dxfId="574" priority="1581">
      <formula>$B535="DEBE"</formula>
    </cfRule>
    <cfRule type="expression" dxfId="573" priority="1582">
      <formula>$B535="TERMINADO"</formula>
    </cfRule>
    <cfRule type="expression" dxfId="572" priority="1583">
      <formula>$B535="EJECUCION"</formula>
    </cfRule>
  </conditionalFormatting>
  <conditionalFormatting sqref="O227">
    <cfRule type="expression" dxfId="571" priority="1618">
      <formula>$B536="PENDIENTE"</formula>
    </cfRule>
    <cfRule type="expression" dxfId="570" priority="1619">
      <formula>$B536="REEMBOLSO"</formula>
    </cfRule>
    <cfRule type="expression" dxfId="569" priority="1620">
      <formula>$B536="TRASLADO"</formula>
    </cfRule>
    <cfRule type="expression" dxfId="568" priority="1621">
      <formula>$B536="PROCESO"</formula>
    </cfRule>
    <cfRule type="expression" dxfId="567" priority="1622">
      <formula>$B536="DEBE"</formula>
    </cfRule>
    <cfRule type="expression" dxfId="566" priority="1623">
      <formula>$B536="TERMINADO"</formula>
    </cfRule>
    <cfRule type="expression" dxfId="565" priority="1624">
      <formula>$B536="EJECUCION"</formula>
    </cfRule>
  </conditionalFormatting>
  <conditionalFormatting sqref="O226">
    <cfRule type="expression" dxfId="564" priority="1659">
      <formula>$B536="PENDIENTE"</formula>
    </cfRule>
    <cfRule type="expression" dxfId="563" priority="1660">
      <formula>$B536="REEMBOLSO"</formula>
    </cfRule>
    <cfRule type="expression" dxfId="562" priority="1661">
      <formula>$B536="TRASLADO"</formula>
    </cfRule>
    <cfRule type="expression" dxfId="561" priority="1662">
      <formula>$B536="PROCESO"</formula>
    </cfRule>
    <cfRule type="expression" dxfId="560" priority="1663">
      <formula>$B536="DEBE"</formula>
    </cfRule>
    <cfRule type="expression" dxfId="559" priority="1664">
      <formula>$B536="TERMINADO"</formula>
    </cfRule>
    <cfRule type="expression" dxfId="558" priority="1665">
      <formula>$B536="EJECUCION"</formula>
    </cfRule>
  </conditionalFormatting>
  <conditionalFormatting sqref="O225">
    <cfRule type="expression" dxfId="557" priority="1700">
      <formula>$B536="PENDIENTE"</formula>
    </cfRule>
    <cfRule type="expression" dxfId="556" priority="1701">
      <formula>$B536="REEMBOLSO"</formula>
    </cfRule>
    <cfRule type="expression" dxfId="555" priority="1702">
      <formula>$B536="TRASLADO"</formula>
    </cfRule>
    <cfRule type="expression" dxfId="554" priority="1703">
      <formula>$B536="PROCESO"</formula>
    </cfRule>
    <cfRule type="expression" dxfId="553" priority="1704">
      <formula>$B536="DEBE"</formula>
    </cfRule>
    <cfRule type="expression" dxfId="552" priority="1705">
      <formula>$B536="TERMINADO"</formula>
    </cfRule>
    <cfRule type="expression" dxfId="551" priority="1706">
      <formula>$B536="EJECUCION"</formula>
    </cfRule>
  </conditionalFormatting>
  <conditionalFormatting sqref="O224">
    <cfRule type="expression" dxfId="550" priority="1741">
      <formula>$B536="PENDIENTE"</formula>
    </cfRule>
    <cfRule type="expression" dxfId="549" priority="1742">
      <formula>$B536="REEMBOLSO"</formula>
    </cfRule>
    <cfRule type="expression" dxfId="548" priority="1743">
      <formula>$B536="TRASLADO"</formula>
    </cfRule>
    <cfRule type="expression" dxfId="547" priority="1744">
      <formula>$B536="PROCESO"</formula>
    </cfRule>
    <cfRule type="expression" dxfId="546" priority="1745">
      <formula>$B536="DEBE"</formula>
    </cfRule>
    <cfRule type="expression" dxfId="545" priority="1746">
      <formula>$B536="TERMINADO"</formula>
    </cfRule>
    <cfRule type="expression" dxfId="544" priority="1747">
      <formula>$B536="EJECUCION"</formula>
    </cfRule>
  </conditionalFormatting>
  <conditionalFormatting sqref="O223">
    <cfRule type="expression" dxfId="543" priority="1782">
      <formula>$B536="PENDIENTE"</formula>
    </cfRule>
    <cfRule type="expression" dxfId="542" priority="1783">
      <formula>$B536="REEMBOLSO"</formula>
    </cfRule>
    <cfRule type="expression" dxfId="541" priority="1784">
      <formula>$B536="TRASLADO"</formula>
    </cfRule>
    <cfRule type="expression" dxfId="540" priority="1785">
      <formula>$B536="PROCESO"</formula>
    </cfRule>
    <cfRule type="expression" dxfId="539" priority="1786">
      <formula>$B536="DEBE"</formula>
    </cfRule>
    <cfRule type="expression" dxfId="538" priority="1787">
      <formula>$B536="TERMINADO"</formula>
    </cfRule>
    <cfRule type="expression" dxfId="537" priority="1788">
      <formula>$B536="EJECUCION"</formula>
    </cfRule>
  </conditionalFormatting>
  <conditionalFormatting sqref="O222">
    <cfRule type="expression" dxfId="536" priority="1823">
      <formula>$B536="PENDIENTE"</formula>
    </cfRule>
    <cfRule type="expression" dxfId="535" priority="1824">
      <formula>$B536="REEMBOLSO"</formula>
    </cfRule>
    <cfRule type="expression" dxfId="534" priority="1825">
      <formula>$B536="TRASLADO"</formula>
    </cfRule>
    <cfRule type="expression" dxfId="533" priority="1826">
      <formula>$B536="PROCESO"</formula>
    </cfRule>
    <cfRule type="expression" dxfId="532" priority="1827">
      <formula>$B536="DEBE"</formula>
    </cfRule>
    <cfRule type="expression" dxfId="531" priority="1828">
      <formula>$B536="TERMINADO"</formula>
    </cfRule>
    <cfRule type="expression" dxfId="530" priority="1829">
      <formula>$B536="EJECUCION"</formula>
    </cfRule>
  </conditionalFormatting>
  <conditionalFormatting sqref="O221">
    <cfRule type="expression" dxfId="529" priority="1864">
      <formula>$B536="PENDIENTE"</formula>
    </cfRule>
    <cfRule type="expression" dxfId="528" priority="1865">
      <formula>$B536="REEMBOLSO"</formula>
    </cfRule>
    <cfRule type="expression" dxfId="527" priority="1866">
      <formula>$B536="TRASLADO"</formula>
    </cfRule>
    <cfRule type="expression" dxfId="526" priority="1867">
      <formula>$B536="PROCESO"</formula>
    </cfRule>
    <cfRule type="expression" dxfId="525" priority="1868">
      <formula>$B536="DEBE"</formula>
    </cfRule>
    <cfRule type="expression" dxfId="524" priority="1869">
      <formula>$B536="TERMINADO"</formula>
    </cfRule>
    <cfRule type="expression" dxfId="523" priority="1870">
      <formula>$B536="EJECUCION"</formula>
    </cfRule>
  </conditionalFormatting>
  <conditionalFormatting sqref="O220">
    <cfRule type="expression" dxfId="522" priority="1905">
      <formula>$B536="PENDIENTE"</formula>
    </cfRule>
    <cfRule type="expression" dxfId="521" priority="1906">
      <formula>$B536="REEMBOLSO"</formula>
    </cfRule>
    <cfRule type="expression" dxfId="520" priority="1907">
      <formula>$B536="TRASLADO"</formula>
    </cfRule>
    <cfRule type="expression" dxfId="519" priority="1908">
      <formula>$B536="PROCESO"</formula>
    </cfRule>
    <cfRule type="expression" dxfId="518" priority="1909">
      <formula>$B536="DEBE"</formula>
    </cfRule>
    <cfRule type="expression" dxfId="517" priority="1910">
      <formula>$B536="TERMINADO"</formula>
    </cfRule>
    <cfRule type="expression" dxfId="516" priority="1911">
      <formula>$B536="EJECUCION"</formula>
    </cfRule>
  </conditionalFormatting>
  <conditionalFormatting sqref="O219">
    <cfRule type="expression" dxfId="515" priority="1946">
      <formula>$B536="PENDIENTE"</formula>
    </cfRule>
    <cfRule type="expression" dxfId="514" priority="1947">
      <formula>$B536="REEMBOLSO"</formula>
    </cfRule>
    <cfRule type="expression" dxfId="513" priority="1948">
      <formula>$B536="TRASLADO"</formula>
    </cfRule>
    <cfRule type="expression" dxfId="512" priority="1949">
      <formula>$B536="PROCESO"</formula>
    </cfRule>
    <cfRule type="expression" dxfId="511" priority="1950">
      <formula>$B536="DEBE"</formula>
    </cfRule>
    <cfRule type="expression" dxfId="510" priority="1951">
      <formula>$B536="TERMINADO"</formula>
    </cfRule>
    <cfRule type="expression" dxfId="509" priority="1952">
      <formula>$B536="EJECUCION"</formula>
    </cfRule>
  </conditionalFormatting>
  <conditionalFormatting sqref="O218">
    <cfRule type="expression" dxfId="508" priority="1987">
      <formula>$B536="PENDIENTE"</formula>
    </cfRule>
    <cfRule type="expression" dxfId="507" priority="1988">
      <formula>$B536="REEMBOLSO"</formula>
    </cfRule>
    <cfRule type="expression" dxfId="506" priority="1989">
      <formula>$B536="TRASLADO"</formula>
    </cfRule>
    <cfRule type="expression" dxfId="505" priority="1990">
      <formula>$B536="PROCESO"</formula>
    </cfRule>
    <cfRule type="expression" dxfId="504" priority="1991">
      <formula>$B536="DEBE"</formula>
    </cfRule>
    <cfRule type="expression" dxfId="503" priority="1992">
      <formula>$B536="TERMINADO"</formula>
    </cfRule>
    <cfRule type="expression" dxfId="502" priority="1993">
      <formula>$B536="EJECUCION"</formula>
    </cfRule>
  </conditionalFormatting>
  <conditionalFormatting sqref="O217">
    <cfRule type="expression" dxfId="501" priority="2028">
      <formula>$B536="PENDIENTE"</formula>
    </cfRule>
    <cfRule type="expression" dxfId="500" priority="2029">
      <formula>$B536="REEMBOLSO"</formula>
    </cfRule>
    <cfRule type="expression" dxfId="499" priority="2030">
      <formula>$B536="TRASLADO"</formula>
    </cfRule>
    <cfRule type="expression" dxfId="498" priority="2031">
      <formula>$B536="PROCESO"</formula>
    </cfRule>
    <cfRule type="expression" dxfId="497" priority="2032">
      <formula>$B536="DEBE"</formula>
    </cfRule>
    <cfRule type="expression" dxfId="496" priority="2033">
      <formula>$B536="TERMINADO"</formula>
    </cfRule>
    <cfRule type="expression" dxfId="495" priority="2034">
      <formula>$B536="EJECUCION"</formula>
    </cfRule>
  </conditionalFormatting>
  <conditionalFormatting sqref="O216">
    <cfRule type="expression" dxfId="494" priority="2069">
      <formula>$B536="PENDIENTE"</formula>
    </cfRule>
    <cfRule type="expression" dxfId="493" priority="2070">
      <formula>$B536="REEMBOLSO"</formula>
    </cfRule>
    <cfRule type="expression" dxfId="492" priority="2071">
      <formula>$B536="TRASLADO"</formula>
    </cfRule>
    <cfRule type="expression" dxfId="491" priority="2072">
      <formula>$B536="PROCESO"</formula>
    </cfRule>
    <cfRule type="expression" dxfId="490" priority="2073">
      <formula>$B536="DEBE"</formula>
    </cfRule>
    <cfRule type="expression" dxfId="489" priority="2074">
      <formula>$B536="TERMINADO"</formula>
    </cfRule>
    <cfRule type="expression" dxfId="488" priority="2075">
      <formula>$B536="EJECUCION"</formula>
    </cfRule>
  </conditionalFormatting>
  <conditionalFormatting sqref="O215">
    <cfRule type="expression" dxfId="487" priority="2110">
      <formula>$B536="PENDIENTE"</formula>
    </cfRule>
    <cfRule type="expression" dxfId="486" priority="2111">
      <formula>$B536="REEMBOLSO"</formula>
    </cfRule>
    <cfRule type="expression" dxfId="485" priority="2112">
      <formula>$B536="TRASLADO"</formula>
    </cfRule>
    <cfRule type="expression" dxfId="484" priority="2113">
      <formula>$B536="PROCESO"</formula>
    </cfRule>
    <cfRule type="expression" dxfId="483" priority="2114">
      <formula>$B536="DEBE"</formula>
    </cfRule>
    <cfRule type="expression" dxfId="482" priority="2115">
      <formula>$B536="TERMINADO"</formula>
    </cfRule>
    <cfRule type="expression" dxfId="481" priority="2116">
      <formula>$B536="EJECUCION"</formula>
    </cfRule>
  </conditionalFormatting>
  <conditionalFormatting sqref="O214">
    <cfRule type="expression" dxfId="480" priority="2151">
      <formula>$B536="PENDIENTE"</formula>
    </cfRule>
    <cfRule type="expression" dxfId="479" priority="2152">
      <formula>$B536="REEMBOLSO"</formula>
    </cfRule>
    <cfRule type="expression" dxfId="478" priority="2153">
      <formula>$B536="TRASLADO"</formula>
    </cfRule>
    <cfRule type="expression" dxfId="477" priority="2154">
      <formula>$B536="PROCESO"</formula>
    </cfRule>
    <cfRule type="expression" dxfId="476" priority="2155">
      <formula>$B536="DEBE"</formula>
    </cfRule>
    <cfRule type="expression" dxfId="475" priority="2156">
      <formula>$B536="TERMINADO"</formula>
    </cfRule>
    <cfRule type="expression" dxfId="474" priority="2157">
      <formula>$B536="EJECUCION"</formula>
    </cfRule>
  </conditionalFormatting>
  <conditionalFormatting sqref="O212:O213">
    <cfRule type="expression" dxfId="473" priority="2192">
      <formula>$B535="PENDIENTE"</formula>
    </cfRule>
    <cfRule type="expression" dxfId="472" priority="2193">
      <formula>$B535="REEMBOLSO"</formula>
    </cfRule>
    <cfRule type="expression" dxfId="471" priority="2194">
      <formula>$B535="TRASLADO"</formula>
    </cfRule>
    <cfRule type="expression" dxfId="470" priority="2195">
      <formula>$B535="PROCESO"</formula>
    </cfRule>
    <cfRule type="expression" dxfId="469" priority="2196">
      <formula>$B535="DEBE"</formula>
    </cfRule>
    <cfRule type="expression" dxfId="468" priority="2197">
      <formula>$B535="TERMINADO"</formula>
    </cfRule>
    <cfRule type="expression" dxfId="467"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8"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8"/>
      <c r="B2"/>
      <c r="C2" s="466"/>
      <c r="D2" s="465"/>
      <c r="E2" s="465"/>
      <c r="F2" s="465"/>
      <c r="G2" s="465" t="s">
        <v>1561</v>
      </c>
      <c r="H2" s="465"/>
      <c r="K2" s="464"/>
      <c r="L2" s="464"/>
      <c r="M2" s="464"/>
      <c r="N2" s="464"/>
      <c r="O2" s="464" t="s">
        <v>1560</v>
      </c>
      <c r="P2" s="464"/>
      <c r="AJ2" s="502"/>
      <c r="AK2" s="503" t="s">
        <v>1908</v>
      </c>
      <c r="AL2" s="504"/>
      <c r="AN2" s="501">
        <v>44197</v>
      </c>
      <c r="AO2" s="778">
        <v>540000</v>
      </c>
      <c r="AQ2" s="147"/>
      <c r="AR2" s="1104" t="s">
        <v>1732</v>
      </c>
      <c r="AS2" s="1105"/>
      <c r="AT2" s="1105"/>
      <c r="AU2" s="1105"/>
      <c r="AV2" s="1105"/>
      <c r="AW2" s="1105"/>
      <c r="AX2" s="1105"/>
      <c r="AY2" s="1105"/>
      <c r="AZ2" s="1105"/>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SUMIFS(F:F,E:E,"&gt;="&amp;C7,E:E,"&lt;="&amp;EOMONTH(C7,0))</f>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SUMIFS(F:F,E:E,"&gt;="&amp;C8,E:E,"&lt;="&amp;EOMONTH(C8,0))</f>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SUMIFS(F:F,E:E,"&gt;="&amp;C9,E:E,"&lt;="&amp;EOMONTH(C9,0))</f>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SUMIFS(F:F,E:E,"&gt;="&amp;C10,E:E,"&lt;="&amp;EOMONTH(C10,0))</f>
        <v>4030000</v>
      </c>
      <c r="E10" s="468">
        <v>46225</v>
      </c>
      <c r="F10" s="469">
        <v>20000</v>
      </c>
      <c r="G10" s="471" t="s">
        <v>3354</v>
      </c>
      <c r="H10" s="469" t="s">
        <v>9271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SUMIFS(F:F,E:E,"&gt;="&amp;C11,E:E,"&lt;="&amp;EOMONTH(C11,0))</f>
        <v>3757000</v>
      </c>
      <c r="E11" s="468">
        <v>46225</v>
      </c>
      <c r="F11" s="469">
        <v>20000</v>
      </c>
      <c r="G11" s="471" t="s">
        <v>1312</v>
      </c>
      <c r="H11" s="469" t="s">
        <v>9270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SUMIFS(F:F,E:E,"&gt;="&amp;C12,E:E,"&lt;="&amp;EOMONTH(C12,0))</f>
        <v>3713000</v>
      </c>
      <c r="E12" s="468">
        <v>46225</v>
      </c>
      <c r="F12" s="469">
        <v>10000</v>
      </c>
      <c r="G12" s="471"/>
      <c r="H12" s="469" t="s">
        <v>9269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SUMIFS(F:F,E:E,"&gt;="&amp;C13,E:E,"&lt;="&amp;EOMONTH(C13,0))</f>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SUMIFS(F:F,E:E,"&gt;="&amp;C14,E:E,"&lt;="&amp;EOMONTH(C14,0))</f>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SUMIFS(F:F,E:E,"&gt;="&amp;C15,E:E,"&lt;="&amp;EOMONTH(C15,0))</f>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SUMIFS(F:F,E:E,"&gt;="&amp;C16,E:E,"&lt;="&amp;EOMONTH(C16,0))</f>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1">SUM(AS4:AS15)</f>
        <v>10868000</v>
      </c>
      <c r="AT16" s="294">
        <f t="shared" si="1"/>
        <v>18260000</v>
      </c>
      <c r="AU16" s="294">
        <f t="shared" si="1"/>
        <v>20489500</v>
      </c>
      <c r="AV16" s="294">
        <f t="shared" si="1"/>
        <v>23506500</v>
      </c>
      <c r="AW16" s="294">
        <f t="shared" si="1"/>
        <v>36882500</v>
      </c>
      <c r="AX16" s="346" t="e">
        <f t="shared" si="1"/>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SUMIFS(F:F,E:E,"&gt;="&amp;C17,E:E,"&lt;="&amp;EOMONTH(C17,0))</f>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3" t="s">
        <v>5462</v>
      </c>
      <c r="BV17" s="1103"/>
      <c r="BW17" s="1103"/>
      <c r="BX17" s="1103"/>
      <c r="BY17" s="1103"/>
      <c r="BZ17" s="438"/>
      <c r="CA17" s="1103" t="s">
        <v>5461</v>
      </c>
      <c r="CB17" s="1103"/>
      <c r="CC17" s="1103"/>
      <c r="CD17" s="1103"/>
      <c r="CE17" s="1103"/>
      <c r="CF17" s="439"/>
      <c r="CG17" s="1103" t="s">
        <v>5460</v>
      </c>
      <c r="CH17" s="1103"/>
      <c r="CI17" s="1103"/>
      <c r="CJ17" s="1103"/>
      <c r="CK17" s="1103"/>
      <c r="CL17" s="439"/>
      <c r="CM17" s="1100" t="s">
        <v>3299</v>
      </c>
      <c r="CN17" s="1100"/>
      <c r="CO17" s="1100"/>
      <c r="CP17" s="1100"/>
      <c r="CQ17" s="1100"/>
      <c r="CS17" s="1102" t="s">
        <v>6254</v>
      </c>
      <c r="CT17" s="1102"/>
      <c r="CU17" s="1102"/>
      <c r="CV17" s="1102"/>
      <c r="CW17" s="1102"/>
      <c r="CY17" s="1101" t="s">
        <v>4284</v>
      </c>
      <c r="CZ17" s="1101"/>
      <c r="DA17" s="1101"/>
      <c r="DB17" s="1101"/>
      <c r="DC17" s="1101"/>
      <c r="DE17" s="1101" t="s">
        <v>4284</v>
      </c>
      <c r="DF17" s="1101"/>
      <c r="DG17" s="1101"/>
      <c r="DH17" s="1101"/>
      <c r="DI17" s="1101"/>
      <c r="DQ17" s="260"/>
    </row>
    <row r="18" spans="1:122" ht="15.75" x14ac:dyDescent="0.25">
      <c r="A18" s="358"/>
      <c r="B18"/>
      <c r="C18" s="474">
        <v>45839</v>
      </c>
      <c r="D18" s="378">
        <f>SUMIFS(F:F,E:E,"&gt;="&amp;C18,E:E,"&lt;="&amp;EOMONTH(C18,0))</f>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SUMIFS(F:F,E:E,"&gt;="&amp;C19,E:E,"&lt;="&amp;EOMONTH(C19,0))</f>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SUMIFS(F:F,E:E,"&gt;="&amp;C20,E:E,"&lt;="&amp;EOMONTH(C20,0))</f>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SUMIFS(F:F,E:E,"&gt;="&amp;C21,E:E,"&lt;="&amp;EOMONTH(C21,0))</f>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SUMIFS(F:F,E:E,"&gt;="&amp;C22,E:E,"&lt;="&amp;EOMONTH(C22,0))</f>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SUMIFS(F:F,E:E,"&gt;="&amp;C23,E:E,"&lt;="&amp;EOMONTH(C23,0))</f>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SUMIFS(F:F,E:E,"&gt;="&amp;C24,E:E,"&lt;="&amp;EOMONTH(C24,0))</f>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SUMIFS(F:F,E:E,"&gt;="&amp;C25,E:E,"&lt;="&amp;EOMONTH(C25,0))</f>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SUMIFS(F:F,E:E,"&gt;="&amp;C26,E:E,"&lt;="&amp;EOMONTH(C26,0))</f>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2">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SUMIFS(F:F,E:E,"&gt;="&amp;C27,E:E,"&lt;="&amp;EOMONTH(C27,0))</f>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2"/>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SUMIFS(F:F,E:E,"&gt;="&amp;C28,E:E,"&lt;="&amp;EOMONTH(C28,0))</f>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2"/>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SUMIFS(F:F,E:E,"&gt;="&amp;C29,E:E,"&lt;="&amp;EOMONTH(C29,0))</f>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2"/>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SUMIFS(F:F,E:E,"&gt;="&amp;C30,E:E,"&lt;="&amp;EOMONTH(C30,0))</f>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2"/>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SUMIFS(F:F,E:E,"&gt;="&amp;C31,E:E,"&lt;="&amp;EOMONTH(C31,0))</f>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2"/>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SUMIFS(F:F,E:E,"&gt;="&amp;C32,E:E,"&lt;="&amp;EOMONTH(C32,0))</f>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2"/>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SUMIFS(F:F,E:E,"&gt;="&amp;C33,E:E,"&lt;="&amp;EOMONTH(C33,0))</f>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2"/>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SUMIFS(F:F,E:E,"&gt;="&amp;C34,E:E,"&lt;="&amp;EOMONTH(C34,0))</f>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2"/>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SUMIFS(F:F,E:E,"&gt;="&amp;C35,E:E,"&lt;="&amp;EOMONTH(C35,0))</f>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2"/>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SUMIFS(F:F,E:E,"&gt;="&amp;C36,E:E,"&lt;="&amp;EOMONTH(C36,0))</f>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2"/>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SUMIFS(F:F,E:E,"&gt;="&amp;C37,E:E,"&lt;="&amp;EOMONTH(C37,0))</f>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2"/>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2"/>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SUMIFS(F:F,E:E,"&gt;="&amp;C39,E:E,"&lt;="&amp;EOMONTH(C39,0))</f>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2"/>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SUMIFS(F:F,E:E,"&gt;="&amp;C40,E:E,"&lt;="&amp;EOMONTH(C40,0))</f>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2"/>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SUMIFS(F:F,E:E,"&gt;="&amp;C41,E:E,"&lt;="&amp;EOMONTH(C41,0))</f>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2"/>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SUMIFS(F:F,E:E,"&gt;="&amp;C42,E:E,"&lt;="&amp;EOMONTH(C42,0))</f>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2"/>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SUMIFS(F:F,E:E,"&gt;="&amp;C43,E:E,"&lt;="&amp;EOMONTH(C43,0))</f>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2"/>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SUMIFS(F:F,E:E,"&gt;="&amp;C44,E:E,"&lt;="&amp;EOMONTH(C44,0))</f>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2"/>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SUMIFS(F:F,E:E,"&gt;="&amp;C45,E:E,"&lt;="&amp;EOMONTH(C45,0))</f>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2"/>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SUMIFS(F:F,E:E,"&gt;="&amp;C46,E:E,"&lt;="&amp;EOMONTH(C46,0))</f>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2"/>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SUMIFS(F:F,E:E,"&gt;="&amp;C47,E:E,"&lt;="&amp;EOMONTH(C47,0))</f>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2"/>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SUMIFS(F:F,E:E,"&gt;="&amp;C48,E:E,"&lt;="&amp;EOMONTH(C48,0))</f>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2"/>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SUMIFS(F:F,E:E,"&gt;="&amp;C49,E:E,"&lt;="&amp;EOMONTH(C49,0))</f>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2"/>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SUMIFS(F:F,E:E,"&gt;="&amp;C50,E:E,"&lt;="&amp;EOMONTH(C50,0))</f>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2"/>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SUMIFS(F:F,E:E,"&gt;="&amp;C51,E:E,"&lt;="&amp;EOMONTH(C51,0))</f>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2"/>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SUMIFS(F:F,E:E,"&gt;="&amp;C52,E:E,"&lt;="&amp;EOMONTH(C52,0))</f>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2"/>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SUMIFS(F:F,E:E,"&gt;="&amp;C53,E:E,"&lt;="&amp;EOMONTH(C53,0))</f>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2"/>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SUMIFS(F:F,E:E,"&gt;="&amp;C54,E:E,"&lt;="&amp;EOMONTH(C54,0))</f>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2"/>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SUMIFS(F:F,E:E,"&gt;="&amp;C55,E:E,"&lt;="&amp;EOMONTH(C55,0))</f>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2"/>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SUMIFS(F:F,E:E,"&gt;="&amp;C56,E:E,"&lt;="&amp;EOMONTH(C56,0))</f>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2"/>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SUMIFS(F:F,E:E,"&gt;="&amp;C57,E:E,"&lt;="&amp;EOMONTH(C57,0))</f>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2"/>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SUMIFS(F:F,E:E,"&gt;="&amp;C58,E:E,"&lt;="&amp;EOMONTH(C58,0))</f>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2"/>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SUMIFS(F:F,E:E,"&gt;="&amp;C59,E:E,"&lt;="&amp;EOMONTH(C59,0))</f>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2"/>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SUMIFS(F:F,E:E,"&gt;="&amp;C60,E:E,"&lt;="&amp;EOMONTH(C60,0))</f>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2"/>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SUMIFS(F:F,E:E,"&gt;="&amp;C61,E:E,"&lt;="&amp;EOMONTH(C61,0))</f>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2"/>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SUMIFS(F:F,E:E,"&gt;="&amp;C62,E:E,"&lt;="&amp;EOMONTH(C62,0))</f>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2"/>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SUMIFS(F:F,E:E,"&gt;="&amp;C63,E:E,"&lt;="&amp;EOMONTH(C63,0))</f>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SUMIFS(F:F,E:E,"&gt;="&amp;C64,E:E,"&lt;="&amp;EOMONTH(C64,0))</f>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SUMIFS(F:F,E:E,"&gt;="&amp;C65,E:E,"&lt;="&amp;EOMONTH(C65,0))</f>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SUMIFS(F:F,E:E,"&gt;="&amp;C66,E:E,"&lt;="&amp;EOMONTH(C66,0))</f>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SUMIFS(F:F,E:E,"&gt;="&amp;C67,E:E,"&lt;="&amp;EOMONTH(C67,0))</f>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SUMIFS(F:F,E:E,"&gt;="&amp;C68,E:E,"&lt;="&amp;EOMONTH(C68,0))</f>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SUMIFS(F:F,E:E,"&gt;="&amp;C69,E:E,"&lt;="&amp;EOMONTH(C69,0))</f>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SUMIFS(F:F,E:E,"&gt;="&amp;C71,E:E,"&lt;="&amp;EOMONTH(C71,0))</f>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SUMIFS(F:F,E:E,"&gt;="&amp;C72,E:E,"&lt;="&amp;EOMONTH(C72,0))</f>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6" priority="307">
      <formula>$B1082="PENDIENTE"</formula>
    </cfRule>
    <cfRule type="expression" dxfId="465" priority="308">
      <formula>$B1082="REEMBOLSO"</formula>
    </cfRule>
    <cfRule type="expression" dxfId="464" priority="309">
      <formula>$B1082="TRASLADO"</formula>
    </cfRule>
    <cfRule type="expression" dxfId="463" priority="310">
      <formula>$B1082="PROCESO"</formula>
    </cfRule>
    <cfRule type="expression" dxfId="462" priority="311">
      <formula>$B1082="DEBE"</formula>
    </cfRule>
    <cfRule type="expression" dxfId="461" priority="312">
      <formula>$B1082="TERMINADO"</formula>
    </cfRule>
    <cfRule type="expression" dxfId="460" priority="313">
      <formula>$B1082="EJECUCION"</formula>
    </cfRule>
  </conditionalFormatting>
  <conditionalFormatting sqref="U1126:AH1126 U1128:AH1176 V1127:AH1127">
    <cfRule type="expression" dxfId="459" priority="290">
      <formula>$B1082="AHORRADO"</formula>
    </cfRule>
    <cfRule type="expression" dxfId="458" priority="291">
      <formula>$B1082="ABANDONO"</formula>
    </cfRule>
    <cfRule type="expression" dxfId="457" priority="292">
      <formula>$B1082="PENDIENTE"</formula>
    </cfRule>
    <cfRule type="expression" dxfId="456" priority="293">
      <formula>$B1082="REEMBOLSO"</formula>
    </cfRule>
    <cfRule type="expression" dxfId="455" priority="294">
      <formula>$B1082="TRASLADO"</formula>
    </cfRule>
    <cfRule type="expression" dxfId="454" priority="295">
      <formula>$B1082="PROCESO"</formula>
    </cfRule>
    <cfRule type="expression" dxfId="453" priority="296">
      <formula>$B1082="DEBE"</formula>
    </cfRule>
    <cfRule type="expression" dxfId="452" priority="297">
      <formula>$B1082="TERMINADO"</formula>
    </cfRule>
    <cfRule type="expression" dxfId="451" priority="298">
      <formula>$B1082="EJECUCION"</formula>
    </cfRule>
    <cfRule type="expression" dxfId="450" priority="299">
      <formula>$B1082="PENDIENTE"</formula>
    </cfRule>
    <cfRule type="expression" dxfId="449" priority="300">
      <formula>$B1082="REEMBOLSO"</formula>
    </cfRule>
    <cfRule type="expression" dxfId="448" priority="301">
      <formula>$B1082="TRASLADO"</formula>
    </cfRule>
    <cfRule type="expression" dxfId="447" priority="302">
      <formula>$B1082="PROCESO"</formula>
    </cfRule>
    <cfRule type="expression" dxfId="446" priority="303">
      <formula>$B1082="DEBE"</formula>
    </cfRule>
    <cfRule type="expression" dxfId="445" priority="304">
      <formula>$B1082="TERMINADO"</formula>
    </cfRule>
    <cfRule type="expression" dxfId="444" priority="305">
      <formula>$B1082="EJECUCION"</formula>
    </cfRule>
    <cfRule type="expression" dxfId="443" priority="306">
      <formula>$B1082="ARCHIVADO"</formula>
    </cfRule>
  </conditionalFormatting>
  <conditionalFormatting sqref="T1177:AH1177 T1180:AH1206 T1178:T1179 V1178:AH1179 T1208:AH1230 T1207 V1207:AH1207 T1232:AH1246 T1231 V1231:AH1231">
    <cfRule type="expression" dxfId="442" priority="211">
      <formula>$B1133="PENDIENTE"</formula>
    </cfRule>
    <cfRule type="expression" dxfId="441" priority="212">
      <formula>$B1133="REEMBOLSO"</formula>
    </cfRule>
    <cfRule type="expression" dxfId="440" priority="213">
      <formula>$B1133="TRASLADO"</formula>
    </cfRule>
    <cfRule type="expression" dxfId="439" priority="214">
      <formula>$B1133="PROCESO"</formula>
    </cfRule>
    <cfRule type="expression" dxfId="438" priority="215">
      <formula>$B1133="DEBE"</formula>
    </cfRule>
    <cfRule type="expression" dxfId="437" priority="216">
      <formula>$B1133="TERMINADO"</formula>
    </cfRule>
    <cfRule type="expression" dxfId="436" priority="217">
      <formula>$B1133="EJECUCION"</formula>
    </cfRule>
  </conditionalFormatting>
  <conditionalFormatting sqref="T1177:AH1177 T1180:AH1206 T1178:T1179 V1178:AH1179 T1208:AH1230 T1207 V1207:AH1207 T1232:AH1246 T1231 V1231:AH1231">
    <cfRule type="expression" dxfId="435" priority="194">
      <formula>$B1133="AHORRADO"</formula>
    </cfRule>
    <cfRule type="expression" dxfId="434" priority="195">
      <formula>$B1133="ABANDONO"</formula>
    </cfRule>
    <cfRule type="expression" dxfId="433" priority="196">
      <formula>$B1133="PENDIENTE"</formula>
    </cfRule>
    <cfRule type="expression" dxfId="432" priority="197">
      <formula>$B1133="REEMBOLSO"</formula>
    </cfRule>
    <cfRule type="expression" dxfId="431" priority="198">
      <formula>$B1133="TRASLADO"</formula>
    </cfRule>
    <cfRule type="expression" dxfId="430" priority="199">
      <formula>$B1133="PROCESO"</formula>
    </cfRule>
    <cfRule type="expression" dxfId="429" priority="200">
      <formula>$B1133="DEBE"</formula>
    </cfRule>
    <cfRule type="expression" dxfId="428" priority="201">
      <formula>$B1133="TERMINADO"</formula>
    </cfRule>
    <cfRule type="expression" dxfId="427" priority="202">
      <formula>$B1133="EJECUCION"</formula>
    </cfRule>
    <cfRule type="expression" dxfId="426" priority="203">
      <formula>$B1133="PENDIENTE"</formula>
    </cfRule>
    <cfRule type="expression" dxfId="425" priority="204">
      <formula>$B1133="REEMBOLSO"</formula>
    </cfRule>
    <cfRule type="expression" dxfId="424" priority="205">
      <formula>$B1133="TRASLADO"</formula>
    </cfRule>
    <cfRule type="expression" dxfId="423" priority="206">
      <formula>$B1133="PROCESO"</formula>
    </cfRule>
    <cfRule type="expression" dxfId="422" priority="207">
      <formula>$B1133="DEBE"</formula>
    </cfRule>
    <cfRule type="expression" dxfId="421" priority="208">
      <formula>$B1133="TERMINADO"</formula>
    </cfRule>
    <cfRule type="expression" dxfId="420" priority="209">
      <formula>$B1133="EJECUCION"</formula>
    </cfRule>
    <cfRule type="expression" dxfId="419" priority="210">
      <formula>$B1133="ARCHIVADO"</formula>
    </cfRule>
  </conditionalFormatting>
  <conditionalFormatting sqref="U1247:AH1280">
    <cfRule type="expression" dxfId="418" priority="187">
      <formula>$B1203="PENDIENTE"</formula>
    </cfRule>
    <cfRule type="expression" dxfId="417" priority="188">
      <formula>$B1203="REEMBOLSO"</formula>
    </cfRule>
    <cfRule type="expression" dxfId="416" priority="189">
      <formula>$B1203="TRASLADO"</formula>
    </cfRule>
    <cfRule type="expression" dxfId="415" priority="190">
      <formula>$B1203="PROCESO"</formula>
    </cfRule>
    <cfRule type="expression" dxfId="414" priority="191">
      <formula>$B1203="DEBE"</formula>
    </cfRule>
    <cfRule type="expression" dxfId="413" priority="192">
      <formula>$B1203="TERMINADO"</formula>
    </cfRule>
    <cfRule type="expression" dxfId="412" priority="193">
      <formula>$B1203="EJECUCION"</formula>
    </cfRule>
  </conditionalFormatting>
  <conditionalFormatting sqref="U1247:AH1280">
    <cfRule type="expression" dxfId="411" priority="170">
      <formula>$B1203="AHORRADO"</formula>
    </cfRule>
    <cfRule type="expression" dxfId="410" priority="171">
      <formula>$B1203="ABANDONO"</formula>
    </cfRule>
    <cfRule type="expression" dxfId="409" priority="172">
      <formula>$B1203="PENDIENTE"</formula>
    </cfRule>
    <cfRule type="expression" dxfId="408" priority="173">
      <formula>$B1203="REEMBOLSO"</formula>
    </cfRule>
    <cfRule type="expression" dxfId="407" priority="174">
      <formula>$B1203="TRASLADO"</formula>
    </cfRule>
    <cfRule type="expression" dxfId="406" priority="175">
      <formula>$B1203="PROCESO"</formula>
    </cfRule>
    <cfRule type="expression" dxfId="405" priority="176">
      <formula>$B1203="DEBE"</formula>
    </cfRule>
    <cfRule type="expression" dxfId="404" priority="177">
      <formula>$B1203="TERMINADO"</formula>
    </cfRule>
    <cfRule type="expression" dxfId="403" priority="178">
      <formula>$B1203="EJECUCION"</formula>
    </cfRule>
    <cfRule type="expression" dxfId="402" priority="179">
      <formula>$B1203="PENDIENTE"</formula>
    </cfRule>
    <cfRule type="expression" dxfId="401" priority="180">
      <formula>$B1203="REEMBOLSO"</formula>
    </cfRule>
    <cfRule type="expression" dxfId="400" priority="181">
      <formula>$B1203="TRASLADO"</formula>
    </cfRule>
    <cfRule type="expression" dxfId="399" priority="182">
      <formula>$B1203="PROCESO"</formula>
    </cfRule>
    <cfRule type="expression" dxfId="398" priority="183">
      <formula>$B1203="DEBE"</formula>
    </cfRule>
    <cfRule type="expression" dxfId="397" priority="184">
      <formula>$B1203="TERMINADO"</formula>
    </cfRule>
    <cfRule type="expression" dxfId="396" priority="185">
      <formula>$B1203="EJECUCION"</formula>
    </cfRule>
    <cfRule type="expression" dxfId="395" priority="186">
      <formula>$B1203="ARCHIVADO"</formula>
    </cfRule>
  </conditionalFormatting>
  <conditionalFormatting sqref="U1281:AH1281">
    <cfRule type="expression" dxfId="394" priority="146">
      <formula>$B1208="PENDIENTE"</formula>
    </cfRule>
    <cfRule type="expression" dxfId="393" priority="147">
      <formula>$B1208="REEMBOLSO"</formula>
    </cfRule>
    <cfRule type="expression" dxfId="392" priority="148">
      <formula>$B1208="TRASLADO"</formula>
    </cfRule>
    <cfRule type="expression" dxfId="391" priority="149">
      <formula>$B1208="PROCESO"</formula>
    </cfRule>
    <cfRule type="expression" dxfId="390" priority="150">
      <formula>$B1208="DEBE"</formula>
    </cfRule>
    <cfRule type="expression" dxfId="389" priority="151">
      <formula>$B1208="TERMINADO"</formula>
    </cfRule>
    <cfRule type="expression" dxfId="388" priority="152">
      <formula>$B1208="EJECUCION"</formula>
    </cfRule>
  </conditionalFormatting>
  <conditionalFormatting sqref="U1281:AH1281">
    <cfRule type="expression" dxfId="387" priority="153">
      <formula>$B1208="AHORRADO"</formula>
    </cfRule>
    <cfRule type="expression" dxfId="386" priority="154">
      <formula>$B1208="ABANDONO"</formula>
    </cfRule>
    <cfRule type="expression" dxfId="385" priority="155">
      <formula>$B1208="PENDIENTE"</formula>
    </cfRule>
    <cfRule type="expression" dxfId="384" priority="156">
      <formula>$B1208="REEMBOLSO"</formula>
    </cfRule>
    <cfRule type="expression" dxfId="383" priority="157">
      <formula>$B1208="TRASLADO"</formula>
    </cfRule>
    <cfRule type="expression" dxfId="382" priority="158">
      <formula>$B1208="PROCESO"</formula>
    </cfRule>
    <cfRule type="expression" dxfId="381" priority="159">
      <formula>$B1208="DEBE"</formula>
    </cfRule>
    <cfRule type="expression" dxfId="380" priority="160">
      <formula>$B1208="TERMINADO"</formula>
    </cfRule>
    <cfRule type="expression" dxfId="379" priority="161">
      <formula>$B1208="EJECUCION"</formula>
    </cfRule>
    <cfRule type="expression" dxfId="378" priority="162">
      <formula>$B1208="PENDIENTE"</formula>
    </cfRule>
    <cfRule type="expression" dxfId="377" priority="163">
      <formula>$B1208="REEMBOLSO"</formula>
    </cfRule>
    <cfRule type="expression" dxfId="376" priority="164">
      <formula>$B1208="TRASLADO"</formula>
    </cfRule>
    <cfRule type="expression" dxfId="375" priority="165">
      <formula>$B1208="PROCESO"</formula>
    </cfRule>
    <cfRule type="expression" dxfId="374" priority="166">
      <formula>$B1208="DEBE"</formula>
    </cfRule>
    <cfRule type="expression" dxfId="373" priority="167">
      <formula>$B1208="TERMINADO"</formula>
    </cfRule>
    <cfRule type="expression" dxfId="372" priority="168">
      <formula>$B1208="EJECUCION"</formula>
    </cfRule>
    <cfRule type="expression" dxfId="371" priority="169">
      <formula>$B1208="ARCHIVADO"</formula>
    </cfRule>
  </conditionalFormatting>
  <conditionalFormatting sqref="U1282:AH1283">
    <cfRule type="expression" dxfId="370" priority="122">
      <formula>$B1214="PENDIENTE"</formula>
    </cfRule>
    <cfRule type="expression" dxfId="369" priority="123">
      <formula>$B1214="REEMBOLSO"</formula>
    </cfRule>
    <cfRule type="expression" dxfId="368" priority="124">
      <formula>$B1214="TRASLADO"</formula>
    </cfRule>
    <cfRule type="expression" dxfId="367" priority="125">
      <formula>$B1214="PROCESO"</formula>
    </cfRule>
    <cfRule type="expression" dxfId="366" priority="126">
      <formula>$B1214="DEBE"</formula>
    </cfRule>
    <cfRule type="expression" dxfId="365" priority="127">
      <formula>$B1214="TERMINADO"</formula>
    </cfRule>
    <cfRule type="expression" dxfId="364" priority="128">
      <formula>$B1214="EJECUCION"</formula>
    </cfRule>
  </conditionalFormatting>
  <conditionalFormatting sqref="U1282:AH1283">
    <cfRule type="expression" dxfId="363" priority="129">
      <formula>$B1214="AHORRADO"</formula>
    </cfRule>
    <cfRule type="expression" dxfId="362" priority="130">
      <formula>$B1214="ABANDONO"</formula>
    </cfRule>
    <cfRule type="expression" dxfId="361" priority="131">
      <formula>$B1214="PENDIENTE"</formula>
    </cfRule>
    <cfRule type="expression" dxfId="360" priority="132">
      <formula>$B1214="REEMBOLSO"</formula>
    </cfRule>
    <cfRule type="expression" dxfId="359" priority="133">
      <formula>$B1214="TRASLADO"</formula>
    </cfRule>
    <cfRule type="expression" dxfId="358" priority="134">
      <formula>$B1214="PROCESO"</formula>
    </cfRule>
    <cfRule type="expression" dxfId="357" priority="135">
      <formula>$B1214="DEBE"</formula>
    </cfRule>
    <cfRule type="expression" dxfId="356" priority="136">
      <formula>$B1214="TERMINADO"</formula>
    </cfRule>
    <cfRule type="expression" dxfId="355" priority="137">
      <formula>$B1214="EJECUCION"</formula>
    </cfRule>
    <cfRule type="expression" dxfId="354" priority="138">
      <formula>$B1214="PENDIENTE"</formula>
    </cfRule>
    <cfRule type="expression" dxfId="353" priority="139">
      <formula>$B1214="REEMBOLSO"</formula>
    </cfRule>
    <cfRule type="expression" dxfId="352" priority="140">
      <formula>$B1214="TRASLADO"</formula>
    </cfRule>
    <cfRule type="expression" dxfId="351" priority="141">
      <formula>$B1214="PROCESO"</formula>
    </cfRule>
    <cfRule type="expression" dxfId="350" priority="142">
      <formula>$B1214="DEBE"</formula>
    </cfRule>
    <cfRule type="expression" dxfId="349" priority="143">
      <formula>$B1214="TERMINADO"</formula>
    </cfRule>
    <cfRule type="expression" dxfId="348" priority="144">
      <formula>$B1214="EJECUCION"</formula>
    </cfRule>
    <cfRule type="expression" dxfId="347" priority="145">
      <formula>$B1214="ARCHIVADO"</formula>
    </cfRule>
  </conditionalFormatting>
  <conditionalFormatting sqref="U1283:AH1283">
    <cfRule type="expression" dxfId="346" priority="98">
      <formula>$B1211="PENDIENTE"</formula>
    </cfRule>
    <cfRule type="expression" dxfId="345" priority="99">
      <formula>$B1211="REEMBOLSO"</formula>
    </cfRule>
    <cfRule type="expression" dxfId="344" priority="100">
      <formula>$B1211="TRASLADO"</formula>
    </cfRule>
    <cfRule type="expression" dxfId="343" priority="101">
      <formula>$B1211="PROCESO"</formula>
    </cfRule>
    <cfRule type="expression" dxfId="342" priority="102">
      <formula>$B1211="DEBE"</formula>
    </cfRule>
    <cfRule type="expression" dxfId="341" priority="103">
      <formula>$B1211="TERMINADO"</formula>
    </cfRule>
    <cfRule type="expression" dxfId="340" priority="104">
      <formula>$B1211="EJECUCION"</formula>
    </cfRule>
  </conditionalFormatting>
  <conditionalFormatting sqref="U1283:AH1283">
    <cfRule type="expression" dxfId="339" priority="105">
      <formula>$B1211="AHORRADO"</formula>
    </cfRule>
    <cfRule type="expression" dxfId="338" priority="106">
      <formula>$B1211="ABANDONO"</formula>
    </cfRule>
    <cfRule type="expression" dxfId="337" priority="107">
      <formula>$B1211="PENDIENTE"</formula>
    </cfRule>
    <cfRule type="expression" dxfId="336" priority="108">
      <formula>$B1211="REEMBOLSO"</formula>
    </cfRule>
    <cfRule type="expression" dxfId="335" priority="109">
      <formula>$B1211="TRASLADO"</formula>
    </cfRule>
    <cfRule type="expression" dxfId="334" priority="110">
      <formula>$B1211="PROCESO"</formula>
    </cfRule>
    <cfRule type="expression" dxfId="333" priority="111">
      <formula>$B1211="DEBE"</formula>
    </cfRule>
    <cfRule type="expression" dxfId="332" priority="112">
      <formula>$B1211="TERMINADO"</formula>
    </cfRule>
    <cfRule type="expression" dxfId="331" priority="113">
      <formula>$B1211="EJECUCION"</formula>
    </cfRule>
    <cfRule type="expression" dxfId="330" priority="114">
      <formula>$B1211="PENDIENTE"</formula>
    </cfRule>
    <cfRule type="expression" dxfId="329" priority="115">
      <formula>$B1211="REEMBOLSO"</formula>
    </cfRule>
    <cfRule type="expression" dxfId="328" priority="116">
      <formula>$B1211="TRASLADO"</formula>
    </cfRule>
    <cfRule type="expression" dxfId="327" priority="117">
      <formula>$B1211="PROCESO"</formula>
    </cfRule>
    <cfRule type="expression" dxfId="326" priority="118">
      <formula>$B1211="DEBE"</formula>
    </cfRule>
    <cfRule type="expression" dxfId="325" priority="119">
      <formula>$B1211="TERMINADO"</formula>
    </cfRule>
    <cfRule type="expression" dxfId="324" priority="120">
      <formula>$B1211="EJECUCION"</formula>
    </cfRule>
    <cfRule type="expression" dxfId="323" priority="121">
      <formula>$B1211="ARCHIVADO"</formula>
    </cfRule>
  </conditionalFormatting>
  <conditionalFormatting sqref="T1247:T1445">
    <cfRule type="expression" dxfId="322" priority="91">
      <formula>$B1203="PENDIENTE"</formula>
    </cfRule>
    <cfRule type="expression" dxfId="321" priority="92">
      <formula>$B1203="REEMBOLSO"</formula>
    </cfRule>
    <cfRule type="expression" dxfId="320" priority="93">
      <formula>$B1203="TRASLADO"</formula>
    </cfRule>
    <cfRule type="expression" dxfId="319" priority="94">
      <formula>$B1203="PROCESO"</formula>
    </cfRule>
    <cfRule type="expression" dxfId="318" priority="95">
      <formula>$B1203="DEBE"</formula>
    </cfRule>
    <cfRule type="expression" dxfId="317" priority="96">
      <formula>$B1203="TERMINADO"</formula>
    </cfRule>
    <cfRule type="expression" dxfId="316" priority="97">
      <formula>$B1203="EJECUCION"</formula>
    </cfRule>
  </conditionalFormatting>
  <conditionalFormatting sqref="T1247:T1445">
    <cfRule type="expression" dxfId="315" priority="74">
      <formula>$B1203="AHORRADO"</formula>
    </cfRule>
    <cfRule type="expression" dxfId="314" priority="75">
      <formula>$B1203="ABANDONO"</formula>
    </cfRule>
    <cfRule type="expression" dxfId="313" priority="76">
      <formula>$B1203="PENDIENTE"</formula>
    </cfRule>
    <cfRule type="expression" dxfId="312" priority="77">
      <formula>$B1203="REEMBOLSO"</formula>
    </cfRule>
    <cfRule type="expression" dxfId="311" priority="78">
      <formula>$B1203="TRASLADO"</formula>
    </cfRule>
    <cfRule type="expression" dxfId="310" priority="79">
      <formula>$B1203="PROCESO"</formula>
    </cfRule>
    <cfRule type="expression" dxfId="309" priority="80">
      <formula>$B1203="DEBE"</formula>
    </cfRule>
    <cfRule type="expression" dxfId="308" priority="81">
      <formula>$B1203="TERMINADO"</formula>
    </cfRule>
    <cfRule type="expression" dxfId="307" priority="82">
      <formula>$B1203="EJECUCION"</formula>
    </cfRule>
    <cfRule type="expression" dxfId="306" priority="83">
      <formula>$B1203="PENDIENTE"</formula>
    </cfRule>
    <cfRule type="expression" dxfId="305" priority="84">
      <formula>$B1203="REEMBOLSO"</formula>
    </cfRule>
    <cfRule type="expression" dxfId="304" priority="85">
      <formula>$B1203="TRASLADO"</formula>
    </cfRule>
    <cfRule type="expression" dxfId="303" priority="86">
      <formula>$B1203="PROCESO"</formula>
    </cfRule>
    <cfRule type="expression" dxfId="302" priority="87">
      <formula>$B1203="DEBE"</formula>
    </cfRule>
    <cfRule type="expression" dxfId="301" priority="88">
      <formula>$B1203="TERMINADO"</formula>
    </cfRule>
    <cfRule type="expression" dxfId="300" priority="89">
      <formula>$B1203="EJECUCION"</formula>
    </cfRule>
    <cfRule type="expression" dxfId="299" priority="90">
      <formula>$B1203="ARCHIVADO"</formula>
    </cfRule>
  </conditionalFormatting>
  <conditionalFormatting sqref="A1:A2">
    <cfRule type="expression" dxfId="298" priority="73">
      <formula>$S14+$S13=0</formula>
    </cfRule>
  </conditionalFormatting>
  <conditionalFormatting sqref="T13:T56">
    <cfRule type="expression" dxfId="297" priority="66">
      <formula>$B1048545="PENDIENTE"</formula>
    </cfRule>
    <cfRule type="expression" dxfId="296" priority="67">
      <formula>$B1048545="REEMBOLSO"</formula>
    </cfRule>
    <cfRule type="expression" dxfId="295" priority="68">
      <formula>$B1048545="TRASLADO"</formula>
    </cfRule>
    <cfRule type="expression" dxfId="294" priority="69">
      <formula>$B1048545="PROCESO"</formula>
    </cfRule>
    <cfRule type="expression" dxfId="293" priority="70">
      <formula>$B1048545="DEBE"</formula>
    </cfRule>
    <cfRule type="expression" dxfId="292" priority="71">
      <formula>$B1048545="TERMINADO"</formula>
    </cfRule>
    <cfRule type="expression" dxfId="291" priority="72">
      <formula>$B1048545="EJECUCION"</formula>
    </cfRule>
  </conditionalFormatting>
  <conditionalFormatting sqref="T13:T56">
    <cfRule type="expression" dxfId="290" priority="49">
      <formula>$B1048545="AHORRADO"</formula>
    </cfRule>
    <cfRule type="expression" dxfId="289" priority="50">
      <formula>$B1048545="ABANDONO"</formula>
    </cfRule>
    <cfRule type="expression" dxfId="288" priority="51">
      <formula>$B1048545="PENDIENTE"</formula>
    </cfRule>
    <cfRule type="expression" dxfId="287" priority="52">
      <formula>$B1048545="REEMBOLSO"</formula>
    </cfRule>
    <cfRule type="expression" dxfId="286" priority="53">
      <formula>$B1048545="TRASLADO"</formula>
    </cfRule>
    <cfRule type="expression" dxfId="285" priority="54">
      <formula>$B1048545="PROCESO"</formula>
    </cfRule>
    <cfRule type="expression" dxfId="284" priority="55">
      <formula>$B1048545="DEBE"</formula>
    </cfRule>
    <cfRule type="expression" dxfId="283" priority="56">
      <formula>$B1048545="TERMINADO"</formula>
    </cfRule>
    <cfRule type="expression" dxfId="282" priority="57">
      <formula>$B1048545="EJECUCION"</formula>
    </cfRule>
    <cfRule type="expression" dxfId="281" priority="58">
      <formula>$B1048545="PENDIENTE"</formula>
    </cfRule>
    <cfRule type="expression" dxfId="280" priority="59">
      <formula>$B1048545="REEMBOLSO"</formula>
    </cfRule>
    <cfRule type="expression" dxfId="279" priority="60">
      <formula>$B1048545="TRASLADO"</formula>
    </cfRule>
    <cfRule type="expression" dxfId="278" priority="61">
      <formula>$B1048545="PROCESO"</formula>
    </cfRule>
    <cfRule type="expression" dxfId="277" priority="62">
      <formula>$B1048545="DEBE"</formula>
    </cfRule>
    <cfRule type="expression" dxfId="276" priority="63">
      <formula>$B1048545="TERMINADO"</formula>
    </cfRule>
    <cfRule type="expression" dxfId="275" priority="64">
      <formula>$B1048545="EJECUCION"</formula>
    </cfRule>
    <cfRule type="expression" dxfId="274" priority="65">
      <formula>$B1048545="ARCHIVADO"</formula>
    </cfRule>
  </conditionalFormatting>
  <conditionalFormatting sqref="CG50:CH52">
    <cfRule type="expression" dxfId="273" priority="42">
      <formula>$B19="PENDIENTE"</formula>
    </cfRule>
    <cfRule type="expression" dxfId="272" priority="43">
      <formula>$B19="REEMBOLSO"</formula>
    </cfRule>
    <cfRule type="expression" dxfId="271" priority="44">
      <formula>$B19="TRASLADO"</formula>
    </cfRule>
    <cfRule type="expression" dxfId="270" priority="45">
      <formula>$B19="PROCESO"</formula>
    </cfRule>
    <cfRule type="expression" dxfId="269" priority="46">
      <formula>$B19="DEBE"</formula>
    </cfRule>
    <cfRule type="expression" dxfId="268" priority="47">
      <formula>$B19="TERMINADO"</formula>
    </cfRule>
    <cfRule type="expression" dxfId="267" priority="48">
      <formula>$B19="EJECUCION"</formula>
    </cfRule>
  </conditionalFormatting>
  <conditionalFormatting sqref="CG50:CH52">
    <cfRule type="expression" dxfId="266" priority="25">
      <formula>$B19="AHORRADO"</formula>
    </cfRule>
    <cfRule type="expression" dxfId="265" priority="26">
      <formula>$B19="ABANDONO"</formula>
    </cfRule>
    <cfRule type="expression" dxfId="264" priority="27">
      <formula>$B19="PENDIENTE"</formula>
    </cfRule>
    <cfRule type="expression" dxfId="263" priority="28">
      <formula>$B19="REEMBOLSO"</formula>
    </cfRule>
    <cfRule type="expression" dxfId="262" priority="29">
      <formula>$B19="TRASLADO"</formula>
    </cfRule>
    <cfRule type="expression" dxfId="261" priority="30">
      <formula>$B19="PROCESO"</formula>
    </cfRule>
    <cfRule type="expression" dxfId="260" priority="31">
      <formula>$B19="DEBE"</formula>
    </cfRule>
    <cfRule type="expression" dxfId="259" priority="32">
      <formula>$B19="TERMINADO"</formula>
    </cfRule>
    <cfRule type="expression" dxfId="258" priority="33">
      <formula>$B19="EJECUCION"</formula>
    </cfRule>
    <cfRule type="expression" dxfId="257" priority="34">
      <formula>$B19="PENDIENTE"</formula>
    </cfRule>
    <cfRule type="expression" dxfId="256" priority="35">
      <formula>$B19="REEMBOLSO"</formula>
    </cfRule>
    <cfRule type="expression" dxfId="255" priority="36">
      <formula>$B19="TRASLADO"</formula>
    </cfRule>
    <cfRule type="expression" dxfId="254" priority="37">
      <formula>$B19="PROCESO"</formula>
    </cfRule>
    <cfRule type="expression" dxfId="253" priority="38">
      <formula>$B19="DEBE"</formula>
    </cfRule>
    <cfRule type="expression" dxfId="252" priority="39">
      <formula>$B19="TERMINADO"</formula>
    </cfRule>
    <cfRule type="expression" dxfId="251" priority="40">
      <formula>$B19="EJECUCION"</formula>
    </cfRule>
    <cfRule type="expression" dxfId="250" priority="41">
      <formula>$B19="ARCHIVADO"</formula>
    </cfRule>
  </conditionalFormatting>
  <conditionalFormatting sqref="U8">
    <cfRule type="expression" dxfId="249" priority="18">
      <formula>$B8="PENDIENTE"</formula>
    </cfRule>
    <cfRule type="expression" dxfId="248" priority="19">
      <formula>$B8="REEMBOLSO"</formula>
    </cfRule>
    <cfRule type="expression" dxfId="247" priority="20">
      <formula>$B8="TRASLADO"</formula>
    </cfRule>
    <cfRule type="expression" dxfId="246" priority="21">
      <formula>$B8="PROCESO"</formula>
    </cfRule>
    <cfRule type="expression" dxfId="245" priority="22">
      <formula>$B8="DEBE"</formula>
    </cfRule>
    <cfRule type="expression" dxfId="244" priority="23">
      <formula>$B8="TERMINADO"</formula>
    </cfRule>
    <cfRule type="expression" dxfId="243" priority="24">
      <formula>$B8="EJECUCION"</formula>
    </cfRule>
  </conditionalFormatting>
  <conditionalFormatting sqref="U8">
    <cfRule type="expression" dxfId="242" priority="1">
      <formula>$B8="AHORRADO"</formula>
    </cfRule>
    <cfRule type="expression" dxfId="241" priority="2">
      <formula>$B8="ABANDONO"</formula>
    </cfRule>
    <cfRule type="expression" dxfId="240" priority="3">
      <formula>$B8="PENDIENTE"</formula>
    </cfRule>
    <cfRule type="expression" dxfId="239" priority="4">
      <formula>$B8="REEMBOLSO"</formula>
    </cfRule>
    <cfRule type="expression" dxfId="238" priority="5">
      <formula>$B8="TRASLADO"</formula>
    </cfRule>
    <cfRule type="expression" dxfId="237" priority="6">
      <formula>$B8="PROCESO"</formula>
    </cfRule>
    <cfRule type="expression" dxfId="236" priority="7">
      <formula>$B8="DEBE"</formula>
    </cfRule>
    <cfRule type="expression" dxfId="235" priority="8">
      <formula>$B8="TERMINADO"</formula>
    </cfRule>
    <cfRule type="expression" dxfId="234" priority="9">
      <formula>$B8="EJECUCION"</formula>
    </cfRule>
    <cfRule type="expression" dxfId="233" priority="10">
      <formula>$B8="PENDIENTE"</formula>
    </cfRule>
    <cfRule type="expression" dxfId="232" priority="11">
      <formula>$B8="REEMBOLSO"</formula>
    </cfRule>
    <cfRule type="expression" dxfId="231" priority="12">
      <formula>$B8="TRASLADO"</formula>
    </cfRule>
    <cfRule type="expression" dxfId="230" priority="13">
      <formula>$B8="PROCESO"</formula>
    </cfRule>
    <cfRule type="expression" dxfId="229" priority="14">
      <formula>$B8="DEBE"</formula>
    </cfRule>
    <cfRule type="expression" dxfId="228" priority="15">
      <formula>$B8="TERMINADO"</formula>
    </cfRule>
    <cfRule type="expression" dxfId="227" priority="16">
      <formula>$B8="EJECUCION"</formula>
    </cfRule>
    <cfRule type="expression" dxfId="226"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A71" sqref="A71:BH71"/>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56" t="s">
        <v>7914</v>
      </c>
      <c r="V2" s="1156"/>
      <c r="W2" s="1156"/>
      <c r="X2" s="1156"/>
      <c r="Y2" s="1156"/>
      <c r="Z2" s="1156"/>
      <c r="AA2" s="1156"/>
      <c r="AB2" s="1156"/>
      <c r="AC2" s="1156"/>
      <c r="AD2" s="1156"/>
      <c r="AE2" s="1156"/>
      <c r="AF2" s="1156"/>
      <c r="AG2" s="1156"/>
      <c r="AH2" s="1156"/>
      <c r="AI2" s="1156"/>
      <c r="AJ2" s="1156"/>
      <c r="AK2" s="1156"/>
      <c r="AL2" s="1156"/>
      <c r="AM2" s="1156"/>
      <c r="AN2" s="822"/>
    </row>
    <row r="3" spans="1:60" ht="9" customHeight="1" x14ac:dyDescent="0.25">
      <c r="D3" s="821"/>
      <c r="E3" s="821"/>
      <c r="F3" s="821"/>
      <c r="K3" s="822"/>
      <c r="L3" s="822"/>
      <c r="M3" s="822"/>
      <c r="N3" s="822"/>
      <c r="O3" s="822"/>
      <c r="P3" s="822"/>
      <c r="Q3" s="822"/>
      <c r="R3" s="822"/>
      <c r="S3" s="822"/>
      <c r="T3" s="822"/>
      <c r="U3" s="1156"/>
      <c r="V3" s="1156"/>
      <c r="W3" s="1156"/>
      <c r="X3" s="1156"/>
      <c r="Y3" s="1156"/>
      <c r="Z3" s="1156"/>
      <c r="AA3" s="1156"/>
      <c r="AB3" s="1156"/>
      <c r="AC3" s="1156"/>
      <c r="AD3" s="1156"/>
      <c r="AE3" s="1156"/>
      <c r="AF3" s="1156"/>
      <c r="AG3" s="1156"/>
      <c r="AH3" s="1156"/>
      <c r="AI3" s="1156"/>
      <c r="AJ3" s="1156"/>
      <c r="AK3" s="1156"/>
      <c r="AL3" s="1156"/>
      <c r="AM3" s="1156"/>
      <c r="AN3" s="822"/>
    </row>
    <row r="4" spans="1:60" ht="2.25"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27.75" customHeight="1" x14ac:dyDescent="0.25">
      <c r="D5" s="821"/>
      <c r="E5" s="821"/>
      <c r="F5" s="821"/>
      <c r="K5" s="822"/>
      <c r="L5" s="822"/>
      <c r="M5" s="822"/>
      <c r="N5" s="822"/>
      <c r="O5" s="822"/>
      <c r="P5" s="822"/>
      <c r="Q5" s="822"/>
      <c r="R5" s="822"/>
      <c r="S5" s="822"/>
      <c r="T5" s="822"/>
      <c r="U5" s="1157" t="s">
        <v>7915</v>
      </c>
      <c r="V5" s="1157"/>
      <c r="W5" s="1157"/>
      <c r="X5" s="1157"/>
      <c r="Y5" s="1157"/>
      <c r="Z5" s="1157"/>
      <c r="AA5" s="1157"/>
      <c r="AB5" s="1157"/>
      <c r="AC5" s="1157"/>
      <c r="AD5" s="1157"/>
      <c r="AE5" s="1157"/>
      <c r="AF5" s="1157"/>
      <c r="AG5" s="1158">
        <f ca="1">PYS!Y24</f>
        <v>48484658</v>
      </c>
      <c r="AH5" s="1158"/>
      <c r="AI5" s="1158"/>
      <c r="AJ5" s="1158"/>
      <c r="AK5" s="1158"/>
      <c r="AL5" s="1158"/>
      <c r="AM5" s="1158"/>
      <c r="AN5" s="822"/>
    </row>
    <row r="6" spans="1:60" ht="13.5" customHeight="1" x14ac:dyDescent="0.25">
      <c r="A6" s="1159" t="s">
        <v>7916</v>
      </c>
      <c r="B6" s="1159"/>
      <c r="C6" s="1159"/>
      <c r="D6" s="1159"/>
      <c r="E6" s="1159"/>
      <c r="F6" s="1159"/>
      <c r="G6" s="1159"/>
      <c r="H6" s="1159"/>
      <c r="I6" s="1159"/>
      <c r="J6" s="1159"/>
      <c r="K6" s="1159"/>
      <c r="L6" s="1159"/>
      <c r="M6" s="1159"/>
      <c r="N6" s="1159"/>
      <c r="O6" s="1159"/>
      <c r="P6" s="1159"/>
      <c r="Q6" s="1159"/>
      <c r="R6" s="1159"/>
      <c r="S6" s="1159"/>
      <c r="T6" s="1159"/>
      <c r="U6" s="1159"/>
      <c r="V6" s="1159"/>
      <c r="W6" s="1159"/>
      <c r="X6" s="1159"/>
      <c r="Y6" s="1159"/>
      <c r="Z6" s="1159"/>
      <c r="AA6" s="1159"/>
      <c r="AB6" s="1159"/>
      <c r="AC6" s="1159"/>
      <c r="AD6" s="1159"/>
      <c r="AE6" s="1159"/>
      <c r="AF6" s="1159"/>
      <c r="AG6" s="1159"/>
      <c r="AH6" s="1159"/>
      <c r="AI6" s="1159"/>
      <c r="AJ6" s="1159"/>
      <c r="AK6" s="1159"/>
      <c r="AL6" s="1159"/>
      <c r="AM6" s="1159"/>
      <c r="AN6" s="1159"/>
      <c r="AO6" s="1159"/>
      <c r="AP6" s="1159"/>
      <c r="AQ6" s="1159"/>
      <c r="AR6" s="1159"/>
      <c r="AS6" s="1159"/>
      <c r="AT6" s="1159"/>
      <c r="AU6" s="1159"/>
      <c r="AV6" s="1159"/>
      <c r="AW6" s="1159"/>
      <c r="AX6" s="1159"/>
      <c r="AY6" s="1159"/>
      <c r="AZ6" s="1159"/>
      <c r="BA6" s="1159"/>
      <c r="BB6" s="1159"/>
      <c r="BC6" s="1159"/>
      <c r="BD6" s="1159"/>
      <c r="BE6" s="1159"/>
      <c r="BF6" s="1159"/>
      <c r="BG6" s="1159"/>
      <c r="BH6" s="1159"/>
    </row>
    <row r="7" spans="1:60" ht="6"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60" t="s">
        <v>7917</v>
      </c>
      <c r="B8" s="1161"/>
      <c r="C8" s="1161"/>
      <c r="D8" s="1161"/>
      <c r="E8" s="1161"/>
      <c r="F8" s="1161"/>
      <c r="G8" s="1161"/>
      <c r="H8" s="1161"/>
      <c r="I8" s="1161"/>
      <c r="J8" s="1161"/>
      <c r="K8" s="1161"/>
      <c r="L8" s="1161"/>
      <c r="M8" s="1161"/>
      <c r="N8" s="1161"/>
      <c r="O8" s="1161"/>
      <c r="P8" s="1161"/>
      <c r="Q8" s="1161"/>
      <c r="R8" s="1161"/>
      <c r="S8" s="1161"/>
      <c r="T8" s="1161"/>
      <c r="U8" s="1161"/>
      <c r="V8" s="1161"/>
      <c r="W8" s="1161"/>
      <c r="X8" s="1161"/>
      <c r="Y8" s="1161"/>
      <c r="Z8" s="1161"/>
      <c r="AA8" s="1161"/>
      <c r="AB8" s="1161"/>
      <c r="AC8" s="1161"/>
      <c r="AD8" s="1161"/>
      <c r="AE8" s="1161"/>
      <c r="AF8" s="1161"/>
      <c r="AG8" s="1161"/>
      <c r="AH8" s="1161"/>
      <c r="AI8" s="1161"/>
      <c r="AJ8" s="1161"/>
      <c r="AK8" s="1161"/>
      <c r="AL8" s="1161"/>
      <c r="AM8" s="1161"/>
      <c r="AN8" s="1162"/>
      <c r="AO8" s="1161"/>
      <c r="AP8" s="1161"/>
      <c r="AQ8" s="1161"/>
      <c r="AR8" s="1161"/>
      <c r="AS8" s="1161"/>
      <c r="AT8" s="1161"/>
      <c r="AU8" s="1161"/>
      <c r="AV8" s="1161"/>
      <c r="AW8" s="1161"/>
      <c r="AX8" s="1161"/>
      <c r="AY8" s="1161"/>
      <c r="AZ8" s="1161"/>
      <c r="BA8" s="1161"/>
      <c r="BB8" s="1161"/>
      <c r="BC8" s="1161"/>
      <c r="BD8" s="1161"/>
      <c r="BE8" s="1161"/>
      <c r="BF8" s="1161"/>
      <c r="BG8" s="1161"/>
      <c r="BH8" s="1163"/>
    </row>
    <row r="9" spans="1:60" ht="7.5" customHeight="1" x14ac:dyDescent="0.25">
      <c r="A9" s="1164" t="s">
        <v>7</v>
      </c>
      <c r="B9" s="1165"/>
      <c r="C9" s="1165"/>
      <c r="D9" s="1165"/>
      <c r="E9" s="1165"/>
      <c r="F9" s="1165"/>
      <c r="G9" s="1165"/>
      <c r="H9" s="1165"/>
      <c r="I9" s="1165"/>
      <c r="J9" s="1165"/>
      <c r="K9" s="1165"/>
      <c r="L9" s="1165"/>
      <c r="M9" s="1165"/>
      <c r="N9" s="1165"/>
      <c r="O9" s="1165"/>
      <c r="P9" s="1165"/>
      <c r="Q9" s="1166"/>
      <c r="R9" s="1164" t="s">
        <v>11</v>
      </c>
      <c r="S9" s="1165"/>
      <c r="T9" s="1165"/>
      <c r="U9" s="1165"/>
      <c r="V9" s="1165"/>
      <c r="W9" s="1165"/>
      <c r="X9" s="1165"/>
      <c r="Y9" s="1165"/>
      <c r="Z9" s="1165"/>
      <c r="AA9" s="1165"/>
      <c r="AB9" s="1165"/>
      <c r="AC9" s="1165"/>
      <c r="AD9" s="1165"/>
      <c r="AE9" s="1165"/>
      <c r="AF9" s="1165"/>
      <c r="AG9" s="1165"/>
      <c r="AH9" s="1165"/>
      <c r="AI9" s="1165"/>
      <c r="AJ9" s="1165"/>
      <c r="AK9" s="1165"/>
      <c r="AL9" s="1165"/>
      <c r="AM9" s="1166"/>
      <c r="AN9" s="1167" t="s">
        <v>12</v>
      </c>
      <c r="AO9" s="1168"/>
      <c r="AP9" s="1168"/>
      <c r="AQ9" s="1168"/>
      <c r="AR9" s="1168"/>
      <c r="AS9" s="1168"/>
      <c r="AT9" s="1168"/>
      <c r="AU9" s="1168"/>
      <c r="AV9" s="1168"/>
      <c r="AW9" s="1168"/>
      <c r="AX9" s="1168"/>
      <c r="AY9" s="1168"/>
      <c r="AZ9" s="1168"/>
      <c r="BA9" s="1168"/>
      <c r="BB9" s="1168"/>
      <c r="BC9" s="1168"/>
      <c r="BD9" s="1168"/>
      <c r="BE9" s="1168"/>
      <c r="BF9" s="1168"/>
      <c r="BG9" s="1168"/>
      <c r="BH9" s="1169"/>
    </row>
    <row r="10" spans="1:60" ht="13.5" customHeight="1" x14ac:dyDescent="0.25">
      <c r="A10" s="1144" t="str">
        <f>PYS!B23</f>
        <v>HDK476</v>
      </c>
      <c r="B10" s="1145"/>
      <c r="C10" s="1145"/>
      <c r="D10" s="1145"/>
      <c r="E10" s="1145"/>
      <c r="F10" s="1145"/>
      <c r="G10" s="1145"/>
      <c r="H10" s="1145"/>
      <c r="I10" s="1145"/>
      <c r="J10" s="1145"/>
      <c r="K10" s="1145"/>
      <c r="L10" s="1145"/>
      <c r="M10" s="1145"/>
      <c r="N10" s="1145"/>
      <c r="O10" s="1145"/>
      <c r="P10" s="1145"/>
      <c r="Q10" s="1146"/>
      <c r="R10" s="1147" t="str">
        <f>PYS!B28</f>
        <v>KIA</v>
      </c>
      <c r="S10" s="1148"/>
      <c r="T10" s="1148"/>
      <c r="U10" s="1148"/>
      <c r="V10" s="1148"/>
      <c r="W10" s="1148"/>
      <c r="X10" s="1148"/>
      <c r="Y10" s="1148"/>
      <c r="Z10" s="1148"/>
      <c r="AA10" s="1148"/>
      <c r="AB10" s="1148"/>
      <c r="AC10" s="1148"/>
      <c r="AD10" s="1148"/>
      <c r="AE10" s="1148"/>
      <c r="AF10" s="1148"/>
      <c r="AG10" s="1148"/>
      <c r="AH10" s="1148"/>
      <c r="AI10" s="1148"/>
      <c r="AJ10" s="1148"/>
      <c r="AK10" s="1148"/>
      <c r="AL10" s="1148"/>
      <c r="AM10" s="1149"/>
      <c r="AN10" s="1144" t="str">
        <f>PYS!B30</f>
        <v>RIO UB EX</v>
      </c>
      <c r="AO10" s="1145"/>
      <c r="AP10" s="1145"/>
      <c r="AQ10" s="1145"/>
      <c r="AR10" s="1145"/>
      <c r="AS10" s="1145"/>
      <c r="AT10" s="1145"/>
      <c r="AU10" s="1145"/>
      <c r="AV10" s="1145"/>
      <c r="AW10" s="1145"/>
      <c r="AX10" s="1145"/>
      <c r="AY10" s="1145"/>
      <c r="AZ10" s="1145"/>
      <c r="BA10" s="1145"/>
      <c r="BB10" s="1145"/>
      <c r="BC10" s="1145"/>
      <c r="BD10" s="1145"/>
      <c r="BE10" s="1145"/>
      <c r="BF10" s="1145"/>
      <c r="BG10" s="1145"/>
      <c r="BH10" s="1146"/>
    </row>
    <row r="11" spans="1:60" ht="11.25" customHeight="1" x14ac:dyDescent="0.25">
      <c r="A11" s="1150" t="s">
        <v>13</v>
      </c>
      <c r="B11" s="1151"/>
      <c r="C11" s="1151"/>
      <c r="D11" s="1151"/>
      <c r="E11" s="1151"/>
      <c r="F11" s="1151"/>
      <c r="G11" s="1151"/>
      <c r="H11" s="1151"/>
      <c r="I11" s="1151"/>
      <c r="J11" s="1151"/>
      <c r="K11" s="1151"/>
      <c r="L11" s="1151"/>
      <c r="M11" s="1151"/>
      <c r="N11" s="1151"/>
      <c r="O11" s="1151"/>
      <c r="P11" s="1151"/>
      <c r="Q11" s="1151"/>
      <c r="R11" s="1150" t="s">
        <v>7918</v>
      </c>
      <c r="S11" s="1151"/>
      <c r="T11" s="1151"/>
      <c r="U11" s="1151"/>
      <c r="V11" s="1151"/>
      <c r="W11" s="1151"/>
      <c r="X11" s="1151"/>
      <c r="Y11" s="1151"/>
      <c r="Z11" s="1151"/>
      <c r="AA11" s="1151"/>
      <c r="AB11" s="1151"/>
      <c r="AC11" s="1151"/>
      <c r="AD11" s="1150" t="s">
        <v>18</v>
      </c>
      <c r="AE11" s="1151"/>
      <c r="AF11" s="1151"/>
      <c r="AG11" s="1151"/>
      <c r="AH11" s="1151"/>
      <c r="AI11" s="1151"/>
      <c r="AJ11" s="1151"/>
      <c r="AK11" s="1151"/>
      <c r="AL11" s="1151"/>
      <c r="AM11" s="1152"/>
      <c r="AN11" s="1153" t="s">
        <v>6128</v>
      </c>
      <c r="AO11" s="1154"/>
      <c r="AP11" s="1154"/>
      <c r="AQ11" s="1154"/>
      <c r="AR11" s="1154"/>
      <c r="AS11" s="1154"/>
      <c r="AT11" s="1154"/>
      <c r="AU11" s="1154"/>
      <c r="AV11" s="1154"/>
      <c r="AW11" s="1154"/>
      <c r="AX11" s="1155"/>
      <c r="AY11" s="1153" t="s">
        <v>7097</v>
      </c>
      <c r="AZ11" s="1154"/>
      <c r="BA11" s="1154"/>
      <c r="BB11" s="1154"/>
      <c r="BC11" s="1154"/>
      <c r="BD11" s="1154"/>
      <c r="BE11" s="1154"/>
      <c r="BF11" s="1154"/>
      <c r="BG11" s="1154"/>
      <c r="BH11" s="1155"/>
    </row>
    <row r="12" spans="1:60" ht="10.5" customHeight="1" x14ac:dyDescent="0.25">
      <c r="A12" s="1137">
        <f>PYS!B24</f>
        <v>2014</v>
      </c>
      <c r="B12" s="1138"/>
      <c r="C12" s="1138"/>
      <c r="D12" s="1138"/>
      <c r="E12" s="1138"/>
      <c r="F12" s="1138"/>
      <c r="G12" s="1138"/>
      <c r="H12" s="1138"/>
      <c r="I12" s="1138"/>
      <c r="J12" s="1138"/>
      <c r="K12" s="1138"/>
      <c r="L12" s="1138"/>
      <c r="M12" s="1138"/>
      <c r="N12" s="1138"/>
      <c r="O12" s="1138"/>
      <c r="P12" s="1138"/>
      <c r="Q12" s="1138"/>
      <c r="R12" s="1139">
        <f>PYS!B31</f>
        <v>5</v>
      </c>
      <c r="S12" s="1140"/>
      <c r="T12" s="1140"/>
      <c r="U12" s="1140"/>
      <c r="V12" s="1140"/>
      <c r="W12" s="1140"/>
      <c r="X12" s="1140"/>
      <c r="Y12" s="1140"/>
      <c r="Z12" s="1140"/>
      <c r="AA12" s="1140"/>
      <c r="AB12" s="1140"/>
      <c r="AC12" s="1140"/>
      <c r="AD12" s="1137">
        <f>PYS!B29</f>
        <v>1396</v>
      </c>
      <c r="AE12" s="1138"/>
      <c r="AF12" s="1138"/>
      <c r="AG12" s="1138"/>
      <c r="AH12" s="1138"/>
      <c r="AI12" s="1138"/>
      <c r="AJ12" s="1138"/>
      <c r="AK12" s="1138"/>
      <c r="AL12" s="1138"/>
      <c r="AM12" s="1141"/>
      <c r="AN12" s="1137" t="str">
        <f>PYS!B25</f>
        <v>MEDELLÍN</v>
      </c>
      <c r="AO12" s="1138"/>
      <c r="AP12" s="1138"/>
      <c r="AQ12" s="1138"/>
      <c r="AR12" s="1138"/>
      <c r="AS12" s="1138"/>
      <c r="AT12" s="1138"/>
      <c r="AU12" s="1138"/>
      <c r="AV12" s="1138"/>
      <c r="AW12" s="1138"/>
      <c r="AX12" s="1141"/>
      <c r="AY12" s="1137" t="str">
        <f>PYS!B26</f>
        <v>ANTIOQUIA</v>
      </c>
      <c r="AZ12" s="1138"/>
      <c r="BA12" s="1138"/>
      <c r="BB12" s="1138"/>
      <c r="BC12" s="1138"/>
      <c r="BD12" s="1138"/>
      <c r="BE12" s="1138"/>
      <c r="BF12" s="1138"/>
      <c r="BG12" s="1138"/>
      <c r="BH12" s="1141"/>
    </row>
    <row r="13" spans="1:60" ht="4.5" customHeight="1" x14ac:dyDescent="0.25"/>
    <row r="14" spans="1:60" ht="15" customHeight="1" x14ac:dyDescent="0.25">
      <c r="A14" s="1142" t="s">
        <v>7919</v>
      </c>
      <c r="B14" s="1143"/>
      <c r="C14" s="1143"/>
      <c r="D14" s="1143"/>
      <c r="E14" s="1143"/>
      <c r="F14" s="1143"/>
      <c r="G14" s="1143"/>
      <c r="H14" s="1143"/>
      <c r="I14" s="1143"/>
      <c r="J14" s="1143"/>
      <c r="K14" s="1143"/>
      <c r="L14" s="1143"/>
      <c r="M14" s="1143"/>
      <c r="N14" s="1143"/>
      <c r="O14" s="1143"/>
      <c r="P14" s="1143"/>
      <c r="Q14" s="1143"/>
      <c r="R14" s="1143"/>
      <c r="S14" s="1143"/>
      <c r="T14" s="1143"/>
      <c r="U14" s="1128"/>
      <c r="V14" s="1128"/>
      <c r="W14" s="1128"/>
      <c r="X14" s="1128"/>
      <c r="Y14" s="1128"/>
      <c r="Z14" s="1128"/>
      <c r="AA14" s="1128"/>
      <c r="AB14" s="1128"/>
      <c r="AC14" s="1128"/>
      <c r="AD14" s="1128"/>
      <c r="AE14" s="1128"/>
      <c r="AF14" s="1128"/>
      <c r="AG14" s="1128"/>
      <c r="AH14" s="1128"/>
      <c r="AI14" s="1128"/>
      <c r="AJ14" s="1128"/>
      <c r="AK14" s="1128"/>
      <c r="AL14" s="1128"/>
      <c r="AM14" s="1128"/>
      <c r="AN14" s="1128"/>
      <c r="AO14" s="1128"/>
      <c r="AP14" s="1128"/>
      <c r="AQ14" s="1128"/>
      <c r="AR14" s="1128"/>
      <c r="AS14" s="1128"/>
      <c r="AT14" s="1128"/>
      <c r="AU14" s="1128"/>
      <c r="AV14" s="1128"/>
      <c r="AW14" s="1128"/>
      <c r="AX14" s="1128"/>
      <c r="AY14" s="1128"/>
      <c r="AZ14" s="1128"/>
      <c r="BA14" s="1128"/>
      <c r="BB14" s="1128"/>
      <c r="BC14" s="1128"/>
      <c r="BD14" s="1128"/>
      <c r="BE14" s="1128"/>
      <c r="BF14" s="1128"/>
      <c r="BG14" s="1128"/>
      <c r="BH14" s="1129"/>
    </row>
    <row r="15" spans="1:60" ht="24.75" customHeight="1" x14ac:dyDescent="0.25">
      <c r="A15" s="1136" t="s">
        <v>7920</v>
      </c>
      <c r="B15" s="1134"/>
      <c r="C15" s="1134"/>
      <c r="D15" s="1134"/>
      <c r="E15" s="1134"/>
      <c r="F15" s="1134"/>
      <c r="G15" s="1135"/>
      <c r="H15" s="1133" t="s">
        <v>89</v>
      </c>
      <c r="I15" s="1134"/>
      <c r="J15" s="1134"/>
      <c r="K15" s="1134"/>
      <c r="L15" s="1135"/>
      <c r="M15" s="1133" t="s">
        <v>124</v>
      </c>
      <c r="N15" s="1134"/>
      <c r="O15" s="1134"/>
      <c r="P15" s="1134"/>
      <c r="Q15" s="1135"/>
      <c r="R15" s="1133" t="s">
        <v>7921</v>
      </c>
      <c r="S15" s="1134"/>
      <c r="T15" s="1134"/>
      <c r="U15" s="1134"/>
      <c r="V15" s="1134"/>
      <c r="W15" s="1135"/>
      <c r="X15" s="1133" t="s">
        <v>7908</v>
      </c>
      <c r="Y15" s="1134"/>
      <c r="Z15" s="1134"/>
      <c r="AA15" s="1134"/>
      <c r="AB15" s="1134"/>
      <c r="AC15" s="1135"/>
      <c r="AD15" s="1133" t="s">
        <v>7922</v>
      </c>
      <c r="AE15" s="1134"/>
      <c r="AF15" s="1134"/>
      <c r="AG15" s="1134"/>
      <c r="AH15" s="1135"/>
      <c r="AI15" s="1133" t="s">
        <v>7923</v>
      </c>
      <c r="AJ15" s="1134"/>
      <c r="AK15" s="1134"/>
      <c r="AL15" s="1134"/>
      <c r="AM15" s="1135"/>
      <c r="AN15" s="1133" t="s">
        <v>3435</v>
      </c>
      <c r="AO15" s="1134"/>
      <c r="AP15" s="1134"/>
      <c r="AQ15" s="1134"/>
      <c r="AR15" s="1134"/>
      <c r="AS15" s="1135"/>
      <c r="AT15" s="1133" t="s">
        <v>7924</v>
      </c>
      <c r="AU15" s="1134"/>
      <c r="AV15" s="1134"/>
      <c r="AW15" s="1134"/>
      <c r="AX15" s="1134"/>
      <c r="AY15" s="1134"/>
      <c r="AZ15" s="1134"/>
      <c r="BA15" s="1135"/>
      <c r="BB15" s="1133" t="s">
        <v>7925</v>
      </c>
      <c r="BC15" s="1134"/>
      <c r="BD15" s="1134"/>
      <c r="BE15" s="1134"/>
      <c r="BF15" s="1134"/>
      <c r="BG15" s="1134"/>
      <c r="BH15" s="1135"/>
    </row>
    <row r="16" spans="1:60" ht="21" customHeight="1" x14ac:dyDescent="0.25">
      <c r="A16" s="1127">
        <f>IF(PYS!B35="","",PYS!B35)</f>
        <v>314791504</v>
      </c>
      <c r="B16" s="1128"/>
      <c r="C16" s="1128"/>
      <c r="D16" s="1128"/>
      <c r="E16" s="1128"/>
      <c r="F16" s="1128"/>
      <c r="G16" s="1129"/>
      <c r="H16" s="1127" t="str">
        <f>IF(PYS!A35="","",PYS!A35)</f>
        <v>I</v>
      </c>
      <c r="I16" s="1128"/>
      <c r="J16" s="1128"/>
      <c r="K16" s="1128"/>
      <c r="L16" s="1129"/>
      <c r="M16" s="1130">
        <f>IF(PYS!C35="","",PYS!C35)</f>
        <v>45708</v>
      </c>
      <c r="N16" s="1128"/>
      <c r="O16" s="1128"/>
      <c r="P16" s="1128"/>
      <c r="Q16" s="1129"/>
      <c r="R16" s="1127" t="str">
        <f>IF(PYS!D35="","",PYS!D35)</f>
        <v>$ 312.000</v>
      </c>
      <c r="S16" s="1128"/>
      <c r="T16" s="1128"/>
      <c r="U16" s="1128"/>
      <c r="V16" s="1128"/>
      <c r="W16" s="1129"/>
      <c r="X16" s="1127" t="str">
        <f>IF(PYS!F35="","",PYS!F35)</f>
        <v>$ 31.200</v>
      </c>
      <c r="Y16" s="1128"/>
      <c r="Z16" s="1128"/>
      <c r="AA16" s="1128"/>
      <c r="AB16" s="1128"/>
      <c r="AC16" s="1129"/>
      <c r="AD16" s="1127" t="str">
        <f>IF(PYS!E35="","",PYS!E35)</f>
        <v>$ 0</v>
      </c>
      <c r="AE16" s="1128"/>
      <c r="AF16" s="1128"/>
      <c r="AG16" s="1128"/>
      <c r="AH16" s="1129"/>
      <c r="AI16" s="1127" t="str">
        <f>IF(PYS!G35="","",PYS!G35)</f>
        <v>$ 0</v>
      </c>
      <c r="AJ16" s="1128"/>
      <c r="AK16" s="1128"/>
      <c r="AL16" s="1128"/>
      <c r="AM16" s="1129"/>
      <c r="AN16" s="1127" t="str">
        <f>IF(PYS!H35="","",PYS!H35)</f>
        <v>$ 305.400</v>
      </c>
      <c r="AO16" s="1128"/>
      <c r="AP16" s="1128"/>
      <c r="AQ16" s="1128"/>
      <c r="AR16" s="1128"/>
      <c r="AS16" s="1129"/>
      <c r="AT16" s="1127" t="str">
        <f>IF(PYS!I35="","",PYS!I35)</f>
        <v>$ 20.816.000</v>
      </c>
      <c r="AU16" s="1128"/>
      <c r="AV16" s="1128"/>
      <c r="AW16" s="1128"/>
      <c r="AX16" s="1128"/>
      <c r="AY16" s="1128"/>
      <c r="AZ16" s="1128"/>
      <c r="BA16" s="1129"/>
      <c r="BB16" s="1127">
        <f>IF(PYS!J35="","",PYS!J35)</f>
        <v>2025</v>
      </c>
      <c r="BC16" s="1128"/>
      <c r="BD16" s="1128"/>
      <c r="BE16" s="1128"/>
      <c r="BF16" s="1128"/>
      <c r="BG16" s="1128"/>
      <c r="BH16" s="1129"/>
    </row>
    <row r="17" spans="1:60" ht="21" customHeight="1" x14ac:dyDescent="0.25">
      <c r="A17" s="1127">
        <f>IF(PYS!B36="","",PYS!B36)</f>
        <v>315895288</v>
      </c>
      <c r="B17" s="1128"/>
      <c r="C17" s="1128"/>
      <c r="D17" s="1128"/>
      <c r="E17" s="1128"/>
      <c r="F17" s="1128"/>
      <c r="G17" s="1129"/>
      <c r="H17" s="1127" t="str">
        <f>IF(PYS!A36="","",PYS!A36)</f>
        <v>I</v>
      </c>
      <c r="I17" s="1128"/>
      <c r="J17" s="1128"/>
      <c r="K17" s="1128"/>
      <c r="L17" s="1129"/>
      <c r="M17" s="1130">
        <f>IF(PYS!C36="","",PYS!C36)</f>
        <v>46035</v>
      </c>
      <c r="N17" s="1128"/>
      <c r="O17" s="1128"/>
      <c r="P17" s="1128"/>
      <c r="Q17" s="1129"/>
      <c r="R17" s="1127" t="str">
        <f>IF(PYS!D36="","",PYS!D36)</f>
        <v>$ 287.000</v>
      </c>
      <c r="S17" s="1128"/>
      <c r="T17" s="1128"/>
      <c r="U17" s="1128"/>
      <c r="V17" s="1128"/>
      <c r="W17" s="1129"/>
      <c r="X17" s="1127" t="str">
        <f>IF(PYS!F36="","",PYS!F36)</f>
        <v>$ 28.700</v>
      </c>
      <c r="Y17" s="1128"/>
      <c r="Z17" s="1128"/>
      <c r="AA17" s="1128"/>
      <c r="AB17" s="1128"/>
      <c r="AC17" s="1129"/>
      <c r="AD17" s="1127" t="str">
        <f>IF(PYS!E36="","",PYS!E36)</f>
        <v>$ 0</v>
      </c>
      <c r="AE17" s="1128"/>
      <c r="AF17" s="1128"/>
      <c r="AG17" s="1128"/>
      <c r="AH17" s="1129"/>
      <c r="AI17" s="1127" t="str">
        <f>IF(PYS!G36="","",PYS!G36)</f>
        <v>$ 0</v>
      </c>
      <c r="AJ17" s="1128"/>
      <c r="AK17" s="1128"/>
      <c r="AL17" s="1128"/>
      <c r="AM17" s="1129"/>
      <c r="AN17" s="1127" t="str">
        <f>IF(PYS!H36="","",PYS!H36)</f>
        <v>$ 282.900</v>
      </c>
      <c r="AO17" s="1128"/>
      <c r="AP17" s="1128"/>
      <c r="AQ17" s="1128"/>
      <c r="AR17" s="1128"/>
      <c r="AS17" s="1129"/>
      <c r="AT17" s="1127" t="str">
        <f>IF(PYS!I36="","",PYS!I36)</f>
        <v>$ 19.150.000</v>
      </c>
      <c r="AU17" s="1128"/>
      <c r="AV17" s="1128"/>
      <c r="AW17" s="1128"/>
      <c r="AX17" s="1128"/>
      <c r="AY17" s="1128"/>
      <c r="AZ17" s="1128"/>
      <c r="BA17" s="1129"/>
      <c r="BB17" s="1127">
        <f>IF(PYS!J36="","",PYS!J36)</f>
        <v>2026</v>
      </c>
      <c r="BC17" s="1128"/>
      <c r="BD17" s="1128"/>
      <c r="BE17" s="1128"/>
      <c r="BF17" s="1128"/>
      <c r="BG17" s="1128"/>
      <c r="BH17" s="1129"/>
    </row>
    <row r="18" spans="1:60" ht="21" customHeight="1" x14ac:dyDescent="0.25">
      <c r="A18" s="1127" t="str">
        <f>IF(PYS!B37="","",PYS!B37)</f>
        <v/>
      </c>
      <c r="B18" s="1128"/>
      <c r="C18" s="1128"/>
      <c r="D18" s="1128"/>
      <c r="E18" s="1128"/>
      <c r="F18" s="1128"/>
      <c r="G18" s="1129"/>
      <c r="H18" s="1127" t="str">
        <f>IF(PYS!A37="","",PYS!A37)</f>
        <v/>
      </c>
      <c r="I18" s="1128"/>
      <c r="J18" s="1128"/>
      <c r="K18" s="1128"/>
      <c r="L18" s="1129"/>
      <c r="M18" s="1130" t="str">
        <f>IF(PYS!C37="","",PYS!C37)</f>
        <v/>
      </c>
      <c r="N18" s="1128"/>
      <c r="O18" s="1128"/>
      <c r="P18" s="1128"/>
      <c r="Q18" s="1129"/>
      <c r="R18" s="1127" t="str">
        <f>IF(PYS!D37="","",PYS!D37)</f>
        <v/>
      </c>
      <c r="S18" s="1128"/>
      <c r="T18" s="1128"/>
      <c r="U18" s="1128"/>
      <c r="V18" s="1128"/>
      <c r="W18" s="1129"/>
      <c r="X18" s="1127" t="str">
        <f>IF(PYS!F37="","",PYS!F37)</f>
        <v/>
      </c>
      <c r="Y18" s="1128"/>
      <c r="Z18" s="1128"/>
      <c r="AA18" s="1128"/>
      <c r="AB18" s="1128"/>
      <c r="AC18" s="1129"/>
      <c r="AD18" s="1127" t="str">
        <f>IF(PYS!E37="","",PYS!E37)</f>
        <v/>
      </c>
      <c r="AE18" s="1128"/>
      <c r="AF18" s="1128"/>
      <c r="AG18" s="1128"/>
      <c r="AH18" s="1129"/>
      <c r="AI18" s="1127" t="str">
        <f>IF(PYS!G37="","",PYS!G37)</f>
        <v/>
      </c>
      <c r="AJ18" s="1128"/>
      <c r="AK18" s="1128"/>
      <c r="AL18" s="1128"/>
      <c r="AM18" s="1129"/>
      <c r="AN18" s="1127" t="str">
        <f>IF(PYS!H37="","",PYS!H37)</f>
        <v/>
      </c>
      <c r="AO18" s="1128"/>
      <c r="AP18" s="1128"/>
      <c r="AQ18" s="1128"/>
      <c r="AR18" s="1128"/>
      <c r="AS18" s="1129"/>
      <c r="AT18" s="1127" t="str">
        <f>IF(PYS!I37="","",PYS!I37)</f>
        <v/>
      </c>
      <c r="AU18" s="1128"/>
      <c r="AV18" s="1128"/>
      <c r="AW18" s="1128"/>
      <c r="AX18" s="1128"/>
      <c r="AY18" s="1128"/>
      <c r="AZ18" s="1128"/>
      <c r="BA18" s="1129"/>
      <c r="BB18" s="1127" t="str">
        <f>IF(PYS!J37="","",PYS!J37)</f>
        <v/>
      </c>
      <c r="BC18" s="1128"/>
      <c r="BD18" s="1128"/>
      <c r="BE18" s="1128"/>
      <c r="BF18" s="1128"/>
      <c r="BG18" s="1128"/>
      <c r="BH18" s="1129"/>
    </row>
    <row r="19" spans="1:60" ht="21" customHeight="1" x14ac:dyDescent="0.25">
      <c r="A19" s="1127" t="str">
        <f>IF(PYS!B38="","",PYS!B38)</f>
        <v/>
      </c>
      <c r="B19" s="1128"/>
      <c r="C19" s="1128"/>
      <c r="D19" s="1128"/>
      <c r="E19" s="1128"/>
      <c r="F19" s="1128"/>
      <c r="G19" s="1129"/>
      <c r="H19" s="1127" t="str">
        <f>IF(PYS!A38="","",PYS!A38)</f>
        <v/>
      </c>
      <c r="I19" s="1128"/>
      <c r="J19" s="1128"/>
      <c r="K19" s="1128"/>
      <c r="L19" s="1129"/>
      <c r="M19" s="1130" t="str">
        <f>IF(PYS!C38="","",PYS!C38)</f>
        <v/>
      </c>
      <c r="N19" s="1128"/>
      <c r="O19" s="1128"/>
      <c r="P19" s="1128"/>
      <c r="Q19" s="1129"/>
      <c r="R19" s="1127" t="str">
        <f>IF(PYS!D38="","",PYS!D38)</f>
        <v/>
      </c>
      <c r="S19" s="1128"/>
      <c r="T19" s="1128"/>
      <c r="U19" s="1128"/>
      <c r="V19" s="1128"/>
      <c r="W19" s="1129"/>
      <c r="X19" s="1127" t="str">
        <f>IF(PYS!F38="","",PYS!F38)</f>
        <v/>
      </c>
      <c r="Y19" s="1128"/>
      <c r="Z19" s="1128"/>
      <c r="AA19" s="1128"/>
      <c r="AB19" s="1128"/>
      <c r="AC19" s="1129"/>
      <c r="AD19" s="1127" t="str">
        <f>IF(PYS!E38="","",PYS!E38)</f>
        <v/>
      </c>
      <c r="AE19" s="1128"/>
      <c r="AF19" s="1128"/>
      <c r="AG19" s="1128"/>
      <c r="AH19" s="1129"/>
      <c r="AI19" s="1127" t="str">
        <f>IF(PYS!G38="","",PYS!G38)</f>
        <v/>
      </c>
      <c r="AJ19" s="1128"/>
      <c r="AK19" s="1128"/>
      <c r="AL19" s="1128"/>
      <c r="AM19" s="1129"/>
      <c r="AN19" s="1127" t="str">
        <f>IF(PYS!H38="","",PYS!H38)</f>
        <v/>
      </c>
      <c r="AO19" s="1128"/>
      <c r="AP19" s="1128"/>
      <c r="AQ19" s="1128"/>
      <c r="AR19" s="1128"/>
      <c r="AS19" s="1129"/>
      <c r="AT19" s="1127" t="str">
        <f>IF(PYS!I38="","",PYS!I38)</f>
        <v/>
      </c>
      <c r="AU19" s="1128"/>
      <c r="AV19" s="1128"/>
      <c r="AW19" s="1128"/>
      <c r="AX19" s="1128"/>
      <c r="AY19" s="1128"/>
      <c r="AZ19" s="1128"/>
      <c r="BA19" s="1129"/>
      <c r="BB19" s="1127" t="str">
        <f>IF(PYS!J38="","",PYS!J38)</f>
        <v/>
      </c>
      <c r="BC19" s="1128"/>
      <c r="BD19" s="1128"/>
      <c r="BE19" s="1128"/>
      <c r="BF19" s="1128"/>
      <c r="BG19" s="1128"/>
      <c r="BH19" s="1129"/>
    </row>
    <row r="20" spans="1:60" ht="21" customHeight="1" x14ac:dyDescent="0.25">
      <c r="A20" s="1127" t="str">
        <f>IF(PYS!B39="","",PYS!B39)</f>
        <v/>
      </c>
      <c r="B20" s="1128"/>
      <c r="C20" s="1128"/>
      <c r="D20" s="1128"/>
      <c r="E20" s="1128"/>
      <c r="F20" s="1128"/>
      <c r="G20" s="1129"/>
      <c r="H20" s="1127" t="str">
        <f>IF(PYS!A39="","",PYS!A39)</f>
        <v/>
      </c>
      <c r="I20" s="1128"/>
      <c r="J20" s="1128"/>
      <c r="K20" s="1128"/>
      <c r="L20" s="1129"/>
      <c r="M20" s="1130" t="str">
        <f>IF(PYS!C39="","",PYS!C39)</f>
        <v/>
      </c>
      <c r="N20" s="1128"/>
      <c r="O20" s="1128"/>
      <c r="P20" s="1128"/>
      <c r="Q20" s="1129"/>
      <c r="R20" s="1127" t="str">
        <f>IF(PYS!D39="","",PYS!D39)</f>
        <v/>
      </c>
      <c r="S20" s="1128"/>
      <c r="T20" s="1128"/>
      <c r="U20" s="1128"/>
      <c r="V20" s="1128"/>
      <c r="W20" s="1129"/>
      <c r="X20" s="1127" t="str">
        <f>IF(PYS!F39="","",PYS!F39)</f>
        <v/>
      </c>
      <c r="Y20" s="1128"/>
      <c r="Z20" s="1128"/>
      <c r="AA20" s="1128"/>
      <c r="AB20" s="1128"/>
      <c r="AC20" s="1129"/>
      <c r="AD20" s="1127" t="str">
        <f>IF(PYS!E39="","",PYS!E39)</f>
        <v/>
      </c>
      <c r="AE20" s="1128"/>
      <c r="AF20" s="1128"/>
      <c r="AG20" s="1128"/>
      <c r="AH20" s="1129"/>
      <c r="AI20" s="1127" t="str">
        <f>IF(PYS!G39="","",PYS!G39)</f>
        <v/>
      </c>
      <c r="AJ20" s="1128"/>
      <c r="AK20" s="1128"/>
      <c r="AL20" s="1128"/>
      <c r="AM20" s="1129"/>
      <c r="AN20" s="1127" t="str">
        <f>IF(PYS!H39="","",PYS!H39)</f>
        <v/>
      </c>
      <c r="AO20" s="1128"/>
      <c r="AP20" s="1128"/>
      <c r="AQ20" s="1128"/>
      <c r="AR20" s="1128"/>
      <c r="AS20" s="1129"/>
      <c r="AT20" s="1127" t="str">
        <f>IF(PYS!I39="","",PYS!I39)</f>
        <v/>
      </c>
      <c r="AU20" s="1128"/>
      <c r="AV20" s="1128"/>
      <c r="AW20" s="1128"/>
      <c r="AX20" s="1128"/>
      <c r="AY20" s="1128"/>
      <c r="AZ20" s="1128"/>
      <c r="BA20" s="1129"/>
      <c r="BB20" s="1127" t="str">
        <f>IF(PYS!J39="","",PYS!J39)</f>
        <v/>
      </c>
      <c r="BC20" s="1128"/>
      <c r="BD20" s="1128"/>
      <c r="BE20" s="1128"/>
      <c r="BF20" s="1128"/>
      <c r="BG20" s="1128"/>
      <c r="BH20" s="1129"/>
    </row>
    <row r="21" spans="1:60" ht="21" customHeight="1" x14ac:dyDescent="0.25">
      <c r="A21" s="1127" t="str">
        <f>IF(PYS!B40="","",PYS!B40)</f>
        <v/>
      </c>
      <c r="B21" s="1128"/>
      <c r="C21" s="1128"/>
      <c r="D21" s="1128"/>
      <c r="E21" s="1128"/>
      <c r="F21" s="1128"/>
      <c r="G21" s="1129"/>
      <c r="H21" s="1127" t="str">
        <f>IF(PYS!A40="","",PYS!A40)</f>
        <v/>
      </c>
      <c r="I21" s="1128"/>
      <c r="J21" s="1128"/>
      <c r="K21" s="1128"/>
      <c r="L21" s="1129"/>
      <c r="M21" s="1130" t="str">
        <f>IF(PYS!C40="","",PYS!C40)</f>
        <v/>
      </c>
      <c r="N21" s="1128"/>
      <c r="O21" s="1128"/>
      <c r="P21" s="1128"/>
      <c r="Q21" s="1129"/>
      <c r="R21" s="1127" t="str">
        <f>IF(PYS!D40="","",PYS!D40)</f>
        <v/>
      </c>
      <c r="S21" s="1128"/>
      <c r="T21" s="1128"/>
      <c r="U21" s="1128"/>
      <c r="V21" s="1128"/>
      <c r="W21" s="1129"/>
      <c r="X21" s="1127" t="str">
        <f>IF(PYS!F40="","",PYS!F40)</f>
        <v/>
      </c>
      <c r="Y21" s="1128"/>
      <c r="Z21" s="1128"/>
      <c r="AA21" s="1128"/>
      <c r="AB21" s="1128"/>
      <c r="AC21" s="1129"/>
      <c r="AD21" s="1127" t="str">
        <f>IF(PYS!E40="","",PYS!E40)</f>
        <v/>
      </c>
      <c r="AE21" s="1128"/>
      <c r="AF21" s="1128"/>
      <c r="AG21" s="1128"/>
      <c r="AH21" s="1129"/>
      <c r="AI21" s="1127" t="str">
        <f>IF(PYS!G40="","",PYS!G40)</f>
        <v/>
      </c>
      <c r="AJ21" s="1128"/>
      <c r="AK21" s="1128"/>
      <c r="AL21" s="1128"/>
      <c r="AM21" s="1129"/>
      <c r="AN21" s="1127" t="str">
        <f>IF(PYS!H40="","",PYS!H40)</f>
        <v/>
      </c>
      <c r="AO21" s="1128"/>
      <c r="AP21" s="1128"/>
      <c r="AQ21" s="1128"/>
      <c r="AR21" s="1128"/>
      <c r="AS21" s="1129"/>
      <c r="AT21" s="1127" t="str">
        <f>IF(PYS!I40="","",PYS!I40)</f>
        <v/>
      </c>
      <c r="AU21" s="1128"/>
      <c r="AV21" s="1128"/>
      <c r="AW21" s="1128"/>
      <c r="AX21" s="1128"/>
      <c r="AY21" s="1128"/>
      <c r="AZ21" s="1128"/>
      <c r="BA21" s="1129"/>
      <c r="BB21" s="1127" t="str">
        <f>IF(PYS!J40="","",PYS!J40)</f>
        <v/>
      </c>
      <c r="BC21" s="1128"/>
      <c r="BD21" s="1128"/>
      <c r="BE21" s="1128"/>
      <c r="BF21" s="1128"/>
      <c r="BG21" s="1128"/>
      <c r="BH21" s="1129"/>
    </row>
    <row r="22" spans="1:60" ht="21" customHeight="1" x14ac:dyDescent="0.25">
      <c r="A22" s="1127" t="str">
        <f>IF(PYS!B41="","",PYS!B41)</f>
        <v/>
      </c>
      <c r="B22" s="1128"/>
      <c r="C22" s="1128"/>
      <c r="D22" s="1128"/>
      <c r="E22" s="1128"/>
      <c r="F22" s="1128"/>
      <c r="G22" s="1129"/>
      <c r="H22" s="1127" t="str">
        <f>IF(PYS!A41="","",PYS!A41)</f>
        <v/>
      </c>
      <c r="I22" s="1128"/>
      <c r="J22" s="1128"/>
      <c r="K22" s="1128"/>
      <c r="L22" s="1129"/>
      <c r="M22" s="1130" t="str">
        <f>IF(PYS!C41="","",PYS!C41)</f>
        <v/>
      </c>
      <c r="N22" s="1128"/>
      <c r="O22" s="1128"/>
      <c r="P22" s="1128"/>
      <c r="Q22" s="1129"/>
      <c r="R22" s="1127" t="str">
        <f>IF(PYS!D41="","",PYS!D41)</f>
        <v/>
      </c>
      <c r="S22" s="1128"/>
      <c r="T22" s="1128"/>
      <c r="U22" s="1128"/>
      <c r="V22" s="1128"/>
      <c r="W22" s="1129"/>
      <c r="X22" s="1127" t="str">
        <f>IF(PYS!F41="","",PYS!F41)</f>
        <v/>
      </c>
      <c r="Y22" s="1128"/>
      <c r="Z22" s="1128"/>
      <c r="AA22" s="1128"/>
      <c r="AB22" s="1128"/>
      <c r="AC22" s="1129"/>
      <c r="AD22" s="1127" t="str">
        <f>IF(PYS!E41="","",PYS!E41)</f>
        <v/>
      </c>
      <c r="AE22" s="1128"/>
      <c r="AF22" s="1128"/>
      <c r="AG22" s="1128"/>
      <c r="AH22" s="1129"/>
      <c r="AI22" s="1127" t="str">
        <f>IF(PYS!G41="","",PYS!G41)</f>
        <v/>
      </c>
      <c r="AJ22" s="1128"/>
      <c r="AK22" s="1128"/>
      <c r="AL22" s="1128"/>
      <c r="AM22" s="1129"/>
      <c r="AN22" s="1127" t="str">
        <f>IF(PYS!H41="","",PYS!H41)</f>
        <v/>
      </c>
      <c r="AO22" s="1128"/>
      <c r="AP22" s="1128"/>
      <c r="AQ22" s="1128"/>
      <c r="AR22" s="1128"/>
      <c r="AS22" s="1129"/>
      <c r="AT22" s="1127" t="str">
        <f>IF(PYS!I41="","",PYS!I41)</f>
        <v/>
      </c>
      <c r="AU22" s="1128"/>
      <c r="AV22" s="1128"/>
      <c r="AW22" s="1128"/>
      <c r="AX22" s="1128"/>
      <c r="AY22" s="1128"/>
      <c r="AZ22" s="1128"/>
      <c r="BA22" s="1129"/>
      <c r="BB22" s="1127" t="str">
        <f>IF(PYS!J41="","",PYS!J41)</f>
        <v/>
      </c>
      <c r="BC22" s="1128"/>
      <c r="BD22" s="1128"/>
      <c r="BE22" s="1128"/>
      <c r="BF22" s="1128"/>
      <c r="BG22" s="1128"/>
      <c r="BH22" s="1129"/>
    </row>
    <row r="23" spans="1:60" ht="21" customHeight="1" x14ac:dyDescent="0.25">
      <c r="A23" s="1127" t="str">
        <f>IF(PYS!B42="","",PYS!B42)</f>
        <v/>
      </c>
      <c r="B23" s="1128"/>
      <c r="C23" s="1128"/>
      <c r="D23" s="1128"/>
      <c r="E23" s="1128"/>
      <c r="F23" s="1128"/>
      <c r="G23" s="1129"/>
      <c r="H23" s="1127" t="str">
        <f>IF(PYS!A42="","",PYS!A42)</f>
        <v/>
      </c>
      <c r="I23" s="1128"/>
      <c r="J23" s="1128"/>
      <c r="K23" s="1128"/>
      <c r="L23" s="1129"/>
      <c r="M23" s="1130" t="str">
        <f>IF(PYS!C42="","",PYS!C42)</f>
        <v/>
      </c>
      <c r="N23" s="1128"/>
      <c r="O23" s="1128"/>
      <c r="P23" s="1128"/>
      <c r="Q23" s="1129"/>
      <c r="R23" s="1127" t="str">
        <f>IF(PYS!D42="","",PYS!D42)</f>
        <v/>
      </c>
      <c r="S23" s="1128"/>
      <c r="T23" s="1128"/>
      <c r="U23" s="1128"/>
      <c r="V23" s="1128"/>
      <c r="W23" s="1129"/>
      <c r="X23" s="1127" t="str">
        <f>IF(PYS!F42="","",PYS!F42)</f>
        <v/>
      </c>
      <c r="Y23" s="1128"/>
      <c r="Z23" s="1128"/>
      <c r="AA23" s="1128"/>
      <c r="AB23" s="1128"/>
      <c r="AC23" s="1129"/>
      <c r="AD23" s="1127" t="str">
        <f>IF(PYS!E42="","",PYS!E42)</f>
        <v/>
      </c>
      <c r="AE23" s="1128"/>
      <c r="AF23" s="1128"/>
      <c r="AG23" s="1128"/>
      <c r="AH23" s="1129"/>
      <c r="AI23" s="1127" t="str">
        <f>IF(PYS!G42="","",PYS!G42)</f>
        <v/>
      </c>
      <c r="AJ23" s="1128"/>
      <c r="AK23" s="1128"/>
      <c r="AL23" s="1128"/>
      <c r="AM23" s="1129"/>
      <c r="AN23" s="1127" t="str">
        <f>IF(PYS!H42="","",PYS!H42)</f>
        <v/>
      </c>
      <c r="AO23" s="1128"/>
      <c r="AP23" s="1128"/>
      <c r="AQ23" s="1128"/>
      <c r="AR23" s="1128"/>
      <c r="AS23" s="1129"/>
      <c r="AT23" s="1127" t="str">
        <f>IF(PYS!I42="","",PYS!I42)</f>
        <v/>
      </c>
      <c r="AU23" s="1128"/>
      <c r="AV23" s="1128"/>
      <c r="AW23" s="1128"/>
      <c r="AX23" s="1128"/>
      <c r="AY23" s="1128"/>
      <c r="AZ23" s="1128"/>
      <c r="BA23" s="1129"/>
      <c r="BB23" s="1127" t="str">
        <f>IF(PYS!J42="","",PYS!J42)</f>
        <v/>
      </c>
      <c r="BC23" s="1128"/>
      <c r="BD23" s="1128"/>
      <c r="BE23" s="1128"/>
      <c r="BF23" s="1128"/>
      <c r="BG23" s="1128"/>
      <c r="BH23" s="1129"/>
    </row>
    <row r="24" spans="1:60" ht="21" customHeight="1" x14ac:dyDescent="0.25">
      <c r="A24" s="1127" t="str">
        <f>IF(PYS!B43="","",PYS!B43)</f>
        <v/>
      </c>
      <c r="B24" s="1128"/>
      <c r="C24" s="1128"/>
      <c r="D24" s="1128"/>
      <c r="E24" s="1128"/>
      <c r="F24" s="1128"/>
      <c r="G24" s="1129"/>
      <c r="H24" s="1127" t="str">
        <f>IF(PYS!A43="","",PYS!A43)</f>
        <v/>
      </c>
      <c r="I24" s="1128"/>
      <c r="J24" s="1128"/>
      <c r="K24" s="1128"/>
      <c r="L24" s="1129"/>
      <c r="M24" s="1130" t="str">
        <f>IF(PYS!C43="","",PYS!C43)</f>
        <v/>
      </c>
      <c r="N24" s="1128"/>
      <c r="O24" s="1128"/>
      <c r="P24" s="1128"/>
      <c r="Q24" s="1129"/>
      <c r="R24" s="1127" t="str">
        <f>IF(PYS!D43="","",PYS!D43)</f>
        <v/>
      </c>
      <c r="S24" s="1128"/>
      <c r="T24" s="1128"/>
      <c r="U24" s="1128"/>
      <c r="V24" s="1128"/>
      <c r="W24" s="1129"/>
      <c r="X24" s="1127" t="str">
        <f>IF(PYS!F43="","",PYS!F43)</f>
        <v/>
      </c>
      <c r="Y24" s="1128"/>
      <c r="Z24" s="1128"/>
      <c r="AA24" s="1128"/>
      <c r="AB24" s="1128"/>
      <c r="AC24" s="1129"/>
      <c r="AD24" s="1127" t="str">
        <f>IF(PYS!E43="","",PYS!E43)</f>
        <v/>
      </c>
      <c r="AE24" s="1128"/>
      <c r="AF24" s="1128"/>
      <c r="AG24" s="1128"/>
      <c r="AH24" s="1129"/>
      <c r="AI24" s="1127" t="str">
        <f>IF(PYS!G43="","",PYS!G43)</f>
        <v/>
      </c>
      <c r="AJ24" s="1128"/>
      <c r="AK24" s="1128"/>
      <c r="AL24" s="1128"/>
      <c r="AM24" s="1129"/>
      <c r="AN24" s="1127" t="str">
        <f>IF(PYS!H43="","",PYS!H43)</f>
        <v/>
      </c>
      <c r="AO24" s="1128"/>
      <c r="AP24" s="1128"/>
      <c r="AQ24" s="1128"/>
      <c r="AR24" s="1128"/>
      <c r="AS24" s="1129"/>
      <c r="AT24" s="1127" t="str">
        <f>IF(PYS!I43="","",PYS!I43)</f>
        <v/>
      </c>
      <c r="AU24" s="1128"/>
      <c r="AV24" s="1128"/>
      <c r="AW24" s="1128"/>
      <c r="AX24" s="1128"/>
      <c r="AY24" s="1128"/>
      <c r="AZ24" s="1128"/>
      <c r="BA24" s="1129"/>
      <c r="BB24" s="1127" t="str">
        <f>IF(PYS!J43="","",PYS!J43)</f>
        <v/>
      </c>
      <c r="BC24" s="1128"/>
      <c r="BD24" s="1128"/>
      <c r="BE24" s="1128"/>
      <c r="BF24" s="1128"/>
      <c r="BG24" s="1128"/>
      <c r="BH24" s="1129"/>
    </row>
    <row r="25" spans="1:60" ht="21" customHeight="1" x14ac:dyDescent="0.25">
      <c r="A25" s="1127" t="str">
        <f>IF(PYS!B44="","",PYS!B44)</f>
        <v/>
      </c>
      <c r="B25" s="1128"/>
      <c r="C25" s="1128"/>
      <c r="D25" s="1128"/>
      <c r="E25" s="1128"/>
      <c r="F25" s="1128"/>
      <c r="G25" s="1129"/>
      <c r="H25" s="1127" t="str">
        <f>IF(PYS!A44="","",PYS!A44)</f>
        <v/>
      </c>
      <c r="I25" s="1128"/>
      <c r="J25" s="1128"/>
      <c r="K25" s="1128"/>
      <c r="L25" s="1129"/>
      <c r="M25" s="1130" t="str">
        <f>IF(PYS!C44="","",PYS!C44)</f>
        <v/>
      </c>
      <c r="N25" s="1128"/>
      <c r="O25" s="1128"/>
      <c r="P25" s="1128"/>
      <c r="Q25" s="1129"/>
      <c r="R25" s="1127" t="str">
        <f>IF(PYS!D44="","",PYS!D44)</f>
        <v/>
      </c>
      <c r="S25" s="1128"/>
      <c r="T25" s="1128"/>
      <c r="U25" s="1128"/>
      <c r="V25" s="1128"/>
      <c r="W25" s="1129"/>
      <c r="X25" s="1127" t="str">
        <f>IF(PYS!F44="","",PYS!F44)</f>
        <v/>
      </c>
      <c r="Y25" s="1128"/>
      <c r="Z25" s="1128"/>
      <c r="AA25" s="1128"/>
      <c r="AB25" s="1128"/>
      <c r="AC25" s="1129"/>
      <c r="AD25" s="1127" t="str">
        <f>IF(PYS!E44="","",PYS!E44)</f>
        <v/>
      </c>
      <c r="AE25" s="1128"/>
      <c r="AF25" s="1128"/>
      <c r="AG25" s="1128"/>
      <c r="AH25" s="1129"/>
      <c r="AI25" s="1127" t="str">
        <f>IF(PYS!G44="","",PYS!G44)</f>
        <v/>
      </c>
      <c r="AJ25" s="1128"/>
      <c r="AK25" s="1128"/>
      <c r="AL25" s="1128"/>
      <c r="AM25" s="1129"/>
      <c r="AN25" s="1127" t="str">
        <f>IF(PYS!H44="","",PYS!H44)</f>
        <v/>
      </c>
      <c r="AO25" s="1128"/>
      <c r="AP25" s="1128"/>
      <c r="AQ25" s="1128"/>
      <c r="AR25" s="1128"/>
      <c r="AS25" s="1129"/>
      <c r="AT25" s="1127" t="str">
        <f>IF(PYS!I44="","",PYS!I44)</f>
        <v/>
      </c>
      <c r="AU25" s="1128"/>
      <c r="AV25" s="1128"/>
      <c r="AW25" s="1128"/>
      <c r="AX25" s="1128"/>
      <c r="AY25" s="1128"/>
      <c r="AZ25" s="1128"/>
      <c r="BA25" s="1129"/>
      <c r="BB25" s="1127" t="str">
        <f>IF(PYS!J44="","",PYS!J44)</f>
        <v/>
      </c>
      <c r="BC25" s="1128"/>
      <c r="BD25" s="1128"/>
      <c r="BE25" s="1128"/>
      <c r="BF25" s="1128"/>
      <c r="BG25" s="1128"/>
      <c r="BH25" s="1129"/>
    </row>
    <row r="26" spans="1:60" ht="21" customHeight="1" x14ac:dyDescent="0.25">
      <c r="A26" s="1127" t="str">
        <f>IF(PYS!B45="","",PYS!B45)</f>
        <v/>
      </c>
      <c r="B26" s="1128"/>
      <c r="C26" s="1128"/>
      <c r="D26" s="1128"/>
      <c r="E26" s="1128"/>
      <c r="F26" s="1128"/>
      <c r="G26" s="1129"/>
      <c r="H26" s="1127" t="str">
        <f>IF(PYS!A45="","",PYS!A45)</f>
        <v/>
      </c>
      <c r="I26" s="1128"/>
      <c r="J26" s="1128"/>
      <c r="K26" s="1128"/>
      <c r="L26" s="1129"/>
      <c r="M26" s="1130" t="str">
        <f>IF(PYS!C45="","",PYS!C45)</f>
        <v/>
      </c>
      <c r="N26" s="1128"/>
      <c r="O26" s="1128"/>
      <c r="P26" s="1128"/>
      <c r="Q26" s="1129"/>
      <c r="R26" s="1127" t="str">
        <f>IF(PYS!D45="","",PYS!D45)</f>
        <v/>
      </c>
      <c r="S26" s="1128"/>
      <c r="T26" s="1128"/>
      <c r="U26" s="1128"/>
      <c r="V26" s="1128"/>
      <c r="W26" s="1129"/>
      <c r="X26" s="1127" t="str">
        <f>IF(PYS!F45="","",PYS!F45)</f>
        <v/>
      </c>
      <c r="Y26" s="1128"/>
      <c r="Z26" s="1128"/>
      <c r="AA26" s="1128"/>
      <c r="AB26" s="1128"/>
      <c r="AC26" s="1129"/>
      <c r="AD26" s="1127" t="str">
        <f>IF(PYS!E45="","",PYS!E45)</f>
        <v/>
      </c>
      <c r="AE26" s="1128"/>
      <c r="AF26" s="1128"/>
      <c r="AG26" s="1128"/>
      <c r="AH26" s="1129"/>
      <c r="AI26" s="1127" t="str">
        <f>IF(PYS!G45="","",PYS!G45)</f>
        <v/>
      </c>
      <c r="AJ26" s="1128"/>
      <c r="AK26" s="1128"/>
      <c r="AL26" s="1128"/>
      <c r="AM26" s="1129"/>
      <c r="AN26" s="1127" t="str">
        <f>IF(PYS!H45="","",PYS!H45)</f>
        <v/>
      </c>
      <c r="AO26" s="1128"/>
      <c r="AP26" s="1128"/>
      <c r="AQ26" s="1128"/>
      <c r="AR26" s="1128"/>
      <c r="AS26" s="1129"/>
      <c r="AT26" s="1127" t="str">
        <f>IF(PYS!I45="","",PYS!I45)</f>
        <v/>
      </c>
      <c r="AU26" s="1128"/>
      <c r="AV26" s="1128"/>
      <c r="AW26" s="1128"/>
      <c r="AX26" s="1128"/>
      <c r="AY26" s="1128"/>
      <c r="AZ26" s="1128"/>
      <c r="BA26" s="1129"/>
      <c r="BB26" s="1127" t="str">
        <f>IF(PYS!J45="","",PYS!J45)</f>
        <v/>
      </c>
      <c r="BC26" s="1128"/>
      <c r="BD26" s="1128"/>
      <c r="BE26" s="1128"/>
      <c r="BF26" s="1128"/>
      <c r="BG26" s="1128"/>
      <c r="BH26" s="1129"/>
    </row>
    <row r="27" spans="1:60" ht="21" customHeight="1" x14ac:dyDescent="0.25">
      <c r="A27" s="1127" t="str">
        <f>IF(PYS!B46="","",PYS!B46)</f>
        <v/>
      </c>
      <c r="B27" s="1128"/>
      <c r="C27" s="1128"/>
      <c r="D27" s="1128"/>
      <c r="E27" s="1128"/>
      <c r="F27" s="1128"/>
      <c r="G27" s="1129"/>
      <c r="H27" s="1127" t="str">
        <f>IF(PYS!A46="","",PYS!A46)</f>
        <v/>
      </c>
      <c r="I27" s="1128"/>
      <c r="J27" s="1128"/>
      <c r="K27" s="1128"/>
      <c r="L27" s="1129"/>
      <c r="M27" s="1130" t="str">
        <f>IF(PYS!C46="","",PYS!C46)</f>
        <v/>
      </c>
      <c r="N27" s="1128"/>
      <c r="O27" s="1128"/>
      <c r="P27" s="1128"/>
      <c r="Q27" s="1129"/>
      <c r="R27" s="1127" t="str">
        <f>IF(PYS!D46="","",PYS!D46)</f>
        <v/>
      </c>
      <c r="S27" s="1128"/>
      <c r="T27" s="1128"/>
      <c r="U27" s="1128"/>
      <c r="V27" s="1128"/>
      <c r="W27" s="1129"/>
      <c r="X27" s="1127" t="str">
        <f>IF(PYS!F46="","",PYS!F46)</f>
        <v/>
      </c>
      <c r="Y27" s="1128"/>
      <c r="Z27" s="1128"/>
      <c r="AA27" s="1128"/>
      <c r="AB27" s="1128"/>
      <c r="AC27" s="1129"/>
      <c r="AD27" s="1127" t="str">
        <f>IF(PYS!E46="","",PYS!E46)</f>
        <v/>
      </c>
      <c r="AE27" s="1128"/>
      <c r="AF27" s="1128"/>
      <c r="AG27" s="1128"/>
      <c r="AH27" s="1129"/>
      <c r="AI27" s="1127" t="str">
        <f>IF(PYS!G46="","",PYS!G46)</f>
        <v/>
      </c>
      <c r="AJ27" s="1128"/>
      <c r="AK27" s="1128"/>
      <c r="AL27" s="1128"/>
      <c r="AM27" s="1129"/>
      <c r="AN27" s="1127" t="str">
        <f>IF(PYS!H46="","",PYS!H46)</f>
        <v/>
      </c>
      <c r="AO27" s="1128"/>
      <c r="AP27" s="1128"/>
      <c r="AQ27" s="1128"/>
      <c r="AR27" s="1128"/>
      <c r="AS27" s="1129"/>
      <c r="AT27" s="1127" t="str">
        <f>IF(PYS!I46="","",PYS!I46)</f>
        <v/>
      </c>
      <c r="AU27" s="1128"/>
      <c r="AV27" s="1128"/>
      <c r="AW27" s="1128"/>
      <c r="AX27" s="1128"/>
      <c r="AY27" s="1128"/>
      <c r="AZ27" s="1128"/>
      <c r="BA27" s="1129"/>
      <c r="BB27" s="1127" t="str">
        <f>IF(PYS!J46="","",PYS!J46)</f>
        <v/>
      </c>
      <c r="BC27" s="1128"/>
      <c r="BD27" s="1128"/>
      <c r="BE27" s="1128"/>
      <c r="BF27" s="1128"/>
      <c r="BG27" s="1128"/>
      <c r="BH27" s="1129"/>
    </row>
    <row r="28" spans="1:60" ht="21" customHeight="1" x14ac:dyDescent="0.25">
      <c r="A28" s="1127" t="str">
        <f>IF(PYS!B47="","",PYS!B47)</f>
        <v/>
      </c>
      <c r="B28" s="1128"/>
      <c r="C28" s="1128"/>
      <c r="D28" s="1128"/>
      <c r="E28" s="1128"/>
      <c r="F28" s="1128"/>
      <c r="G28" s="1129"/>
      <c r="H28" s="1127" t="str">
        <f>IF(PYS!A47="","",PYS!A47)</f>
        <v/>
      </c>
      <c r="I28" s="1128"/>
      <c r="J28" s="1128"/>
      <c r="K28" s="1128"/>
      <c r="L28" s="1129"/>
      <c r="M28" s="1130" t="str">
        <f>IF(PYS!C47="","",PYS!C47)</f>
        <v/>
      </c>
      <c r="N28" s="1128"/>
      <c r="O28" s="1128"/>
      <c r="P28" s="1128"/>
      <c r="Q28" s="1129"/>
      <c r="R28" s="1127" t="str">
        <f>IF(PYS!D47="","",PYS!D47)</f>
        <v/>
      </c>
      <c r="S28" s="1128"/>
      <c r="T28" s="1128"/>
      <c r="U28" s="1128"/>
      <c r="V28" s="1128"/>
      <c r="W28" s="1129"/>
      <c r="X28" s="1127" t="str">
        <f>IF(PYS!F47="","",PYS!F47)</f>
        <v/>
      </c>
      <c r="Y28" s="1128"/>
      <c r="Z28" s="1128"/>
      <c r="AA28" s="1128"/>
      <c r="AB28" s="1128"/>
      <c r="AC28" s="1129"/>
      <c r="AD28" s="1127" t="str">
        <f>IF(PYS!E47="","",PYS!E47)</f>
        <v/>
      </c>
      <c r="AE28" s="1128"/>
      <c r="AF28" s="1128"/>
      <c r="AG28" s="1128"/>
      <c r="AH28" s="1129"/>
      <c r="AI28" s="1127" t="str">
        <f>IF(PYS!G47="","",PYS!G47)</f>
        <v/>
      </c>
      <c r="AJ28" s="1128"/>
      <c r="AK28" s="1128"/>
      <c r="AL28" s="1128"/>
      <c r="AM28" s="1129"/>
      <c r="AN28" s="1127" t="str">
        <f>IF(PYS!H47="","",PYS!H47)</f>
        <v/>
      </c>
      <c r="AO28" s="1128"/>
      <c r="AP28" s="1128"/>
      <c r="AQ28" s="1128"/>
      <c r="AR28" s="1128"/>
      <c r="AS28" s="1129"/>
      <c r="AT28" s="1127" t="str">
        <f>IF(PYS!I47="","",PYS!I47)</f>
        <v/>
      </c>
      <c r="AU28" s="1128"/>
      <c r="AV28" s="1128"/>
      <c r="AW28" s="1128"/>
      <c r="AX28" s="1128"/>
      <c r="AY28" s="1128"/>
      <c r="AZ28" s="1128"/>
      <c r="BA28" s="1129"/>
      <c r="BB28" s="1127" t="str">
        <f>IF(PYS!J47="","",PYS!J47)</f>
        <v/>
      </c>
      <c r="BC28" s="1128"/>
      <c r="BD28" s="1128"/>
      <c r="BE28" s="1128"/>
      <c r="BF28" s="1128"/>
      <c r="BG28" s="1128"/>
      <c r="BH28" s="1129"/>
    </row>
    <row r="29" spans="1:60" ht="21" customHeight="1" x14ac:dyDescent="0.25">
      <c r="A29" s="1127" t="str">
        <f>IF(PYS!B48="","",PYS!B48)</f>
        <v/>
      </c>
      <c r="B29" s="1128"/>
      <c r="C29" s="1128"/>
      <c r="D29" s="1128"/>
      <c r="E29" s="1128"/>
      <c r="F29" s="1128"/>
      <c r="G29" s="1129"/>
      <c r="H29" s="1127" t="str">
        <f>IF(PYS!A48="","",PYS!A48)</f>
        <v/>
      </c>
      <c r="I29" s="1128"/>
      <c r="J29" s="1128"/>
      <c r="K29" s="1128"/>
      <c r="L29" s="1129"/>
      <c r="M29" s="1130" t="str">
        <f>IF(PYS!C48="","",PYS!C48)</f>
        <v/>
      </c>
      <c r="N29" s="1131"/>
      <c r="O29" s="1131"/>
      <c r="P29" s="1131"/>
      <c r="Q29" s="1132"/>
      <c r="R29" s="1127" t="str">
        <f>IF(PYS!D48="","",PYS!D48)</f>
        <v/>
      </c>
      <c r="S29" s="1128"/>
      <c r="T29" s="1128"/>
      <c r="U29" s="1128"/>
      <c r="V29" s="1128"/>
      <c r="W29" s="1129"/>
      <c r="X29" s="1127" t="str">
        <f>IF(PYS!F48="","",PYS!F48)</f>
        <v/>
      </c>
      <c r="Y29" s="1128"/>
      <c r="Z29" s="1128"/>
      <c r="AA29" s="1128"/>
      <c r="AB29" s="1128"/>
      <c r="AC29" s="1129"/>
      <c r="AD29" s="1127" t="str">
        <f>IF(PYS!E48="","",PYS!E48)</f>
        <v/>
      </c>
      <c r="AE29" s="1128"/>
      <c r="AF29" s="1128"/>
      <c r="AG29" s="1128"/>
      <c r="AH29" s="1129"/>
      <c r="AI29" s="1127" t="str">
        <f>IF(PYS!G48="","",PYS!G48)</f>
        <v/>
      </c>
      <c r="AJ29" s="1128"/>
      <c r="AK29" s="1128"/>
      <c r="AL29" s="1128"/>
      <c r="AM29" s="1129"/>
      <c r="AN29" s="1127" t="str">
        <f>IF(PYS!H48="","",PYS!H48)</f>
        <v/>
      </c>
      <c r="AO29" s="1128"/>
      <c r="AP29" s="1128"/>
      <c r="AQ29" s="1128"/>
      <c r="AR29" s="1128"/>
      <c r="AS29" s="1129"/>
      <c r="AT29" s="1127" t="str">
        <f>IF(PYS!I48="","",PYS!I48)</f>
        <v/>
      </c>
      <c r="AU29" s="1128"/>
      <c r="AV29" s="1128"/>
      <c r="AW29" s="1128"/>
      <c r="AX29" s="1128"/>
      <c r="AY29" s="1128"/>
      <c r="AZ29" s="1128"/>
      <c r="BA29" s="1129"/>
      <c r="BB29" s="1127" t="str">
        <f>IF(PYS!J48="","",PYS!J48)</f>
        <v/>
      </c>
      <c r="BC29" s="1128"/>
      <c r="BD29" s="1128"/>
      <c r="BE29" s="1128"/>
      <c r="BF29" s="1128"/>
      <c r="BG29" s="1128"/>
      <c r="BH29" s="1129"/>
    </row>
    <row r="30" spans="1:60" ht="21" customHeight="1" x14ac:dyDescent="0.25">
      <c r="A30" s="1127" t="str">
        <f>IF(PYS!B49="","",PYS!B49)</f>
        <v/>
      </c>
      <c r="B30" s="1128"/>
      <c r="C30" s="1128"/>
      <c r="D30" s="1128"/>
      <c r="E30" s="1128"/>
      <c r="F30" s="1128"/>
      <c r="G30" s="1129"/>
      <c r="H30" s="1127" t="str">
        <f>IF(PYS!A49="","",PYS!A49)</f>
        <v/>
      </c>
      <c r="I30" s="1128"/>
      <c r="J30" s="1128"/>
      <c r="K30" s="1128"/>
      <c r="L30" s="1129"/>
      <c r="M30" s="1130" t="str">
        <f>IF(PYS!C49="","",PYS!C49)</f>
        <v/>
      </c>
      <c r="N30" s="1131"/>
      <c r="O30" s="1131"/>
      <c r="P30" s="1131"/>
      <c r="Q30" s="1132"/>
      <c r="R30" s="1127" t="str">
        <f>IF(PYS!D49="","",PYS!D49)</f>
        <v/>
      </c>
      <c r="S30" s="1128"/>
      <c r="T30" s="1128"/>
      <c r="U30" s="1128"/>
      <c r="V30" s="1128"/>
      <c r="W30" s="1129"/>
      <c r="X30" s="1127" t="str">
        <f>IF(PYS!F49="","",PYS!F49)</f>
        <v/>
      </c>
      <c r="Y30" s="1128"/>
      <c r="Z30" s="1128"/>
      <c r="AA30" s="1128"/>
      <c r="AB30" s="1128"/>
      <c r="AC30" s="1129"/>
      <c r="AD30" s="1127" t="str">
        <f>IF(PYS!E49="","",PYS!E49)</f>
        <v/>
      </c>
      <c r="AE30" s="1128"/>
      <c r="AF30" s="1128"/>
      <c r="AG30" s="1128"/>
      <c r="AH30" s="1129"/>
      <c r="AI30" s="1127" t="str">
        <f>IF(PYS!G49="","",PYS!G49)</f>
        <v/>
      </c>
      <c r="AJ30" s="1128"/>
      <c r="AK30" s="1128"/>
      <c r="AL30" s="1128"/>
      <c r="AM30" s="1129"/>
      <c r="AN30" s="1127" t="str">
        <f>IF(PYS!H49="","",PYS!H49)</f>
        <v/>
      </c>
      <c r="AO30" s="1128"/>
      <c r="AP30" s="1128"/>
      <c r="AQ30" s="1128"/>
      <c r="AR30" s="1128"/>
      <c r="AS30" s="1129"/>
      <c r="AT30" s="1127" t="str">
        <f>IF(PYS!I49="","",PYS!I49)</f>
        <v/>
      </c>
      <c r="AU30" s="1128"/>
      <c r="AV30" s="1128"/>
      <c r="AW30" s="1128"/>
      <c r="AX30" s="1128"/>
      <c r="AY30" s="1128"/>
      <c r="AZ30" s="1128"/>
      <c r="BA30" s="1129"/>
      <c r="BB30" s="1127" t="str">
        <f>IF(PYS!J49="","",PYS!J49)</f>
        <v/>
      </c>
      <c r="BC30" s="1128"/>
      <c r="BD30" s="1128"/>
      <c r="BE30" s="1128"/>
      <c r="BF30" s="1128"/>
      <c r="BG30" s="1128"/>
      <c r="BH30" s="1129"/>
    </row>
    <row r="31" spans="1:60" ht="21" customHeight="1" x14ac:dyDescent="0.25">
      <c r="A31" s="1127" t="str">
        <f>IF(PYS!B50="","",PYS!B50)</f>
        <v/>
      </c>
      <c r="B31" s="1128"/>
      <c r="C31" s="1128"/>
      <c r="D31" s="1128"/>
      <c r="E31" s="1128"/>
      <c r="F31" s="1128"/>
      <c r="G31" s="1129"/>
      <c r="H31" s="1127" t="str">
        <f>IF(PYS!A50="","",PYS!A50)</f>
        <v/>
      </c>
      <c r="I31" s="1128"/>
      <c r="J31" s="1128"/>
      <c r="K31" s="1128"/>
      <c r="L31" s="1129"/>
      <c r="M31" s="1130" t="str">
        <f>IF(PYS!C50="","",PYS!C50)</f>
        <v/>
      </c>
      <c r="N31" s="1131"/>
      <c r="O31" s="1131"/>
      <c r="P31" s="1131"/>
      <c r="Q31" s="1132"/>
      <c r="R31" s="1127" t="str">
        <f>IF(PYS!D50="","",PYS!D50)</f>
        <v/>
      </c>
      <c r="S31" s="1128"/>
      <c r="T31" s="1128"/>
      <c r="U31" s="1128"/>
      <c r="V31" s="1128"/>
      <c r="W31" s="1129"/>
      <c r="X31" s="1127" t="str">
        <f>IF(PYS!F50="","",PYS!F50)</f>
        <v/>
      </c>
      <c r="Y31" s="1128"/>
      <c r="Z31" s="1128"/>
      <c r="AA31" s="1128"/>
      <c r="AB31" s="1128"/>
      <c r="AC31" s="1129"/>
      <c r="AD31" s="1127" t="str">
        <f>IF(PYS!E50="","",PYS!E50)</f>
        <v/>
      </c>
      <c r="AE31" s="1128"/>
      <c r="AF31" s="1128"/>
      <c r="AG31" s="1128"/>
      <c r="AH31" s="1129"/>
      <c r="AI31" s="1127" t="str">
        <f>IF(PYS!G50="","",PYS!G50)</f>
        <v/>
      </c>
      <c r="AJ31" s="1128"/>
      <c r="AK31" s="1128"/>
      <c r="AL31" s="1128"/>
      <c r="AM31" s="1129"/>
      <c r="AN31" s="1127" t="str">
        <f>IF(PYS!H50="","",PYS!H50)</f>
        <v/>
      </c>
      <c r="AO31" s="1128"/>
      <c r="AP31" s="1128"/>
      <c r="AQ31" s="1128"/>
      <c r="AR31" s="1128"/>
      <c r="AS31" s="1129"/>
      <c r="AT31" s="1127" t="str">
        <f>IF(PYS!I50="","",PYS!I50)</f>
        <v/>
      </c>
      <c r="AU31" s="1128"/>
      <c r="AV31" s="1128"/>
      <c r="AW31" s="1128"/>
      <c r="AX31" s="1128"/>
      <c r="AY31" s="1128"/>
      <c r="AZ31" s="1128"/>
      <c r="BA31" s="1129"/>
      <c r="BB31" s="1127" t="str">
        <f>IF(PYS!J50="","",PYS!J50)</f>
        <v/>
      </c>
      <c r="BC31" s="1128"/>
      <c r="BD31" s="1128"/>
      <c r="BE31" s="1128"/>
      <c r="BF31" s="1128"/>
      <c r="BG31" s="1128"/>
      <c r="BH31" s="1129"/>
    </row>
    <row r="32" spans="1:60" ht="21" customHeight="1" x14ac:dyDescent="0.25">
      <c r="A32" s="1127" t="str">
        <f>IF(PYS!B51="","",PYS!B51)</f>
        <v/>
      </c>
      <c r="B32" s="1128"/>
      <c r="C32" s="1128"/>
      <c r="D32" s="1128"/>
      <c r="E32" s="1128"/>
      <c r="F32" s="1128"/>
      <c r="G32" s="1129"/>
      <c r="H32" s="1127" t="str">
        <f>IF(PYS!A51="","",PYS!A51)</f>
        <v/>
      </c>
      <c r="I32" s="1128"/>
      <c r="J32" s="1128"/>
      <c r="K32" s="1128"/>
      <c r="L32" s="1129"/>
      <c r="M32" s="1130" t="str">
        <f>IF(PYS!C51="","",PYS!C51)</f>
        <v/>
      </c>
      <c r="N32" s="1131"/>
      <c r="O32" s="1131"/>
      <c r="P32" s="1131"/>
      <c r="Q32" s="1132"/>
      <c r="R32" s="1127" t="str">
        <f>IF(PYS!D51="","",PYS!D51)</f>
        <v/>
      </c>
      <c r="S32" s="1128"/>
      <c r="T32" s="1128"/>
      <c r="U32" s="1128"/>
      <c r="V32" s="1128"/>
      <c r="W32" s="1129"/>
      <c r="X32" s="1127" t="str">
        <f>IF(PYS!F51="","",PYS!F51)</f>
        <v/>
      </c>
      <c r="Y32" s="1128"/>
      <c r="Z32" s="1128"/>
      <c r="AA32" s="1128"/>
      <c r="AB32" s="1128"/>
      <c r="AC32" s="1129"/>
      <c r="AD32" s="1127" t="str">
        <f>IF(PYS!E51="","",PYS!E51)</f>
        <v/>
      </c>
      <c r="AE32" s="1128"/>
      <c r="AF32" s="1128"/>
      <c r="AG32" s="1128"/>
      <c r="AH32" s="1129"/>
      <c r="AI32" s="1127" t="str">
        <f>IF(PYS!G51="","",PYS!G51)</f>
        <v/>
      </c>
      <c r="AJ32" s="1128"/>
      <c r="AK32" s="1128"/>
      <c r="AL32" s="1128"/>
      <c r="AM32" s="1129"/>
      <c r="AN32" s="1127" t="str">
        <f>IF(PYS!H51="","",PYS!H51)</f>
        <v/>
      </c>
      <c r="AO32" s="1128"/>
      <c r="AP32" s="1128"/>
      <c r="AQ32" s="1128"/>
      <c r="AR32" s="1128"/>
      <c r="AS32" s="1129"/>
      <c r="AT32" s="1127" t="str">
        <f>IF(PYS!I51="","",PYS!I51)</f>
        <v/>
      </c>
      <c r="AU32" s="1128"/>
      <c r="AV32" s="1128"/>
      <c r="AW32" s="1128"/>
      <c r="AX32" s="1128"/>
      <c r="AY32" s="1128"/>
      <c r="AZ32" s="1128"/>
      <c r="BA32" s="1129"/>
      <c r="BB32" s="1127" t="str">
        <f>IF(PYS!J51="","",PYS!J51)</f>
        <v/>
      </c>
      <c r="BC32" s="1128"/>
      <c r="BD32" s="1128"/>
      <c r="BE32" s="1128"/>
      <c r="BF32" s="1128"/>
      <c r="BG32" s="1128"/>
      <c r="BH32" s="1129"/>
    </row>
    <row r="33" spans="1:60" ht="21" customHeight="1" x14ac:dyDescent="0.25">
      <c r="A33" s="1127" t="str">
        <f>IF(PYS!B52="","",PYS!B52)</f>
        <v/>
      </c>
      <c r="B33" s="1128"/>
      <c r="C33" s="1128"/>
      <c r="D33" s="1128"/>
      <c r="E33" s="1128"/>
      <c r="F33" s="1128"/>
      <c r="G33" s="1129"/>
      <c r="H33" s="1127" t="str">
        <f>IF(PYS!A52="","",PYS!A52)</f>
        <v/>
      </c>
      <c r="I33" s="1128"/>
      <c r="J33" s="1128"/>
      <c r="K33" s="1128"/>
      <c r="L33" s="1129"/>
      <c r="M33" s="1130" t="str">
        <f>IF(PYS!C52="","",PYS!C52)</f>
        <v/>
      </c>
      <c r="N33" s="1131"/>
      <c r="O33" s="1131"/>
      <c r="P33" s="1131"/>
      <c r="Q33" s="1132"/>
      <c r="R33" s="1127" t="str">
        <f>IF(PYS!D52="","",PYS!D52)</f>
        <v/>
      </c>
      <c r="S33" s="1128"/>
      <c r="T33" s="1128"/>
      <c r="U33" s="1128"/>
      <c r="V33" s="1128"/>
      <c r="W33" s="1129"/>
      <c r="X33" s="1127" t="str">
        <f>IF(PYS!F52="","",PYS!F52)</f>
        <v/>
      </c>
      <c r="Y33" s="1128"/>
      <c r="Z33" s="1128"/>
      <c r="AA33" s="1128"/>
      <c r="AB33" s="1128"/>
      <c r="AC33" s="1129"/>
      <c r="AD33" s="1127" t="str">
        <f>IF(PYS!E52="","",PYS!E52)</f>
        <v/>
      </c>
      <c r="AE33" s="1128"/>
      <c r="AF33" s="1128"/>
      <c r="AG33" s="1128"/>
      <c r="AH33" s="1129"/>
      <c r="AI33" s="1127" t="str">
        <f>IF(PYS!G52="","",PYS!G52)</f>
        <v/>
      </c>
      <c r="AJ33" s="1128"/>
      <c r="AK33" s="1128"/>
      <c r="AL33" s="1128"/>
      <c r="AM33" s="1129"/>
      <c r="AN33" s="1127" t="str">
        <f>IF(PYS!H52="","",PYS!H52)</f>
        <v/>
      </c>
      <c r="AO33" s="1128"/>
      <c r="AP33" s="1128"/>
      <c r="AQ33" s="1128"/>
      <c r="AR33" s="1128"/>
      <c r="AS33" s="1129"/>
      <c r="AT33" s="1127" t="str">
        <f>IF(PYS!I52="","",PYS!I52)</f>
        <v/>
      </c>
      <c r="AU33" s="1128"/>
      <c r="AV33" s="1128"/>
      <c r="AW33" s="1128"/>
      <c r="AX33" s="1128"/>
      <c r="AY33" s="1128"/>
      <c r="AZ33" s="1128"/>
      <c r="BA33" s="1129"/>
      <c r="BB33" s="1127" t="str">
        <f>IF(PYS!J52="","",PYS!J52)</f>
        <v/>
      </c>
      <c r="BC33" s="1128"/>
      <c r="BD33" s="1128"/>
      <c r="BE33" s="1128"/>
      <c r="BF33" s="1128"/>
      <c r="BG33" s="1128"/>
      <c r="BH33" s="1129"/>
    </row>
    <row r="34" spans="1:60" ht="21" customHeight="1" x14ac:dyDescent="0.25">
      <c r="A34" s="1127" t="str">
        <f>IF(PYS!B53="","",PYS!B53)</f>
        <v/>
      </c>
      <c r="B34" s="1128"/>
      <c r="C34" s="1128"/>
      <c r="D34" s="1128"/>
      <c r="E34" s="1128"/>
      <c r="F34" s="1128"/>
      <c r="G34" s="1129"/>
      <c r="H34" s="1127" t="str">
        <f>IF(PYS!A53="","",PYS!A53)</f>
        <v/>
      </c>
      <c r="I34" s="1128"/>
      <c r="J34" s="1128"/>
      <c r="K34" s="1128"/>
      <c r="L34" s="1129"/>
      <c r="M34" s="1130" t="str">
        <f>IF(PYS!C53="","",PYS!C53)</f>
        <v/>
      </c>
      <c r="N34" s="1131"/>
      <c r="O34" s="1131"/>
      <c r="P34" s="1131"/>
      <c r="Q34" s="1132"/>
      <c r="R34" s="1127" t="str">
        <f>IF(PYS!D53="","",PYS!D53)</f>
        <v/>
      </c>
      <c r="S34" s="1128"/>
      <c r="T34" s="1128"/>
      <c r="U34" s="1128"/>
      <c r="V34" s="1128"/>
      <c r="W34" s="1129"/>
      <c r="X34" s="1127" t="str">
        <f>IF(PYS!F53="","",PYS!F53)</f>
        <v/>
      </c>
      <c r="Y34" s="1128"/>
      <c r="Z34" s="1128"/>
      <c r="AA34" s="1128"/>
      <c r="AB34" s="1128"/>
      <c r="AC34" s="1129"/>
      <c r="AD34" s="1127" t="str">
        <f>IF(PYS!E53="","",PYS!E53)</f>
        <v/>
      </c>
      <c r="AE34" s="1128"/>
      <c r="AF34" s="1128"/>
      <c r="AG34" s="1128"/>
      <c r="AH34" s="1129"/>
      <c r="AI34" s="1127" t="str">
        <f>IF(PYS!G53="","",PYS!G53)</f>
        <v/>
      </c>
      <c r="AJ34" s="1128"/>
      <c r="AK34" s="1128"/>
      <c r="AL34" s="1128"/>
      <c r="AM34" s="1129"/>
      <c r="AN34" s="1127" t="str">
        <f>IF(PYS!H53="","",PYS!H53)</f>
        <v/>
      </c>
      <c r="AO34" s="1128"/>
      <c r="AP34" s="1128"/>
      <c r="AQ34" s="1128"/>
      <c r="AR34" s="1128"/>
      <c r="AS34" s="1129"/>
      <c r="AT34" s="1127" t="str">
        <f>IF(PYS!I53="","",PYS!I53)</f>
        <v/>
      </c>
      <c r="AU34" s="1128"/>
      <c r="AV34" s="1128"/>
      <c r="AW34" s="1128"/>
      <c r="AX34" s="1128"/>
      <c r="AY34" s="1128"/>
      <c r="AZ34" s="1128"/>
      <c r="BA34" s="1129"/>
      <c r="BB34" s="1127" t="str">
        <f>IF(PYS!J53="","",PYS!J53)</f>
        <v/>
      </c>
      <c r="BC34" s="1128"/>
      <c r="BD34" s="1128"/>
      <c r="BE34" s="1128"/>
      <c r="BF34" s="1128"/>
      <c r="BG34" s="1128"/>
      <c r="BH34" s="1129"/>
    </row>
    <row r="35" spans="1:60" ht="21" customHeight="1" x14ac:dyDescent="0.25">
      <c r="A35" s="1127" t="str">
        <f>IF(PYS!B54="","",PYS!B54)</f>
        <v/>
      </c>
      <c r="B35" s="1128"/>
      <c r="C35" s="1128"/>
      <c r="D35" s="1128"/>
      <c r="E35" s="1128"/>
      <c r="F35" s="1128"/>
      <c r="G35" s="1129"/>
      <c r="H35" s="1127" t="str">
        <f>IF(PYS!A54="","",PYS!A54)</f>
        <v/>
      </c>
      <c r="I35" s="1128"/>
      <c r="J35" s="1128"/>
      <c r="K35" s="1128"/>
      <c r="L35" s="1129"/>
      <c r="M35" s="1130" t="str">
        <f>IF(PYS!C54="","",PYS!C54)</f>
        <v/>
      </c>
      <c r="N35" s="1131"/>
      <c r="O35" s="1131"/>
      <c r="P35" s="1131"/>
      <c r="Q35" s="1132"/>
      <c r="R35" s="1127" t="str">
        <f>IF(PYS!D54="","",PYS!D54)</f>
        <v/>
      </c>
      <c r="S35" s="1128"/>
      <c r="T35" s="1128"/>
      <c r="U35" s="1128"/>
      <c r="V35" s="1128"/>
      <c r="W35" s="1129"/>
      <c r="X35" s="1127" t="str">
        <f>IF(PYS!F54="","",PYS!F54)</f>
        <v/>
      </c>
      <c r="Y35" s="1128"/>
      <c r="Z35" s="1128"/>
      <c r="AA35" s="1128"/>
      <c r="AB35" s="1128"/>
      <c r="AC35" s="1129"/>
      <c r="AD35" s="1127" t="str">
        <f>IF(PYS!E54="","",PYS!E54)</f>
        <v/>
      </c>
      <c r="AE35" s="1128"/>
      <c r="AF35" s="1128"/>
      <c r="AG35" s="1128"/>
      <c r="AH35" s="1129"/>
      <c r="AI35" s="1127" t="str">
        <f>IF(PYS!G54="","",PYS!G54)</f>
        <v/>
      </c>
      <c r="AJ35" s="1128"/>
      <c r="AK35" s="1128"/>
      <c r="AL35" s="1128"/>
      <c r="AM35" s="1129"/>
      <c r="AN35" s="1127" t="str">
        <f>IF(PYS!H54="","",PYS!H54)</f>
        <v/>
      </c>
      <c r="AO35" s="1128"/>
      <c r="AP35" s="1128"/>
      <c r="AQ35" s="1128"/>
      <c r="AR35" s="1128"/>
      <c r="AS35" s="1129"/>
      <c r="AT35" s="1127" t="str">
        <f>IF(PYS!I54="","",PYS!I54)</f>
        <v/>
      </c>
      <c r="AU35" s="1128"/>
      <c r="AV35" s="1128"/>
      <c r="AW35" s="1128"/>
      <c r="AX35" s="1128"/>
      <c r="AY35" s="1128"/>
      <c r="AZ35" s="1128"/>
      <c r="BA35" s="1129"/>
      <c r="BB35" s="1127" t="str">
        <f>IF(PYS!J54="","",PYS!J54)</f>
        <v/>
      </c>
      <c r="BC35" s="1128"/>
      <c r="BD35" s="1128"/>
      <c r="BE35" s="1128"/>
      <c r="BF35" s="1128"/>
      <c r="BG35" s="1128"/>
      <c r="BH35" s="1129"/>
    </row>
    <row r="36" spans="1:60" ht="21" customHeight="1" x14ac:dyDescent="0.25">
      <c r="A36" s="1127" t="str">
        <f>IF(PYS!B55="","",PYS!B55)</f>
        <v/>
      </c>
      <c r="B36" s="1128"/>
      <c r="C36" s="1128"/>
      <c r="D36" s="1128"/>
      <c r="E36" s="1128"/>
      <c r="F36" s="1128"/>
      <c r="G36" s="1129"/>
      <c r="H36" s="1127" t="str">
        <f>IF(PYS!A55="","",PYS!A55)</f>
        <v/>
      </c>
      <c r="I36" s="1128"/>
      <c r="J36" s="1128"/>
      <c r="K36" s="1128"/>
      <c r="L36" s="1129"/>
      <c r="M36" s="1130" t="str">
        <f>IF(PYS!C55="","",PYS!C55)</f>
        <v/>
      </c>
      <c r="N36" s="1131"/>
      <c r="O36" s="1131"/>
      <c r="P36" s="1131"/>
      <c r="Q36" s="1132"/>
      <c r="R36" s="1127" t="str">
        <f>IF(PYS!D55="","",PYS!D55)</f>
        <v/>
      </c>
      <c r="S36" s="1128"/>
      <c r="T36" s="1128"/>
      <c r="U36" s="1128"/>
      <c r="V36" s="1128"/>
      <c r="W36" s="1129"/>
      <c r="X36" s="1127" t="str">
        <f>IF(PYS!F55="","",PYS!F55)</f>
        <v/>
      </c>
      <c r="Y36" s="1128"/>
      <c r="Z36" s="1128"/>
      <c r="AA36" s="1128"/>
      <c r="AB36" s="1128"/>
      <c r="AC36" s="1129"/>
      <c r="AD36" s="1127" t="str">
        <f>IF(PYS!E55="","",PYS!E55)</f>
        <v/>
      </c>
      <c r="AE36" s="1128"/>
      <c r="AF36" s="1128"/>
      <c r="AG36" s="1128"/>
      <c r="AH36" s="1129"/>
      <c r="AI36" s="1127" t="str">
        <f>IF(PYS!G55="","",PYS!G55)</f>
        <v/>
      </c>
      <c r="AJ36" s="1128"/>
      <c r="AK36" s="1128"/>
      <c r="AL36" s="1128"/>
      <c r="AM36" s="1129"/>
      <c r="AN36" s="1127" t="str">
        <f>IF(PYS!H55="","",PYS!H55)</f>
        <v/>
      </c>
      <c r="AO36" s="1128"/>
      <c r="AP36" s="1128"/>
      <c r="AQ36" s="1128"/>
      <c r="AR36" s="1128"/>
      <c r="AS36" s="1129"/>
      <c r="AT36" s="1127" t="str">
        <f>IF(PYS!I55="","",PYS!I55)</f>
        <v/>
      </c>
      <c r="AU36" s="1128"/>
      <c r="AV36" s="1128"/>
      <c r="AW36" s="1128"/>
      <c r="AX36" s="1128"/>
      <c r="AY36" s="1128"/>
      <c r="AZ36" s="1128"/>
      <c r="BA36" s="1129"/>
      <c r="BB36" s="1127" t="str">
        <f>IF(PYS!J55="","",PYS!J55)</f>
        <v/>
      </c>
      <c r="BC36" s="1128"/>
      <c r="BD36" s="1128"/>
      <c r="BE36" s="1128"/>
      <c r="BF36" s="1128"/>
      <c r="BG36" s="1128"/>
      <c r="BH36" s="1129"/>
    </row>
    <row r="37" spans="1:60" ht="21" customHeight="1" x14ac:dyDescent="0.25">
      <c r="A37" s="1127" t="str">
        <f>IF(PYS!B56="","",PYS!B56)</f>
        <v/>
      </c>
      <c r="B37" s="1128"/>
      <c r="C37" s="1128"/>
      <c r="D37" s="1128"/>
      <c r="E37" s="1128"/>
      <c r="F37" s="1128"/>
      <c r="G37" s="1129"/>
      <c r="H37" s="1127" t="str">
        <f>IF(PYS!A56="","",PYS!A56)</f>
        <v/>
      </c>
      <c r="I37" s="1128"/>
      <c r="J37" s="1128"/>
      <c r="K37" s="1128"/>
      <c r="L37" s="1129"/>
      <c r="M37" s="1130" t="str">
        <f>IF(PYS!C56="","",PYS!C56)</f>
        <v/>
      </c>
      <c r="N37" s="1131"/>
      <c r="O37" s="1131"/>
      <c r="P37" s="1131"/>
      <c r="Q37" s="1132"/>
      <c r="R37" s="1127" t="str">
        <f>IF(PYS!D56="","",PYS!D56)</f>
        <v/>
      </c>
      <c r="S37" s="1128"/>
      <c r="T37" s="1128"/>
      <c r="U37" s="1128"/>
      <c r="V37" s="1128"/>
      <c r="W37" s="1129"/>
      <c r="X37" s="1127" t="str">
        <f>IF(PYS!F56="","",PYS!F56)</f>
        <v/>
      </c>
      <c r="Y37" s="1128"/>
      <c r="Z37" s="1128"/>
      <c r="AA37" s="1128"/>
      <c r="AB37" s="1128"/>
      <c r="AC37" s="1129"/>
      <c r="AD37" s="1127" t="str">
        <f>IF(PYS!E56="","",PYS!E56)</f>
        <v/>
      </c>
      <c r="AE37" s="1128"/>
      <c r="AF37" s="1128"/>
      <c r="AG37" s="1128"/>
      <c r="AH37" s="1129"/>
      <c r="AI37" s="1127" t="str">
        <f>IF(PYS!G56="","",PYS!G56)</f>
        <v/>
      </c>
      <c r="AJ37" s="1128"/>
      <c r="AK37" s="1128"/>
      <c r="AL37" s="1128"/>
      <c r="AM37" s="1129"/>
      <c r="AN37" s="1127" t="str">
        <f>IF(PYS!H56="","",PYS!H56)</f>
        <v/>
      </c>
      <c r="AO37" s="1128"/>
      <c r="AP37" s="1128"/>
      <c r="AQ37" s="1128"/>
      <c r="AR37" s="1128"/>
      <c r="AS37" s="1129"/>
      <c r="AT37" s="1127" t="str">
        <f>IF(PYS!I56="","",PYS!I56)</f>
        <v/>
      </c>
      <c r="AU37" s="1128"/>
      <c r="AV37" s="1128"/>
      <c r="AW37" s="1128"/>
      <c r="AX37" s="1128"/>
      <c r="AY37" s="1128"/>
      <c r="AZ37" s="1128"/>
      <c r="BA37" s="1129"/>
      <c r="BB37" s="1127" t="str">
        <f>IF(PYS!J56="","",PYS!J56)</f>
        <v/>
      </c>
      <c r="BC37" s="1128"/>
      <c r="BD37" s="1128"/>
      <c r="BE37" s="1128"/>
      <c r="BF37" s="1128"/>
      <c r="BG37" s="1128"/>
      <c r="BH37" s="1129"/>
    </row>
    <row r="38" spans="1:60" ht="18.75" customHeight="1" x14ac:dyDescent="0.25">
      <c r="A38" s="1127" t="str">
        <f>IF(PYS!B57="","",PYS!B57)</f>
        <v/>
      </c>
      <c r="B38" s="1128"/>
      <c r="C38" s="1128"/>
      <c r="D38" s="1128"/>
      <c r="E38" s="1128"/>
      <c r="F38" s="1128"/>
      <c r="G38" s="1129"/>
      <c r="H38" s="1127" t="str">
        <f>IF(PYS!A57="","",PYS!A57)</f>
        <v/>
      </c>
      <c r="I38" s="1128"/>
      <c r="J38" s="1128"/>
      <c r="K38" s="1128"/>
      <c r="L38" s="1129"/>
      <c r="M38" s="1130" t="str">
        <f>IF(PYS!C57="","",PYS!C57)</f>
        <v/>
      </c>
      <c r="N38" s="1131"/>
      <c r="O38" s="1131"/>
      <c r="P38" s="1131"/>
      <c r="Q38" s="1132"/>
      <c r="R38" s="1127" t="str">
        <f>IF(PYS!D57="","",PYS!D57)</f>
        <v/>
      </c>
      <c r="S38" s="1128"/>
      <c r="T38" s="1128"/>
      <c r="U38" s="1128"/>
      <c r="V38" s="1128"/>
      <c r="W38" s="1129"/>
      <c r="X38" s="1127" t="str">
        <f>IF(PYS!F57="","",PYS!F57)</f>
        <v/>
      </c>
      <c r="Y38" s="1128"/>
      <c r="Z38" s="1128"/>
      <c r="AA38" s="1128"/>
      <c r="AB38" s="1128"/>
      <c r="AC38" s="1129"/>
      <c r="AD38" s="1127" t="str">
        <f>IF(PYS!E57="","",PYS!E57)</f>
        <v/>
      </c>
      <c r="AE38" s="1128"/>
      <c r="AF38" s="1128"/>
      <c r="AG38" s="1128"/>
      <c r="AH38" s="1129"/>
      <c r="AI38" s="1127" t="str">
        <f>IF(PYS!G57="","",PYS!G57)</f>
        <v/>
      </c>
      <c r="AJ38" s="1128"/>
      <c r="AK38" s="1128"/>
      <c r="AL38" s="1128"/>
      <c r="AM38" s="1129"/>
      <c r="AN38" s="1127" t="str">
        <f>IF(PYS!H57="","",PYS!H57)</f>
        <v/>
      </c>
      <c r="AO38" s="1128"/>
      <c r="AP38" s="1128"/>
      <c r="AQ38" s="1128"/>
      <c r="AR38" s="1128"/>
      <c r="AS38" s="1129"/>
      <c r="AT38" s="1127" t="str">
        <f>IF(PYS!I57="","",PYS!I57)</f>
        <v/>
      </c>
      <c r="AU38" s="1128"/>
      <c r="AV38" s="1128"/>
      <c r="AW38" s="1128"/>
      <c r="AX38" s="1128"/>
      <c r="AY38" s="1128"/>
      <c r="AZ38" s="1128"/>
      <c r="BA38" s="1129"/>
      <c r="BB38" s="1127" t="str">
        <f>IF(PYS!J57="","",PYS!J57)</f>
        <v/>
      </c>
      <c r="BC38" s="1128"/>
      <c r="BD38" s="1128"/>
      <c r="BE38" s="1128"/>
      <c r="BF38" s="1128"/>
      <c r="BG38" s="1128"/>
      <c r="BH38" s="1129"/>
    </row>
    <row r="39" spans="1:60" ht="21" customHeight="1" x14ac:dyDescent="0.25">
      <c r="A39" s="1127" t="str">
        <f>IF(PYS!B58="","",PYS!B58)</f>
        <v/>
      </c>
      <c r="B39" s="1128"/>
      <c r="C39" s="1128"/>
      <c r="D39" s="1128"/>
      <c r="E39" s="1128"/>
      <c r="F39" s="1128"/>
      <c r="G39" s="1129"/>
      <c r="H39" s="1127" t="str">
        <f>IF(PYS!A58="","",PYS!A58)</f>
        <v/>
      </c>
      <c r="I39" s="1128"/>
      <c r="J39" s="1128"/>
      <c r="K39" s="1128"/>
      <c r="L39" s="1129"/>
      <c r="M39" s="1130" t="str">
        <f>IF(PYS!C58="","",PYS!C58)</f>
        <v/>
      </c>
      <c r="N39" s="1131"/>
      <c r="O39" s="1131"/>
      <c r="P39" s="1131"/>
      <c r="Q39" s="1132"/>
      <c r="R39" s="1127" t="str">
        <f>IF(PYS!D58="","",PYS!D58)</f>
        <v/>
      </c>
      <c r="S39" s="1128"/>
      <c r="T39" s="1128"/>
      <c r="U39" s="1128"/>
      <c r="V39" s="1128"/>
      <c r="W39" s="1129"/>
      <c r="X39" s="1127" t="str">
        <f>IF(PYS!F58="","",PYS!F58)</f>
        <v/>
      </c>
      <c r="Y39" s="1128"/>
      <c r="Z39" s="1128"/>
      <c r="AA39" s="1128"/>
      <c r="AB39" s="1128"/>
      <c r="AC39" s="1129"/>
      <c r="AD39" s="1127" t="str">
        <f>IF(PYS!E58="","",PYS!E58)</f>
        <v/>
      </c>
      <c r="AE39" s="1128"/>
      <c r="AF39" s="1128"/>
      <c r="AG39" s="1128"/>
      <c r="AH39" s="1129"/>
      <c r="AI39" s="1127" t="str">
        <f>IF(PYS!G58="","",PYS!G58)</f>
        <v/>
      </c>
      <c r="AJ39" s="1128"/>
      <c r="AK39" s="1128"/>
      <c r="AL39" s="1128"/>
      <c r="AM39" s="1129"/>
      <c r="AN39" s="1127" t="str">
        <f>IF(PYS!H58="","",PYS!H58)</f>
        <v/>
      </c>
      <c r="AO39" s="1128"/>
      <c r="AP39" s="1128"/>
      <c r="AQ39" s="1128"/>
      <c r="AR39" s="1128"/>
      <c r="AS39" s="1129"/>
      <c r="AT39" s="1127" t="str">
        <f>IF(PYS!I58="","",PYS!I58)</f>
        <v/>
      </c>
      <c r="AU39" s="1128"/>
      <c r="AV39" s="1128"/>
      <c r="AW39" s="1128"/>
      <c r="AX39" s="1128"/>
      <c r="AY39" s="1128"/>
      <c r="AZ39" s="1128"/>
      <c r="BA39" s="1129"/>
      <c r="BB39" s="1127" t="str">
        <f>IF(PYS!J58="","",PYS!J58)</f>
        <v/>
      </c>
      <c r="BC39" s="1128"/>
      <c r="BD39" s="1128"/>
      <c r="BE39" s="1128"/>
      <c r="BF39" s="1128"/>
      <c r="BG39" s="1128"/>
      <c r="BH39" s="1129"/>
    </row>
    <row r="40" spans="1:60" ht="21" customHeight="1" x14ac:dyDescent="0.25">
      <c r="A40" s="1127" t="str">
        <f>IF(PYS!B59="","",PYS!B59)</f>
        <v/>
      </c>
      <c r="B40" s="1128"/>
      <c r="C40" s="1128"/>
      <c r="D40" s="1128"/>
      <c r="E40" s="1128"/>
      <c r="F40" s="1128"/>
      <c r="G40" s="1129"/>
      <c r="H40" s="1127" t="str">
        <f>IF(PYS!A59="","",PYS!A59)</f>
        <v/>
      </c>
      <c r="I40" s="1128"/>
      <c r="J40" s="1128"/>
      <c r="K40" s="1128"/>
      <c r="L40" s="1129"/>
      <c r="M40" s="1130" t="str">
        <f>IF(PYS!C59="","",PYS!C59)</f>
        <v/>
      </c>
      <c r="N40" s="1131"/>
      <c r="O40" s="1131"/>
      <c r="P40" s="1131"/>
      <c r="Q40" s="1132"/>
      <c r="R40" s="1127" t="str">
        <f>IF(PYS!D59="","",PYS!D59)</f>
        <v/>
      </c>
      <c r="S40" s="1128"/>
      <c r="T40" s="1128"/>
      <c r="U40" s="1128"/>
      <c r="V40" s="1128"/>
      <c r="W40" s="1129"/>
      <c r="X40" s="1127" t="str">
        <f>IF(PYS!F59="","",PYS!F59)</f>
        <v/>
      </c>
      <c r="Y40" s="1128"/>
      <c r="Z40" s="1128"/>
      <c r="AA40" s="1128"/>
      <c r="AB40" s="1128"/>
      <c r="AC40" s="1129"/>
      <c r="AD40" s="1127" t="str">
        <f>IF(PYS!E59="","",PYS!E59)</f>
        <v/>
      </c>
      <c r="AE40" s="1128"/>
      <c r="AF40" s="1128"/>
      <c r="AG40" s="1128"/>
      <c r="AH40" s="1129"/>
      <c r="AI40" s="1127" t="str">
        <f>IF(PYS!G59="","",PYS!G59)</f>
        <v/>
      </c>
      <c r="AJ40" s="1128"/>
      <c r="AK40" s="1128"/>
      <c r="AL40" s="1128"/>
      <c r="AM40" s="1129"/>
      <c r="AN40" s="1127" t="str">
        <f>IF(PYS!H59="","",PYS!H59)</f>
        <v/>
      </c>
      <c r="AO40" s="1128"/>
      <c r="AP40" s="1128"/>
      <c r="AQ40" s="1128"/>
      <c r="AR40" s="1128"/>
      <c r="AS40" s="1129"/>
      <c r="AT40" s="1127" t="str">
        <f>IF(PYS!I59="","",PYS!I59)</f>
        <v/>
      </c>
      <c r="AU40" s="1128"/>
      <c r="AV40" s="1128"/>
      <c r="AW40" s="1128"/>
      <c r="AX40" s="1128"/>
      <c r="AY40" s="1128"/>
      <c r="AZ40" s="1128"/>
      <c r="BA40" s="1129"/>
      <c r="BB40" s="1127" t="str">
        <f>IF(PYS!J59="","",PYS!J59)</f>
        <v/>
      </c>
      <c r="BC40" s="1128"/>
      <c r="BD40" s="1128"/>
      <c r="BE40" s="1128"/>
      <c r="BF40" s="1128"/>
      <c r="BG40" s="1128"/>
      <c r="BH40" s="1129"/>
    </row>
    <row r="41" spans="1:60" ht="21" customHeight="1" x14ac:dyDescent="0.25">
      <c r="A41" s="1127" t="str">
        <f>IF(PYS!B60="","",PYS!B60)</f>
        <v/>
      </c>
      <c r="B41" s="1128"/>
      <c r="C41" s="1128"/>
      <c r="D41" s="1128"/>
      <c r="E41" s="1128"/>
      <c r="F41" s="1128"/>
      <c r="G41" s="1129"/>
      <c r="H41" s="1127" t="str">
        <f>IF(PYS!A60="","",PYS!A60)</f>
        <v/>
      </c>
      <c r="I41" s="1128"/>
      <c r="J41" s="1128"/>
      <c r="K41" s="1128"/>
      <c r="L41" s="1129"/>
      <c r="M41" s="1130" t="str">
        <f>IF(PYS!C60="","",PYS!C60)</f>
        <v/>
      </c>
      <c r="N41" s="1131"/>
      <c r="O41" s="1131"/>
      <c r="P41" s="1131"/>
      <c r="Q41" s="1132"/>
      <c r="R41" s="1127" t="str">
        <f>IF(PYS!D60="","",PYS!D60)</f>
        <v/>
      </c>
      <c r="S41" s="1128"/>
      <c r="T41" s="1128"/>
      <c r="U41" s="1128"/>
      <c r="V41" s="1128"/>
      <c r="W41" s="1129"/>
      <c r="X41" s="1127" t="str">
        <f>IF(PYS!F60="","",PYS!F60)</f>
        <v/>
      </c>
      <c r="Y41" s="1128"/>
      <c r="Z41" s="1128"/>
      <c r="AA41" s="1128"/>
      <c r="AB41" s="1128"/>
      <c r="AC41" s="1129"/>
      <c r="AD41" s="1127" t="str">
        <f>IF(PYS!E60="","",PYS!E60)</f>
        <v/>
      </c>
      <c r="AE41" s="1128"/>
      <c r="AF41" s="1128"/>
      <c r="AG41" s="1128"/>
      <c r="AH41" s="1129"/>
      <c r="AI41" s="1127" t="str">
        <f>IF(PYS!G60="","",PYS!G60)</f>
        <v/>
      </c>
      <c r="AJ41" s="1128"/>
      <c r="AK41" s="1128"/>
      <c r="AL41" s="1128"/>
      <c r="AM41" s="1129"/>
      <c r="AN41" s="1127" t="str">
        <f>IF(PYS!H60="","",PYS!H60)</f>
        <v/>
      </c>
      <c r="AO41" s="1128"/>
      <c r="AP41" s="1128"/>
      <c r="AQ41" s="1128"/>
      <c r="AR41" s="1128"/>
      <c r="AS41" s="1129"/>
      <c r="AT41" s="1127" t="str">
        <f>IF(PYS!I60="","",PYS!I60)</f>
        <v/>
      </c>
      <c r="AU41" s="1128"/>
      <c r="AV41" s="1128"/>
      <c r="AW41" s="1128"/>
      <c r="AX41" s="1128"/>
      <c r="AY41" s="1128"/>
      <c r="AZ41" s="1128"/>
      <c r="BA41" s="1129"/>
      <c r="BB41" s="1127" t="str">
        <f>IF(PYS!J60="","",PYS!J60)</f>
        <v/>
      </c>
      <c r="BC41" s="1128"/>
      <c r="BD41" s="1128"/>
      <c r="BE41" s="1128"/>
      <c r="BF41" s="1128"/>
      <c r="BG41" s="1128"/>
      <c r="BH41" s="1129"/>
    </row>
    <row r="42" spans="1:60" ht="21" customHeight="1" x14ac:dyDescent="0.25">
      <c r="A42" s="1127" t="str">
        <f>IF(PYS!B61="","",PYS!B61)</f>
        <v/>
      </c>
      <c r="B42" s="1128"/>
      <c r="C42" s="1128"/>
      <c r="D42" s="1128"/>
      <c r="E42" s="1128"/>
      <c r="F42" s="1128"/>
      <c r="G42" s="1129"/>
      <c r="H42" s="1127" t="str">
        <f>IF(PYS!A61="","",PYS!A61)</f>
        <v/>
      </c>
      <c r="I42" s="1128"/>
      <c r="J42" s="1128"/>
      <c r="K42" s="1128"/>
      <c r="L42" s="1129"/>
      <c r="M42" s="1130" t="str">
        <f>IF(PYS!C61="","",PYS!C61)</f>
        <v/>
      </c>
      <c r="N42" s="1131"/>
      <c r="O42" s="1131"/>
      <c r="P42" s="1131"/>
      <c r="Q42" s="1132"/>
      <c r="R42" s="1127" t="str">
        <f>IF(PYS!D61="","",PYS!D61)</f>
        <v/>
      </c>
      <c r="S42" s="1128"/>
      <c r="T42" s="1128"/>
      <c r="U42" s="1128"/>
      <c r="V42" s="1128"/>
      <c r="W42" s="1129"/>
      <c r="X42" s="1127" t="str">
        <f>IF(PYS!F61="","",PYS!F61)</f>
        <v/>
      </c>
      <c r="Y42" s="1128"/>
      <c r="Z42" s="1128"/>
      <c r="AA42" s="1128"/>
      <c r="AB42" s="1128"/>
      <c r="AC42" s="1129"/>
      <c r="AD42" s="1127" t="str">
        <f>IF(PYS!E61="","",PYS!E61)</f>
        <v/>
      </c>
      <c r="AE42" s="1128"/>
      <c r="AF42" s="1128"/>
      <c r="AG42" s="1128"/>
      <c r="AH42" s="1129"/>
      <c r="AI42" s="1127" t="str">
        <f>IF(PYS!G61="","",PYS!G61)</f>
        <v/>
      </c>
      <c r="AJ42" s="1128"/>
      <c r="AK42" s="1128"/>
      <c r="AL42" s="1128"/>
      <c r="AM42" s="1129"/>
      <c r="AN42" s="1127" t="str">
        <f>IF(PYS!H61="","",PYS!H61)</f>
        <v/>
      </c>
      <c r="AO42" s="1128"/>
      <c r="AP42" s="1128"/>
      <c r="AQ42" s="1128"/>
      <c r="AR42" s="1128"/>
      <c r="AS42" s="1129"/>
      <c r="AT42" s="1127" t="str">
        <f>IF(PYS!I61="","",PYS!I61)</f>
        <v/>
      </c>
      <c r="AU42" s="1128"/>
      <c r="AV42" s="1128"/>
      <c r="AW42" s="1128"/>
      <c r="AX42" s="1128"/>
      <c r="AY42" s="1128"/>
      <c r="AZ42" s="1128"/>
      <c r="BA42" s="1129"/>
      <c r="BB42" s="1127" t="str">
        <f>IF(PYS!J61="","",PYS!J61)</f>
        <v/>
      </c>
      <c r="BC42" s="1128"/>
      <c r="BD42" s="1128"/>
      <c r="BE42" s="1128"/>
      <c r="BF42" s="1128"/>
      <c r="BG42" s="1128"/>
      <c r="BH42" s="1129"/>
    </row>
    <row r="43" spans="1:60" ht="21" customHeight="1" x14ac:dyDescent="0.25">
      <c r="A43" s="1127" t="str">
        <f>IF(PYS!B62="","",PYS!B62)</f>
        <v/>
      </c>
      <c r="B43" s="1128"/>
      <c r="C43" s="1128"/>
      <c r="D43" s="1128"/>
      <c r="E43" s="1128"/>
      <c r="F43" s="1128"/>
      <c r="G43" s="1129"/>
      <c r="H43" s="1127" t="str">
        <f>IF(PYS!A62="","",PYS!A62)</f>
        <v/>
      </c>
      <c r="I43" s="1128"/>
      <c r="J43" s="1128"/>
      <c r="K43" s="1128"/>
      <c r="L43" s="1129"/>
      <c r="M43" s="1130" t="str">
        <f>IF(PYS!C62="","",PYS!C62)</f>
        <v/>
      </c>
      <c r="N43" s="1131"/>
      <c r="O43" s="1131"/>
      <c r="P43" s="1131"/>
      <c r="Q43" s="1132"/>
      <c r="R43" s="1127" t="str">
        <f>IF(PYS!D62="","",PYS!D62)</f>
        <v/>
      </c>
      <c r="S43" s="1128"/>
      <c r="T43" s="1128"/>
      <c r="U43" s="1128"/>
      <c r="V43" s="1128"/>
      <c r="W43" s="1129"/>
      <c r="X43" s="1127" t="str">
        <f>IF(PYS!F62="","",PYS!F62)</f>
        <v/>
      </c>
      <c r="Y43" s="1128"/>
      <c r="Z43" s="1128"/>
      <c r="AA43" s="1128"/>
      <c r="AB43" s="1128"/>
      <c r="AC43" s="1129"/>
      <c r="AD43" s="1127" t="str">
        <f>IF(PYS!E62="","",PYS!E62)</f>
        <v/>
      </c>
      <c r="AE43" s="1128"/>
      <c r="AF43" s="1128"/>
      <c r="AG43" s="1128"/>
      <c r="AH43" s="1129"/>
      <c r="AI43" s="1127" t="str">
        <f>IF(PYS!G62="","",PYS!G62)</f>
        <v/>
      </c>
      <c r="AJ43" s="1128"/>
      <c r="AK43" s="1128"/>
      <c r="AL43" s="1128"/>
      <c r="AM43" s="1129"/>
      <c r="AN43" s="1127" t="str">
        <f>IF(PYS!H62="","",PYS!H62)</f>
        <v/>
      </c>
      <c r="AO43" s="1128"/>
      <c r="AP43" s="1128"/>
      <c r="AQ43" s="1128"/>
      <c r="AR43" s="1128"/>
      <c r="AS43" s="1129"/>
      <c r="AT43" s="1127" t="str">
        <f>IF(PYS!I62="","",PYS!I62)</f>
        <v/>
      </c>
      <c r="AU43" s="1128"/>
      <c r="AV43" s="1128"/>
      <c r="AW43" s="1128"/>
      <c r="AX43" s="1128"/>
      <c r="AY43" s="1128"/>
      <c r="AZ43" s="1128"/>
      <c r="BA43" s="1129"/>
      <c r="BB43" s="1127" t="str">
        <f>IF(PYS!J62="","",PYS!J62)</f>
        <v/>
      </c>
      <c r="BC43" s="1128"/>
      <c r="BD43" s="1128"/>
      <c r="BE43" s="1128"/>
      <c r="BF43" s="1128"/>
      <c r="BG43" s="1128"/>
      <c r="BH43" s="1129"/>
    </row>
    <row r="44" spans="1:60" ht="21" customHeight="1" x14ac:dyDescent="0.25">
      <c r="A44" s="1127" t="str">
        <f>IF(PYS!B63="","",PYS!B63)</f>
        <v/>
      </c>
      <c r="B44" s="1128"/>
      <c r="C44" s="1128"/>
      <c r="D44" s="1128"/>
      <c r="E44" s="1128"/>
      <c r="F44" s="1128"/>
      <c r="G44" s="1129"/>
      <c r="H44" s="1127" t="str">
        <f>IF(PYS!A63="","",PYS!A63)</f>
        <v/>
      </c>
      <c r="I44" s="1128"/>
      <c r="J44" s="1128"/>
      <c r="K44" s="1128"/>
      <c r="L44" s="1129"/>
      <c r="M44" s="1130" t="str">
        <f>IF(PYS!C63="","",PYS!C63)</f>
        <v/>
      </c>
      <c r="N44" s="1131"/>
      <c r="O44" s="1131"/>
      <c r="P44" s="1131"/>
      <c r="Q44" s="1132"/>
      <c r="R44" s="1127" t="str">
        <f>IF(PYS!D63="","",PYS!D63)</f>
        <v/>
      </c>
      <c r="S44" s="1128"/>
      <c r="T44" s="1128"/>
      <c r="U44" s="1128"/>
      <c r="V44" s="1128"/>
      <c r="W44" s="1129"/>
      <c r="X44" s="1127" t="str">
        <f>IF(PYS!F63="","",PYS!F63)</f>
        <v/>
      </c>
      <c r="Y44" s="1128"/>
      <c r="Z44" s="1128"/>
      <c r="AA44" s="1128"/>
      <c r="AB44" s="1128"/>
      <c r="AC44" s="1129"/>
      <c r="AD44" s="1127" t="str">
        <f>IF(PYS!E63="","",PYS!E63)</f>
        <v/>
      </c>
      <c r="AE44" s="1128"/>
      <c r="AF44" s="1128"/>
      <c r="AG44" s="1128"/>
      <c r="AH44" s="1129"/>
      <c r="AI44" s="1127" t="str">
        <f>IF(PYS!G63="","",PYS!G63)</f>
        <v/>
      </c>
      <c r="AJ44" s="1128"/>
      <c r="AK44" s="1128"/>
      <c r="AL44" s="1128"/>
      <c r="AM44" s="1129"/>
      <c r="AN44" s="1127" t="str">
        <f>IF(PYS!H63="","",PYS!H63)</f>
        <v/>
      </c>
      <c r="AO44" s="1128"/>
      <c r="AP44" s="1128"/>
      <c r="AQ44" s="1128"/>
      <c r="AR44" s="1128"/>
      <c r="AS44" s="1129"/>
      <c r="AT44" s="1127" t="str">
        <f>IF(PYS!I63="","",PYS!I63)</f>
        <v/>
      </c>
      <c r="AU44" s="1128"/>
      <c r="AV44" s="1128"/>
      <c r="AW44" s="1128"/>
      <c r="AX44" s="1128"/>
      <c r="AY44" s="1128"/>
      <c r="AZ44" s="1128"/>
      <c r="BA44" s="1129"/>
      <c r="BB44" s="1127" t="str">
        <f>IF(PYS!J63="","",PYS!J63)</f>
        <v/>
      </c>
      <c r="BC44" s="1128"/>
      <c r="BD44" s="1128"/>
      <c r="BE44" s="1128"/>
      <c r="BF44" s="1128"/>
      <c r="BG44" s="1128"/>
      <c r="BH44" s="1129"/>
    </row>
    <row r="45" spans="1:60" ht="21" customHeight="1" x14ac:dyDescent="0.25">
      <c r="A45" s="1127" t="str">
        <f>IF(PYS!B64="","",PYS!B64)</f>
        <v/>
      </c>
      <c r="B45" s="1128"/>
      <c r="C45" s="1128"/>
      <c r="D45" s="1128"/>
      <c r="E45" s="1128"/>
      <c r="F45" s="1128"/>
      <c r="G45" s="1129"/>
      <c r="H45" s="1127" t="str">
        <f>IF(PYS!A64="","",PYS!A64)</f>
        <v/>
      </c>
      <c r="I45" s="1128"/>
      <c r="J45" s="1128"/>
      <c r="K45" s="1128"/>
      <c r="L45" s="1129"/>
      <c r="M45" s="1130" t="str">
        <f>IF(PYS!C64="","",PYS!C64)</f>
        <v/>
      </c>
      <c r="N45" s="1131"/>
      <c r="O45" s="1131"/>
      <c r="P45" s="1131"/>
      <c r="Q45" s="1132"/>
      <c r="R45" s="1127" t="str">
        <f>IF(PYS!D64="","",PYS!D64)</f>
        <v/>
      </c>
      <c r="S45" s="1128"/>
      <c r="T45" s="1128"/>
      <c r="U45" s="1128"/>
      <c r="V45" s="1128"/>
      <c r="W45" s="1129"/>
      <c r="X45" s="1127" t="str">
        <f>IF(PYS!F64="","",PYS!F64)</f>
        <v/>
      </c>
      <c r="Y45" s="1128"/>
      <c r="Z45" s="1128"/>
      <c r="AA45" s="1128"/>
      <c r="AB45" s="1128"/>
      <c r="AC45" s="1129"/>
      <c r="AD45" s="1127" t="str">
        <f>IF(PYS!E64="","",PYS!E64)</f>
        <v/>
      </c>
      <c r="AE45" s="1128"/>
      <c r="AF45" s="1128"/>
      <c r="AG45" s="1128"/>
      <c r="AH45" s="1129"/>
      <c r="AI45" s="1127" t="str">
        <f>IF(PYS!G64="","",PYS!G64)</f>
        <v/>
      </c>
      <c r="AJ45" s="1128"/>
      <c r="AK45" s="1128"/>
      <c r="AL45" s="1128"/>
      <c r="AM45" s="1129"/>
      <c r="AN45" s="1127" t="str">
        <f>IF(PYS!H64="","",PYS!H64)</f>
        <v/>
      </c>
      <c r="AO45" s="1128"/>
      <c r="AP45" s="1128"/>
      <c r="AQ45" s="1128"/>
      <c r="AR45" s="1128"/>
      <c r="AS45" s="1129"/>
      <c r="AT45" s="1127" t="str">
        <f>IF(PYS!I64="","",PYS!I64)</f>
        <v/>
      </c>
      <c r="AU45" s="1128"/>
      <c r="AV45" s="1128"/>
      <c r="AW45" s="1128"/>
      <c r="AX45" s="1128"/>
      <c r="AY45" s="1128"/>
      <c r="AZ45" s="1128"/>
      <c r="BA45" s="1129"/>
      <c r="BB45" s="1127" t="str">
        <f>IF(PYS!J64="","",PYS!J64)</f>
        <v/>
      </c>
      <c r="BC45" s="1128"/>
      <c r="BD45" s="1128"/>
      <c r="BE45" s="1128"/>
      <c r="BF45" s="1128"/>
      <c r="BG45" s="1128"/>
      <c r="BH45" s="1129"/>
    </row>
    <row r="46" spans="1:60" ht="21" customHeight="1" x14ac:dyDescent="0.25">
      <c r="A46" s="1127" t="str">
        <f>IF(PYS!B65="","",PYS!B65)</f>
        <v/>
      </c>
      <c r="B46" s="1128"/>
      <c r="C46" s="1128"/>
      <c r="D46" s="1128"/>
      <c r="E46" s="1128"/>
      <c r="F46" s="1128"/>
      <c r="G46" s="1129"/>
      <c r="H46" s="1127" t="str">
        <f>IF(PYS!A65="","",PYS!A65)</f>
        <v/>
      </c>
      <c r="I46" s="1128"/>
      <c r="J46" s="1128"/>
      <c r="K46" s="1128"/>
      <c r="L46" s="1129"/>
      <c r="M46" s="1130" t="str">
        <f>IF(PYS!C65="","",PYS!C65)</f>
        <v/>
      </c>
      <c r="N46" s="1131"/>
      <c r="O46" s="1131"/>
      <c r="P46" s="1131"/>
      <c r="Q46" s="1132"/>
      <c r="R46" s="1127" t="str">
        <f>IF(PYS!D65="","",PYS!D65)</f>
        <v/>
      </c>
      <c r="S46" s="1128"/>
      <c r="T46" s="1128"/>
      <c r="U46" s="1128"/>
      <c r="V46" s="1128"/>
      <c r="W46" s="1129"/>
      <c r="X46" s="1127" t="str">
        <f>IF(PYS!F65="","",PYS!F65)</f>
        <v/>
      </c>
      <c r="Y46" s="1128"/>
      <c r="Z46" s="1128"/>
      <c r="AA46" s="1128"/>
      <c r="AB46" s="1128"/>
      <c r="AC46" s="1129"/>
      <c r="AD46" s="1127" t="str">
        <f>IF(PYS!E65="","",PYS!E65)</f>
        <v/>
      </c>
      <c r="AE46" s="1128"/>
      <c r="AF46" s="1128"/>
      <c r="AG46" s="1128"/>
      <c r="AH46" s="1129"/>
      <c r="AI46" s="1127" t="str">
        <f>IF(PYS!G65="","",PYS!G65)</f>
        <v/>
      </c>
      <c r="AJ46" s="1128"/>
      <c r="AK46" s="1128"/>
      <c r="AL46" s="1128"/>
      <c r="AM46" s="1129"/>
      <c r="AN46" s="1127" t="str">
        <f>IF(PYS!H65="","",PYS!H65)</f>
        <v/>
      </c>
      <c r="AO46" s="1128"/>
      <c r="AP46" s="1128"/>
      <c r="AQ46" s="1128"/>
      <c r="AR46" s="1128"/>
      <c r="AS46" s="1129"/>
      <c r="AT46" s="1127" t="str">
        <f>IF(PYS!I65="","",PYS!I65)</f>
        <v/>
      </c>
      <c r="AU46" s="1128"/>
      <c r="AV46" s="1128"/>
      <c r="AW46" s="1128"/>
      <c r="AX46" s="1128"/>
      <c r="AY46" s="1128"/>
      <c r="AZ46" s="1128"/>
      <c r="BA46" s="1129"/>
      <c r="BB46" s="1127" t="str">
        <f>IF(PYS!J65="","",PYS!J65)</f>
        <v/>
      </c>
      <c r="BC46" s="1128"/>
      <c r="BD46" s="1128"/>
      <c r="BE46" s="1128"/>
      <c r="BF46" s="1128"/>
      <c r="BG46" s="1128"/>
      <c r="BH46" s="112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26" t="s">
        <v>7927</v>
      </c>
      <c r="B52" s="1126"/>
      <c r="C52" s="1126"/>
      <c r="D52" s="1126"/>
      <c r="E52" s="1126"/>
      <c r="F52" s="1126"/>
      <c r="G52" s="1126"/>
      <c r="H52" s="1126"/>
      <c r="I52" s="1126"/>
      <c r="J52" s="1126"/>
      <c r="K52" s="1126"/>
      <c r="L52" s="1126"/>
      <c r="M52" s="1126"/>
      <c r="N52" s="1126"/>
      <c r="O52" s="1126"/>
      <c r="P52" s="1126" t="s">
        <v>7928</v>
      </c>
      <c r="Q52" s="1126"/>
      <c r="R52" s="1126"/>
      <c r="S52" s="1126"/>
      <c r="T52" s="1126"/>
      <c r="U52" s="1126"/>
      <c r="V52" s="1126"/>
      <c r="W52" s="1126"/>
      <c r="X52" s="1126"/>
      <c r="Y52" s="1126"/>
      <c r="Z52" s="1126"/>
      <c r="AA52" s="1126"/>
      <c r="AB52" s="1126"/>
      <c r="AC52" s="1126"/>
      <c r="AD52" s="1126"/>
      <c r="AE52" s="1126" t="s">
        <v>7929</v>
      </c>
      <c r="AF52" s="1126"/>
      <c r="AG52" s="1126"/>
      <c r="AH52" s="1126"/>
      <c r="AI52" s="1126"/>
      <c r="AJ52" s="1126"/>
      <c r="AK52" s="1126"/>
      <c r="AL52" s="1126"/>
      <c r="AM52" s="1126"/>
      <c r="AN52" s="1126"/>
      <c r="AO52" s="1126"/>
      <c r="AP52" s="1126"/>
      <c r="AQ52" s="1126"/>
      <c r="AR52" s="1126"/>
      <c r="AS52" s="1126" t="s">
        <v>7930</v>
      </c>
      <c r="AT52" s="1126"/>
      <c r="AU52" s="1126"/>
      <c r="AV52" s="1126"/>
      <c r="AW52" s="1126"/>
      <c r="AX52" s="1126"/>
      <c r="AY52" s="1126"/>
      <c r="AZ52" s="1126"/>
      <c r="BA52" s="1126"/>
      <c r="BB52" s="1126"/>
      <c r="BC52" s="1126"/>
      <c r="BD52" s="1126"/>
      <c r="BE52" s="1126"/>
      <c r="BF52" s="1126"/>
      <c r="BG52" s="1126"/>
      <c r="BH52" s="1126"/>
    </row>
    <row r="53" spans="1:60" ht="21" customHeight="1" x14ac:dyDescent="0.25">
      <c r="A53" s="1170" t="b">
        <f>IF(AND(P53="",AE53="",AS53=""),"")</f>
        <v>0</v>
      </c>
      <c r="B53" s="1170"/>
      <c r="C53" s="1170"/>
      <c r="D53" s="1170"/>
      <c r="E53" s="1170"/>
      <c r="F53" s="1170"/>
      <c r="G53" s="1170"/>
      <c r="H53" s="1170"/>
      <c r="I53" s="1170"/>
      <c r="J53" s="1170"/>
      <c r="K53" s="1170"/>
      <c r="L53" s="1170"/>
      <c r="M53" s="1170"/>
      <c r="N53" s="1170"/>
      <c r="O53" s="1170"/>
      <c r="P53" s="1136" t="str">
        <f>IF(PYS!M22="","",PYS!M22)</f>
        <v/>
      </c>
      <c r="Q53" s="1171"/>
      <c r="R53" s="1171"/>
      <c r="S53" s="1171"/>
      <c r="T53" s="1171"/>
      <c r="U53" s="1171"/>
      <c r="V53" s="1171"/>
      <c r="W53" s="1171"/>
      <c r="X53" s="1171"/>
      <c r="Y53" s="1171"/>
      <c r="Z53" s="1171"/>
      <c r="AA53" s="1171"/>
      <c r="AB53" s="1171"/>
      <c r="AC53" s="1171"/>
      <c r="AD53" s="1172"/>
      <c r="AE53" s="1173" t="str">
        <f>IF(ISBLANK(PYS!O22),"",PYS!O22)</f>
        <v/>
      </c>
      <c r="AF53" s="1173"/>
      <c r="AG53" s="1173"/>
      <c r="AH53" s="1173"/>
      <c r="AI53" s="1173"/>
      <c r="AJ53" s="1173"/>
      <c r="AK53" s="1173"/>
      <c r="AL53" s="1173"/>
      <c r="AM53" s="1173"/>
      <c r="AN53" s="1173"/>
      <c r="AO53" s="1173"/>
      <c r="AP53" s="1173"/>
      <c r="AQ53" s="1173"/>
      <c r="AR53" s="1173"/>
      <c r="AS53" s="1174" t="str">
        <f>IF(ISBLANK(PYS!P22),"",PYS!P22)</f>
        <v>RADICACIÓN - 08/05/2024</v>
      </c>
      <c r="AT53" s="1174"/>
      <c r="AU53" s="1174"/>
      <c r="AV53" s="1174"/>
      <c r="AW53" s="1174"/>
      <c r="AX53" s="1174"/>
      <c r="AY53" s="1174"/>
      <c r="AZ53" s="1174"/>
      <c r="BA53" s="1174"/>
      <c r="BB53" s="1174"/>
      <c r="BC53" s="1174"/>
      <c r="BD53" s="1174"/>
      <c r="BE53" s="1174"/>
      <c r="BF53" s="1174"/>
      <c r="BG53" s="1174"/>
      <c r="BH53" s="1174"/>
    </row>
    <row r="54" spans="1:60" ht="21" customHeight="1" x14ac:dyDescent="0.25">
      <c r="A54" s="1170" t="str">
        <f t="shared" ref="A54:A72" si="0">IF(AND(P54="",AE54="",AS54=""),"")</f>
        <v/>
      </c>
      <c r="B54" s="1170"/>
      <c r="C54" s="1170"/>
      <c r="D54" s="1170"/>
      <c r="E54" s="1170"/>
      <c r="F54" s="1170"/>
      <c r="G54" s="1170"/>
      <c r="H54" s="1170"/>
      <c r="I54" s="1170"/>
      <c r="J54" s="1170"/>
      <c r="K54" s="1170"/>
      <c r="L54" s="1170"/>
      <c r="M54" s="1170"/>
      <c r="N54" s="1170"/>
      <c r="O54" s="1170"/>
      <c r="P54" s="1136" t="str">
        <f>IF(PYS!M23="","",PYS!M23)</f>
        <v/>
      </c>
      <c r="Q54" s="1171"/>
      <c r="R54" s="1171"/>
      <c r="S54" s="1171"/>
      <c r="T54" s="1171"/>
      <c r="U54" s="1171"/>
      <c r="V54" s="1171"/>
      <c r="W54" s="1171"/>
      <c r="X54" s="1171"/>
      <c r="Y54" s="1171"/>
      <c r="Z54" s="1171"/>
      <c r="AA54" s="1171"/>
      <c r="AB54" s="1171"/>
      <c r="AC54" s="1171"/>
      <c r="AD54" s="1172"/>
      <c r="AE54" s="1173" t="str">
        <f>IF(ISBLANK(PYS!O23),"",PYS!O23)</f>
        <v/>
      </c>
      <c r="AF54" s="1173"/>
      <c r="AG54" s="1173"/>
      <c r="AH54" s="1173"/>
      <c r="AI54" s="1173"/>
      <c r="AJ54" s="1173"/>
      <c r="AK54" s="1173"/>
      <c r="AL54" s="1173"/>
      <c r="AM54" s="1173"/>
      <c r="AN54" s="1173"/>
      <c r="AO54" s="1173"/>
      <c r="AP54" s="1173"/>
      <c r="AQ54" s="1173"/>
      <c r="AR54" s="1173"/>
      <c r="AS54" s="1174" t="str">
        <f>IF(ISBLANK(PYS!P23),"",PYS!P23)</f>
        <v/>
      </c>
      <c r="AT54" s="1174"/>
      <c r="AU54" s="1174"/>
      <c r="AV54" s="1174"/>
      <c r="AW54" s="1174"/>
      <c r="AX54" s="1174"/>
      <c r="AY54" s="1174"/>
      <c r="AZ54" s="1174"/>
      <c r="BA54" s="1174"/>
      <c r="BB54" s="1174"/>
      <c r="BC54" s="1174"/>
      <c r="BD54" s="1174"/>
      <c r="BE54" s="1174"/>
      <c r="BF54" s="1174"/>
      <c r="BG54" s="1174"/>
      <c r="BH54" s="1174"/>
    </row>
    <row r="55" spans="1:60" ht="21" customHeight="1" x14ac:dyDescent="0.25">
      <c r="A55" s="1170" t="str">
        <f t="shared" si="0"/>
        <v/>
      </c>
      <c r="B55" s="1170"/>
      <c r="C55" s="1170"/>
      <c r="D55" s="1170"/>
      <c r="E55" s="1170"/>
      <c r="F55" s="1170"/>
      <c r="G55" s="1170"/>
      <c r="H55" s="1170"/>
      <c r="I55" s="1170"/>
      <c r="J55" s="1170"/>
      <c r="K55" s="1170"/>
      <c r="L55" s="1170"/>
      <c r="M55" s="1170"/>
      <c r="N55" s="1170"/>
      <c r="O55" s="1170"/>
      <c r="P55" s="1136" t="str">
        <f>IF(PYS!M24="","",PYS!M24)</f>
        <v/>
      </c>
      <c r="Q55" s="1171"/>
      <c r="R55" s="1171"/>
      <c r="S55" s="1171"/>
      <c r="T55" s="1171"/>
      <c r="U55" s="1171"/>
      <c r="V55" s="1171"/>
      <c r="W55" s="1171"/>
      <c r="X55" s="1171"/>
      <c r="Y55" s="1171"/>
      <c r="Z55" s="1171"/>
      <c r="AA55" s="1171"/>
      <c r="AB55" s="1171"/>
      <c r="AC55" s="1171"/>
      <c r="AD55" s="1172"/>
      <c r="AE55" s="1173" t="str">
        <f>IF(ISBLANK(PYS!O24),"",PYS!O24)</f>
        <v/>
      </c>
      <c r="AF55" s="1173"/>
      <c r="AG55" s="1173"/>
      <c r="AH55" s="1173"/>
      <c r="AI55" s="1173"/>
      <c r="AJ55" s="1173"/>
      <c r="AK55" s="1173"/>
      <c r="AL55" s="1173"/>
      <c r="AM55" s="1173"/>
      <c r="AN55" s="1173"/>
      <c r="AO55" s="1173"/>
      <c r="AP55" s="1173"/>
      <c r="AQ55" s="1173"/>
      <c r="AR55" s="1173"/>
      <c r="AS55" s="1174" t="str">
        <f>IF(ISBLANK(PYS!P24),"",PYS!P24)</f>
        <v/>
      </c>
      <c r="AT55" s="1174"/>
      <c r="AU55" s="1174"/>
      <c r="AV55" s="1174"/>
      <c r="AW55" s="1174"/>
      <c r="AX55" s="1174"/>
      <c r="AY55" s="1174"/>
      <c r="AZ55" s="1174"/>
      <c r="BA55" s="1174"/>
      <c r="BB55" s="1174"/>
      <c r="BC55" s="1174"/>
      <c r="BD55" s="1174"/>
      <c r="BE55" s="1174"/>
      <c r="BF55" s="1174"/>
      <c r="BG55" s="1174"/>
      <c r="BH55" s="1174"/>
    </row>
    <row r="56" spans="1:60" ht="21" customHeight="1" x14ac:dyDescent="0.25">
      <c r="A56" s="1170" t="str">
        <f t="shared" si="0"/>
        <v/>
      </c>
      <c r="B56" s="1170"/>
      <c r="C56" s="1170"/>
      <c r="D56" s="1170"/>
      <c r="E56" s="1170"/>
      <c r="F56" s="1170"/>
      <c r="G56" s="1170"/>
      <c r="H56" s="1170"/>
      <c r="I56" s="1170"/>
      <c r="J56" s="1170"/>
      <c r="K56" s="1170"/>
      <c r="L56" s="1170"/>
      <c r="M56" s="1170"/>
      <c r="N56" s="1170"/>
      <c r="O56" s="1170"/>
      <c r="P56" s="1136" t="str">
        <f>IF(PYS!M25="","",PYS!M25)</f>
        <v/>
      </c>
      <c r="Q56" s="1171"/>
      <c r="R56" s="1171"/>
      <c r="S56" s="1171"/>
      <c r="T56" s="1171"/>
      <c r="U56" s="1171"/>
      <c r="V56" s="1171"/>
      <c r="W56" s="1171"/>
      <c r="X56" s="1171"/>
      <c r="Y56" s="1171"/>
      <c r="Z56" s="1171"/>
      <c r="AA56" s="1171"/>
      <c r="AB56" s="1171"/>
      <c r="AC56" s="1171"/>
      <c r="AD56" s="1172"/>
      <c r="AE56" s="1173" t="str">
        <f>IF(ISBLANK(PYS!O25),"",PYS!O25)</f>
        <v/>
      </c>
      <c r="AF56" s="1173"/>
      <c r="AG56" s="1173"/>
      <c r="AH56" s="1173"/>
      <c r="AI56" s="1173"/>
      <c r="AJ56" s="1173"/>
      <c r="AK56" s="1173"/>
      <c r="AL56" s="1173"/>
      <c r="AM56" s="1173"/>
      <c r="AN56" s="1173"/>
      <c r="AO56" s="1173"/>
      <c r="AP56" s="1173"/>
      <c r="AQ56" s="1173"/>
      <c r="AR56" s="1173"/>
      <c r="AS56" s="1174" t="str">
        <f>IF(ISBLANK(PYS!P25),"",PYS!P25)</f>
        <v/>
      </c>
      <c r="AT56" s="1174"/>
      <c r="AU56" s="1174"/>
      <c r="AV56" s="1174"/>
      <c r="AW56" s="1174"/>
      <c r="AX56" s="1174"/>
      <c r="AY56" s="1174"/>
      <c r="AZ56" s="1174"/>
      <c r="BA56" s="1174"/>
      <c r="BB56" s="1174"/>
      <c r="BC56" s="1174"/>
      <c r="BD56" s="1174"/>
      <c r="BE56" s="1174"/>
      <c r="BF56" s="1174"/>
      <c r="BG56" s="1174"/>
      <c r="BH56" s="1174"/>
    </row>
    <row r="57" spans="1:60" ht="21" customHeight="1" x14ac:dyDescent="0.25">
      <c r="A57" s="1170" t="str">
        <f t="shared" si="0"/>
        <v/>
      </c>
      <c r="B57" s="1170"/>
      <c r="C57" s="1170"/>
      <c r="D57" s="1170"/>
      <c r="E57" s="1170"/>
      <c r="F57" s="1170"/>
      <c r="G57" s="1170"/>
      <c r="H57" s="1170"/>
      <c r="I57" s="1170"/>
      <c r="J57" s="1170"/>
      <c r="K57" s="1170"/>
      <c r="L57" s="1170"/>
      <c r="M57" s="1170"/>
      <c r="N57" s="1170"/>
      <c r="O57" s="1170"/>
      <c r="P57" s="1136" t="str">
        <f>IF(PYS!M26="","",PYS!M26)</f>
        <v/>
      </c>
      <c r="Q57" s="1171"/>
      <c r="R57" s="1171"/>
      <c r="S57" s="1171"/>
      <c r="T57" s="1171"/>
      <c r="U57" s="1171"/>
      <c r="V57" s="1171"/>
      <c r="W57" s="1171"/>
      <c r="X57" s="1171"/>
      <c r="Y57" s="1171"/>
      <c r="Z57" s="1171"/>
      <c r="AA57" s="1171"/>
      <c r="AB57" s="1171"/>
      <c r="AC57" s="1171"/>
      <c r="AD57" s="1172"/>
      <c r="AE57" s="1173" t="str">
        <f>IF(ISBLANK(PYS!O26),"",PYS!O26)</f>
        <v/>
      </c>
      <c r="AF57" s="1173"/>
      <c r="AG57" s="1173"/>
      <c r="AH57" s="1173"/>
      <c r="AI57" s="1173"/>
      <c r="AJ57" s="1173"/>
      <c r="AK57" s="1173"/>
      <c r="AL57" s="1173"/>
      <c r="AM57" s="1173"/>
      <c r="AN57" s="1173"/>
      <c r="AO57" s="1173"/>
      <c r="AP57" s="1173"/>
      <c r="AQ57" s="1173"/>
      <c r="AR57" s="1173"/>
      <c r="AS57" s="1174" t="str">
        <f>IF(ISBLANK(PYS!P26),"",PYS!P26)</f>
        <v/>
      </c>
      <c r="AT57" s="1174"/>
      <c r="AU57" s="1174"/>
      <c r="AV57" s="1174"/>
      <c r="AW57" s="1174"/>
      <c r="AX57" s="1174"/>
      <c r="AY57" s="1174"/>
      <c r="AZ57" s="1174"/>
      <c r="BA57" s="1174"/>
      <c r="BB57" s="1174"/>
      <c r="BC57" s="1174"/>
      <c r="BD57" s="1174"/>
      <c r="BE57" s="1174"/>
      <c r="BF57" s="1174"/>
      <c r="BG57" s="1174"/>
      <c r="BH57" s="1174"/>
    </row>
    <row r="58" spans="1:60" ht="21" customHeight="1" x14ac:dyDescent="0.25">
      <c r="A58" s="1170" t="str">
        <f t="shared" si="0"/>
        <v/>
      </c>
      <c r="B58" s="1170"/>
      <c r="C58" s="1170"/>
      <c r="D58" s="1170"/>
      <c r="E58" s="1170"/>
      <c r="F58" s="1170"/>
      <c r="G58" s="1170"/>
      <c r="H58" s="1170"/>
      <c r="I58" s="1170"/>
      <c r="J58" s="1170"/>
      <c r="K58" s="1170"/>
      <c r="L58" s="1170"/>
      <c r="M58" s="1170"/>
      <c r="N58" s="1170"/>
      <c r="O58" s="1170"/>
      <c r="P58" s="1136" t="str">
        <f>IF(PYS!M27="","",PYS!M27)</f>
        <v/>
      </c>
      <c r="Q58" s="1171"/>
      <c r="R58" s="1171"/>
      <c r="S58" s="1171"/>
      <c r="T58" s="1171"/>
      <c r="U58" s="1171"/>
      <c r="V58" s="1171"/>
      <c r="W58" s="1171"/>
      <c r="X58" s="1171"/>
      <c r="Y58" s="1171"/>
      <c r="Z58" s="1171"/>
      <c r="AA58" s="1171"/>
      <c r="AB58" s="1171"/>
      <c r="AC58" s="1171"/>
      <c r="AD58" s="1172"/>
      <c r="AE58" s="1173" t="str">
        <f>IF(ISBLANK(PYS!O27),"",PYS!O27)</f>
        <v/>
      </c>
      <c r="AF58" s="1173"/>
      <c r="AG58" s="1173"/>
      <c r="AH58" s="1173"/>
      <c r="AI58" s="1173"/>
      <c r="AJ58" s="1173"/>
      <c r="AK58" s="1173"/>
      <c r="AL58" s="1173"/>
      <c r="AM58" s="1173"/>
      <c r="AN58" s="1173"/>
      <c r="AO58" s="1173"/>
      <c r="AP58" s="1173"/>
      <c r="AQ58" s="1173"/>
      <c r="AR58" s="1173"/>
      <c r="AS58" s="1174" t="str">
        <f>IF(ISBLANK(PYS!P27),"",PYS!P27)</f>
        <v/>
      </c>
      <c r="AT58" s="1174"/>
      <c r="AU58" s="1174"/>
      <c r="AV58" s="1174"/>
      <c r="AW58" s="1174"/>
      <c r="AX58" s="1174"/>
      <c r="AY58" s="1174"/>
      <c r="AZ58" s="1174"/>
      <c r="BA58" s="1174"/>
      <c r="BB58" s="1174"/>
      <c r="BC58" s="1174"/>
      <c r="BD58" s="1174"/>
      <c r="BE58" s="1174"/>
      <c r="BF58" s="1174"/>
      <c r="BG58" s="1174"/>
      <c r="BH58" s="1174"/>
    </row>
    <row r="59" spans="1:60" ht="21" customHeight="1" x14ac:dyDescent="0.25">
      <c r="A59" s="1170" t="str">
        <f t="shared" si="0"/>
        <v/>
      </c>
      <c r="B59" s="1170"/>
      <c r="C59" s="1170"/>
      <c r="D59" s="1170"/>
      <c r="E59" s="1170"/>
      <c r="F59" s="1170"/>
      <c r="G59" s="1170"/>
      <c r="H59" s="1170"/>
      <c r="I59" s="1170"/>
      <c r="J59" s="1170"/>
      <c r="K59" s="1170"/>
      <c r="L59" s="1170"/>
      <c r="M59" s="1170"/>
      <c r="N59" s="1170"/>
      <c r="O59" s="1170"/>
      <c r="P59" s="1136" t="str">
        <f>IF(PYS!M28="","",PYS!M28)</f>
        <v/>
      </c>
      <c r="Q59" s="1171"/>
      <c r="R59" s="1171"/>
      <c r="S59" s="1171"/>
      <c r="T59" s="1171"/>
      <c r="U59" s="1171"/>
      <c r="V59" s="1171"/>
      <c r="W59" s="1171"/>
      <c r="X59" s="1171"/>
      <c r="Y59" s="1171"/>
      <c r="Z59" s="1171"/>
      <c r="AA59" s="1171"/>
      <c r="AB59" s="1171"/>
      <c r="AC59" s="1171"/>
      <c r="AD59" s="1172"/>
      <c r="AE59" s="1173" t="str">
        <f>IF(ISBLANK(PYS!O28),"",PYS!O28)</f>
        <v/>
      </c>
      <c r="AF59" s="1173"/>
      <c r="AG59" s="1173"/>
      <c r="AH59" s="1173"/>
      <c r="AI59" s="1173"/>
      <c r="AJ59" s="1173"/>
      <c r="AK59" s="1173"/>
      <c r="AL59" s="1173"/>
      <c r="AM59" s="1173"/>
      <c r="AN59" s="1173"/>
      <c r="AO59" s="1173"/>
      <c r="AP59" s="1173"/>
      <c r="AQ59" s="1173"/>
      <c r="AR59" s="1173"/>
      <c r="AS59" s="1174" t="str">
        <f>IF(ISBLANK(PYS!P28),"",PYS!P28)</f>
        <v/>
      </c>
      <c r="AT59" s="1174"/>
      <c r="AU59" s="1174"/>
      <c r="AV59" s="1174"/>
      <c r="AW59" s="1174"/>
      <c r="AX59" s="1174"/>
      <c r="AY59" s="1174"/>
      <c r="AZ59" s="1174"/>
      <c r="BA59" s="1174"/>
      <c r="BB59" s="1174"/>
      <c r="BC59" s="1174"/>
      <c r="BD59" s="1174"/>
      <c r="BE59" s="1174"/>
      <c r="BF59" s="1174"/>
      <c r="BG59" s="1174"/>
      <c r="BH59" s="1174"/>
    </row>
    <row r="60" spans="1:60" ht="21" customHeight="1" x14ac:dyDescent="0.25">
      <c r="A60" s="1170" t="str">
        <f t="shared" si="0"/>
        <v/>
      </c>
      <c r="B60" s="1170"/>
      <c r="C60" s="1170"/>
      <c r="D60" s="1170"/>
      <c r="E60" s="1170"/>
      <c r="F60" s="1170"/>
      <c r="G60" s="1170"/>
      <c r="H60" s="1170"/>
      <c r="I60" s="1170"/>
      <c r="J60" s="1170"/>
      <c r="K60" s="1170"/>
      <c r="L60" s="1170"/>
      <c r="M60" s="1170"/>
      <c r="N60" s="1170"/>
      <c r="O60" s="1170"/>
      <c r="P60" s="1136" t="str">
        <f>IF(PYS!M29="","",PYS!M29)</f>
        <v/>
      </c>
      <c r="Q60" s="1171"/>
      <c r="R60" s="1171"/>
      <c r="S60" s="1171"/>
      <c r="T60" s="1171"/>
      <c r="U60" s="1171"/>
      <c r="V60" s="1171"/>
      <c r="W60" s="1171"/>
      <c r="X60" s="1171"/>
      <c r="Y60" s="1171"/>
      <c r="Z60" s="1171"/>
      <c r="AA60" s="1171"/>
      <c r="AB60" s="1171"/>
      <c r="AC60" s="1171"/>
      <c r="AD60" s="1172"/>
      <c r="AE60" s="1173" t="str">
        <f>IF(ISBLANK(PYS!O29),"",PYS!O29)</f>
        <v/>
      </c>
      <c r="AF60" s="1173"/>
      <c r="AG60" s="1173"/>
      <c r="AH60" s="1173"/>
      <c r="AI60" s="1173"/>
      <c r="AJ60" s="1173"/>
      <c r="AK60" s="1173"/>
      <c r="AL60" s="1173"/>
      <c r="AM60" s="1173"/>
      <c r="AN60" s="1173"/>
      <c r="AO60" s="1173"/>
      <c r="AP60" s="1173"/>
      <c r="AQ60" s="1173"/>
      <c r="AR60" s="1173"/>
      <c r="AS60" s="1174" t="str">
        <f>IF(ISBLANK(PYS!P29),"",PYS!P29)</f>
        <v/>
      </c>
      <c r="AT60" s="1174"/>
      <c r="AU60" s="1174"/>
      <c r="AV60" s="1174"/>
      <c r="AW60" s="1174"/>
      <c r="AX60" s="1174"/>
      <c r="AY60" s="1174"/>
      <c r="AZ60" s="1174"/>
      <c r="BA60" s="1174"/>
      <c r="BB60" s="1174"/>
      <c r="BC60" s="1174"/>
      <c r="BD60" s="1174"/>
      <c r="BE60" s="1174"/>
      <c r="BF60" s="1174"/>
      <c r="BG60" s="1174"/>
      <c r="BH60" s="1174"/>
    </row>
    <row r="61" spans="1:60" ht="21" customHeight="1" x14ac:dyDescent="0.25">
      <c r="A61" s="1170" t="str">
        <f t="shared" si="0"/>
        <v/>
      </c>
      <c r="B61" s="1170"/>
      <c r="C61" s="1170"/>
      <c r="D61" s="1170"/>
      <c r="E61" s="1170"/>
      <c r="F61" s="1170"/>
      <c r="G61" s="1170"/>
      <c r="H61" s="1170"/>
      <c r="I61" s="1170"/>
      <c r="J61" s="1170"/>
      <c r="K61" s="1170"/>
      <c r="L61" s="1170"/>
      <c r="M61" s="1170"/>
      <c r="N61" s="1170"/>
      <c r="O61" s="1170"/>
      <c r="P61" s="1136" t="str">
        <f>IF(PYS!M30="","",PYS!M30)</f>
        <v/>
      </c>
      <c r="Q61" s="1171"/>
      <c r="R61" s="1171"/>
      <c r="S61" s="1171"/>
      <c r="T61" s="1171"/>
      <c r="U61" s="1171"/>
      <c r="V61" s="1171"/>
      <c r="W61" s="1171"/>
      <c r="X61" s="1171"/>
      <c r="Y61" s="1171"/>
      <c r="Z61" s="1171"/>
      <c r="AA61" s="1171"/>
      <c r="AB61" s="1171"/>
      <c r="AC61" s="1171"/>
      <c r="AD61" s="1172"/>
      <c r="AE61" s="1173" t="str">
        <f>IF(ISBLANK(PYS!O30),"",PYS!O30)</f>
        <v/>
      </c>
      <c r="AF61" s="1173"/>
      <c r="AG61" s="1173"/>
      <c r="AH61" s="1173"/>
      <c r="AI61" s="1173"/>
      <c r="AJ61" s="1173"/>
      <c r="AK61" s="1173"/>
      <c r="AL61" s="1173"/>
      <c r="AM61" s="1173"/>
      <c r="AN61" s="1173"/>
      <c r="AO61" s="1173"/>
      <c r="AP61" s="1173"/>
      <c r="AQ61" s="1173"/>
      <c r="AR61" s="1173"/>
      <c r="AS61" s="1174" t="str">
        <f>IF(ISBLANK(PYS!P30),"",PYS!P30)</f>
        <v/>
      </c>
      <c r="AT61" s="1174"/>
      <c r="AU61" s="1174"/>
      <c r="AV61" s="1174"/>
      <c r="AW61" s="1174"/>
      <c r="AX61" s="1174"/>
      <c r="AY61" s="1174"/>
      <c r="AZ61" s="1174"/>
      <c r="BA61" s="1174"/>
      <c r="BB61" s="1174"/>
      <c r="BC61" s="1174"/>
      <c r="BD61" s="1174"/>
      <c r="BE61" s="1174"/>
      <c r="BF61" s="1174"/>
      <c r="BG61" s="1174"/>
      <c r="BH61" s="1174"/>
    </row>
    <row r="62" spans="1:60" ht="21" customHeight="1" x14ac:dyDescent="0.25">
      <c r="A62" s="1170" t="str">
        <f t="shared" si="0"/>
        <v/>
      </c>
      <c r="B62" s="1170"/>
      <c r="C62" s="1170"/>
      <c r="D62" s="1170"/>
      <c r="E62" s="1170"/>
      <c r="F62" s="1170"/>
      <c r="G62" s="1170"/>
      <c r="H62" s="1170"/>
      <c r="I62" s="1170"/>
      <c r="J62" s="1170"/>
      <c r="K62" s="1170"/>
      <c r="L62" s="1170"/>
      <c r="M62" s="1170"/>
      <c r="N62" s="1170"/>
      <c r="O62" s="1170"/>
      <c r="P62" s="1136" t="str">
        <f>IF(PYS!M31="","",PYS!M31)</f>
        <v/>
      </c>
      <c r="Q62" s="1171"/>
      <c r="R62" s="1171"/>
      <c r="S62" s="1171"/>
      <c r="T62" s="1171"/>
      <c r="U62" s="1171"/>
      <c r="V62" s="1171"/>
      <c r="W62" s="1171"/>
      <c r="X62" s="1171"/>
      <c r="Y62" s="1171"/>
      <c r="Z62" s="1171"/>
      <c r="AA62" s="1171"/>
      <c r="AB62" s="1171"/>
      <c r="AC62" s="1171"/>
      <c r="AD62" s="1172"/>
      <c r="AE62" s="1173" t="str">
        <f>IF(ISBLANK(PYS!O31),"",PYS!O31)</f>
        <v/>
      </c>
      <c r="AF62" s="1173"/>
      <c r="AG62" s="1173"/>
      <c r="AH62" s="1173"/>
      <c r="AI62" s="1173"/>
      <c r="AJ62" s="1173"/>
      <c r="AK62" s="1173"/>
      <c r="AL62" s="1173"/>
      <c r="AM62" s="1173"/>
      <c r="AN62" s="1173"/>
      <c r="AO62" s="1173"/>
      <c r="AP62" s="1173"/>
      <c r="AQ62" s="1173"/>
      <c r="AR62" s="1173"/>
      <c r="AS62" s="1174" t="str">
        <f>IF(ISBLANK(PYS!P31),"",PYS!P31)</f>
        <v/>
      </c>
      <c r="AT62" s="1174"/>
      <c r="AU62" s="1174"/>
      <c r="AV62" s="1174"/>
      <c r="AW62" s="1174"/>
      <c r="AX62" s="1174"/>
      <c r="AY62" s="1174"/>
      <c r="AZ62" s="1174"/>
      <c r="BA62" s="1174"/>
      <c r="BB62" s="1174"/>
      <c r="BC62" s="1174"/>
      <c r="BD62" s="1174"/>
      <c r="BE62" s="1174"/>
      <c r="BF62" s="1174"/>
      <c r="BG62" s="1174"/>
      <c r="BH62" s="1174"/>
    </row>
    <row r="63" spans="1:60" ht="21" customHeight="1" x14ac:dyDescent="0.25">
      <c r="A63" s="1170" t="str">
        <f t="shared" si="0"/>
        <v/>
      </c>
      <c r="B63" s="1170"/>
      <c r="C63" s="1170"/>
      <c r="D63" s="1170"/>
      <c r="E63" s="1170"/>
      <c r="F63" s="1170"/>
      <c r="G63" s="1170"/>
      <c r="H63" s="1170"/>
      <c r="I63" s="1170"/>
      <c r="J63" s="1170"/>
      <c r="K63" s="1170"/>
      <c r="L63" s="1170"/>
      <c r="M63" s="1170"/>
      <c r="N63" s="1170"/>
      <c r="O63" s="1170"/>
      <c r="P63" s="1136" t="str">
        <f>IF(PYS!M32="","",PYS!M32)</f>
        <v/>
      </c>
      <c r="Q63" s="1171"/>
      <c r="R63" s="1171"/>
      <c r="S63" s="1171"/>
      <c r="T63" s="1171"/>
      <c r="U63" s="1171"/>
      <c r="V63" s="1171"/>
      <c r="W63" s="1171"/>
      <c r="X63" s="1171"/>
      <c r="Y63" s="1171"/>
      <c r="Z63" s="1171"/>
      <c r="AA63" s="1171"/>
      <c r="AB63" s="1171"/>
      <c r="AC63" s="1171"/>
      <c r="AD63" s="1172"/>
      <c r="AE63" s="1173" t="str">
        <f>IF(ISBLANK(PYS!O32),"",PYS!O32)</f>
        <v/>
      </c>
      <c r="AF63" s="1173"/>
      <c r="AG63" s="1173"/>
      <c r="AH63" s="1173"/>
      <c r="AI63" s="1173"/>
      <c r="AJ63" s="1173"/>
      <c r="AK63" s="1173"/>
      <c r="AL63" s="1173"/>
      <c r="AM63" s="1173"/>
      <c r="AN63" s="1173"/>
      <c r="AO63" s="1173"/>
      <c r="AP63" s="1173"/>
      <c r="AQ63" s="1173"/>
      <c r="AR63" s="1173"/>
      <c r="AS63" s="1174" t="str">
        <f>IF(ISBLANK(PYS!P32),"",PYS!P32)</f>
        <v/>
      </c>
      <c r="AT63" s="1174"/>
      <c r="AU63" s="1174"/>
      <c r="AV63" s="1174"/>
      <c r="AW63" s="1174"/>
      <c r="AX63" s="1174"/>
      <c r="AY63" s="1174"/>
      <c r="AZ63" s="1174"/>
      <c r="BA63" s="1174"/>
      <c r="BB63" s="1174"/>
      <c r="BC63" s="1174"/>
      <c r="BD63" s="1174"/>
      <c r="BE63" s="1174"/>
      <c r="BF63" s="1174"/>
      <c r="BG63" s="1174"/>
      <c r="BH63" s="1174"/>
    </row>
    <row r="64" spans="1:60" ht="21" customHeight="1" x14ac:dyDescent="0.25">
      <c r="A64" s="1170" t="str">
        <f t="shared" si="0"/>
        <v/>
      </c>
      <c r="B64" s="1170"/>
      <c r="C64" s="1170"/>
      <c r="D64" s="1170"/>
      <c r="E64" s="1170"/>
      <c r="F64" s="1170"/>
      <c r="G64" s="1170"/>
      <c r="H64" s="1170"/>
      <c r="I64" s="1170"/>
      <c r="J64" s="1170"/>
      <c r="K64" s="1170"/>
      <c r="L64" s="1170"/>
      <c r="M64" s="1170"/>
      <c r="N64" s="1170"/>
      <c r="O64" s="1170"/>
      <c r="P64" s="1136" t="str">
        <f>IF(PYS!M33="","",PYS!M33)</f>
        <v/>
      </c>
      <c r="Q64" s="1171"/>
      <c r="R64" s="1171"/>
      <c r="S64" s="1171"/>
      <c r="T64" s="1171"/>
      <c r="U64" s="1171"/>
      <c r="V64" s="1171"/>
      <c r="W64" s="1171"/>
      <c r="X64" s="1171"/>
      <c r="Y64" s="1171"/>
      <c r="Z64" s="1171"/>
      <c r="AA64" s="1171"/>
      <c r="AB64" s="1171"/>
      <c r="AC64" s="1171"/>
      <c r="AD64" s="1172"/>
      <c r="AE64" s="1173" t="str">
        <f>IF(ISBLANK(PYS!O33),"",PYS!O33)</f>
        <v/>
      </c>
      <c r="AF64" s="1173"/>
      <c r="AG64" s="1173"/>
      <c r="AH64" s="1173"/>
      <c r="AI64" s="1173"/>
      <c r="AJ64" s="1173"/>
      <c r="AK64" s="1173"/>
      <c r="AL64" s="1173"/>
      <c r="AM64" s="1173"/>
      <c r="AN64" s="1173"/>
      <c r="AO64" s="1173"/>
      <c r="AP64" s="1173"/>
      <c r="AQ64" s="1173"/>
      <c r="AR64" s="1173"/>
      <c r="AS64" s="1174" t="str">
        <f>IF(ISBLANK(PYS!P33),"",PYS!P33)</f>
        <v/>
      </c>
      <c r="AT64" s="1174"/>
      <c r="AU64" s="1174"/>
      <c r="AV64" s="1174"/>
      <c r="AW64" s="1174"/>
      <c r="AX64" s="1174"/>
      <c r="AY64" s="1174"/>
      <c r="AZ64" s="1174"/>
      <c r="BA64" s="1174"/>
      <c r="BB64" s="1174"/>
      <c r="BC64" s="1174"/>
      <c r="BD64" s="1174"/>
      <c r="BE64" s="1174"/>
      <c r="BF64" s="1174"/>
      <c r="BG64" s="1174"/>
      <c r="BH64" s="1174"/>
    </row>
    <row r="65" spans="1:60" ht="21" customHeight="1" x14ac:dyDescent="0.25">
      <c r="A65" s="1170" t="str">
        <f t="shared" si="0"/>
        <v/>
      </c>
      <c r="B65" s="1170"/>
      <c r="C65" s="1170"/>
      <c r="D65" s="1170"/>
      <c r="E65" s="1170"/>
      <c r="F65" s="1170"/>
      <c r="G65" s="1170"/>
      <c r="H65" s="1170"/>
      <c r="I65" s="1170"/>
      <c r="J65" s="1170"/>
      <c r="K65" s="1170"/>
      <c r="L65" s="1170"/>
      <c r="M65" s="1170"/>
      <c r="N65" s="1170"/>
      <c r="O65" s="1170"/>
      <c r="P65" s="1136" t="str">
        <f>IF(PYS!M34="","",PYS!M34)</f>
        <v/>
      </c>
      <c r="Q65" s="1171"/>
      <c r="R65" s="1171"/>
      <c r="S65" s="1171"/>
      <c r="T65" s="1171"/>
      <c r="U65" s="1171"/>
      <c r="V65" s="1171"/>
      <c r="W65" s="1171"/>
      <c r="X65" s="1171"/>
      <c r="Y65" s="1171"/>
      <c r="Z65" s="1171"/>
      <c r="AA65" s="1171"/>
      <c r="AB65" s="1171"/>
      <c r="AC65" s="1171"/>
      <c r="AD65" s="1172"/>
      <c r="AE65" s="1173" t="str">
        <f>IF(ISBLANK(PYS!O34),"",PYS!O34)</f>
        <v/>
      </c>
      <c r="AF65" s="1173"/>
      <c r="AG65" s="1173"/>
      <c r="AH65" s="1173"/>
      <c r="AI65" s="1173"/>
      <c r="AJ65" s="1173"/>
      <c r="AK65" s="1173"/>
      <c r="AL65" s="1173"/>
      <c r="AM65" s="1173"/>
      <c r="AN65" s="1173"/>
      <c r="AO65" s="1173"/>
      <c r="AP65" s="1173"/>
      <c r="AQ65" s="1173"/>
      <c r="AR65" s="1173"/>
      <c r="AS65" s="1174" t="str">
        <f>IF(ISBLANK(PYS!P34),"",PYS!P34)</f>
        <v/>
      </c>
      <c r="AT65" s="1174"/>
      <c r="AU65" s="1174"/>
      <c r="AV65" s="1174"/>
      <c r="AW65" s="1174"/>
      <c r="AX65" s="1174"/>
      <c r="AY65" s="1174"/>
      <c r="AZ65" s="1174"/>
      <c r="BA65" s="1174"/>
      <c r="BB65" s="1174"/>
      <c r="BC65" s="1174"/>
      <c r="BD65" s="1174"/>
      <c r="BE65" s="1174"/>
      <c r="BF65" s="1174"/>
      <c r="BG65" s="1174"/>
      <c r="BH65" s="1174"/>
    </row>
    <row r="66" spans="1:60" ht="21" customHeight="1" x14ac:dyDescent="0.25">
      <c r="A66" s="1170" t="str">
        <f t="shared" si="0"/>
        <v/>
      </c>
      <c r="B66" s="1170"/>
      <c r="C66" s="1170"/>
      <c r="D66" s="1170"/>
      <c r="E66" s="1170"/>
      <c r="F66" s="1170"/>
      <c r="G66" s="1170"/>
      <c r="H66" s="1170"/>
      <c r="I66" s="1170"/>
      <c r="J66" s="1170"/>
      <c r="K66" s="1170"/>
      <c r="L66" s="1170"/>
      <c r="M66" s="1170"/>
      <c r="N66" s="1170"/>
      <c r="O66" s="1170"/>
      <c r="P66" s="1136" t="str">
        <f>IF(PYS!M35="","",PYS!M35)</f>
        <v/>
      </c>
      <c r="Q66" s="1171"/>
      <c r="R66" s="1171"/>
      <c r="S66" s="1171"/>
      <c r="T66" s="1171"/>
      <c r="U66" s="1171"/>
      <c r="V66" s="1171"/>
      <c r="W66" s="1171"/>
      <c r="X66" s="1171"/>
      <c r="Y66" s="1171"/>
      <c r="Z66" s="1171"/>
      <c r="AA66" s="1171"/>
      <c r="AB66" s="1171"/>
      <c r="AC66" s="1171"/>
      <c r="AD66" s="1172"/>
      <c r="AE66" s="1173" t="str">
        <f>IF(ISBLANK(PYS!O35),"",PYS!O35)</f>
        <v/>
      </c>
      <c r="AF66" s="1173"/>
      <c r="AG66" s="1173"/>
      <c r="AH66" s="1173"/>
      <c r="AI66" s="1173"/>
      <c r="AJ66" s="1173"/>
      <c r="AK66" s="1173"/>
      <c r="AL66" s="1173"/>
      <c r="AM66" s="1173"/>
      <c r="AN66" s="1173"/>
      <c r="AO66" s="1173"/>
      <c r="AP66" s="1173"/>
      <c r="AQ66" s="1173"/>
      <c r="AR66" s="1173"/>
      <c r="AS66" s="1174" t="str">
        <f>IF(ISBLANK(PYS!P35),"",PYS!P35)</f>
        <v/>
      </c>
      <c r="AT66" s="1174"/>
      <c r="AU66" s="1174"/>
      <c r="AV66" s="1174"/>
      <c r="AW66" s="1174"/>
      <c r="AX66" s="1174"/>
      <c r="AY66" s="1174"/>
      <c r="AZ66" s="1174"/>
      <c r="BA66" s="1174"/>
      <c r="BB66" s="1174"/>
      <c r="BC66" s="1174"/>
      <c r="BD66" s="1174"/>
      <c r="BE66" s="1174"/>
      <c r="BF66" s="1174"/>
      <c r="BG66" s="1174"/>
      <c r="BH66" s="1174"/>
    </row>
    <row r="67" spans="1:60" ht="21" customHeight="1" x14ac:dyDescent="0.25">
      <c r="A67" s="1170" t="str">
        <f t="shared" si="0"/>
        <v/>
      </c>
      <c r="B67" s="1170"/>
      <c r="C67" s="1170"/>
      <c r="D67" s="1170"/>
      <c r="E67" s="1170"/>
      <c r="F67" s="1170"/>
      <c r="G67" s="1170"/>
      <c r="H67" s="1170"/>
      <c r="I67" s="1170"/>
      <c r="J67" s="1170"/>
      <c r="K67" s="1170"/>
      <c r="L67" s="1170"/>
      <c r="M67" s="1170"/>
      <c r="N67" s="1170"/>
      <c r="O67" s="1170"/>
      <c r="P67" s="1136" t="str">
        <f>IF(PYS!M36="","",PYS!M36)</f>
        <v/>
      </c>
      <c r="Q67" s="1171"/>
      <c r="R67" s="1171"/>
      <c r="S67" s="1171"/>
      <c r="T67" s="1171"/>
      <c r="U67" s="1171"/>
      <c r="V67" s="1171"/>
      <c r="W67" s="1171"/>
      <c r="X67" s="1171"/>
      <c r="Y67" s="1171"/>
      <c r="Z67" s="1171"/>
      <c r="AA67" s="1171"/>
      <c r="AB67" s="1171"/>
      <c r="AC67" s="1171"/>
      <c r="AD67" s="1172"/>
      <c r="AE67" s="1173" t="str">
        <f>IF(ISBLANK(PYS!O36),"",PYS!O36)</f>
        <v/>
      </c>
      <c r="AF67" s="1173"/>
      <c r="AG67" s="1173"/>
      <c r="AH67" s="1173"/>
      <c r="AI67" s="1173"/>
      <c r="AJ67" s="1173"/>
      <c r="AK67" s="1173"/>
      <c r="AL67" s="1173"/>
      <c r="AM67" s="1173"/>
      <c r="AN67" s="1173"/>
      <c r="AO67" s="1173"/>
      <c r="AP67" s="1173"/>
      <c r="AQ67" s="1173"/>
      <c r="AR67" s="1173"/>
      <c r="AS67" s="1174" t="str">
        <f>IF(ISBLANK(PYS!P36),"",PYS!P36)</f>
        <v/>
      </c>
      <c r="AT67" s="1174"/>
      <c r="AU67" s="1174"/>
      <c r="AV67" s="1174"/>
      <c r="AW67" s="1174"/>
      <c r="AX67" s="1174"/>
      <c r="AY67" s="1174"/>
      <c r="AZ67" s="1174"/>
      <c r="BA67" s="1174"/>
      <c r="BB67" s="1174"/>
      <c r="BC67" s="1174"/>
      <c r="BD67" s="1174"/>
      <c r="BE67" s="1174"/>
      <c r="BF67" s="1174"/>
      <c r="BG67" s="1174"/>
      <c r="BH67" s="1174"/>
    </row>
    <row r="68" spans="1:60" ht="21" customHeight="1" x14ac:dyDescent="0.25">
      <c r="A68" s="1170" t="str">
        <f t="shared" si="0"/>
        <v/>
      </c>
      <c r="B68" s="1170"/>
      <c r="C68" s="1170"/>
      <c r="D68" s="1170"/>
      <c r="E68" s="1170"/>
      <c r="F68" s="1170"/>
      <c r="G68" s="1170"/>
      <c r="H68" s="1170"/>
      <c r="I68" s="1170"/>
      <c r="J68" s="1170"/>
      <c r="K68" s="1170"/>
      <c r="L68" s="1170"/>
      <c r="M68" s="1170"/>
      <c r="N68" s="1170"/>
      <c r="O68" s="1170"/>
      <c r="P68" s="1136" t="str">
        <f>IF(PYS!M37="","",PYS!M37)</f>
        <v/>
      </c>
      <c r="Q68" s="1171"/>
      <c r="R68" s="1171"/>
      <c r="S68" s="1171"/>
      <c r="T68" s="1171"/>
      <c r="U68" s="1171"/>
      <c r="V68" s="1171"/>
      <c r="W68" s="1171"/>
      <c r="X68" s="1171"/>
      <c r="Y68" s="1171"/>
      <c r="Z68" s="1171"/>
      <c r="AA68" s="1171"/>
      <c r="AB68" s="1171"/>
      <c r="AC68" s="1171"/>
      <c r="AD68" s="1172"/>
      <c r="AE68" s="1173" t="str">
        <f>IF(ISBLANK(PYS!O37),"",PYS!O37)</f>
        <v/>
      </c>
      <c r="AF68" s="1173"/>
      <c r="AG68" s="1173"/>
      <c r="AH68" s="1173"/>
      <c r="AI68" s="1173"/>
      <c r="AJ68" s="1173"/>
      <c r="AK68" s="1173"/>
      <c r="AL68" s="1173"/>
      <c r="AM68" s="1173"/>
      <c r="AN68" s="1173"/>
      <c r="AO68" s="1173"/>
      <c r="AP68" s="1173"/>
      <c r="AQ68" s="1173"/>
      <c r="AR68" s="1173"/>
      <c r="AS68" s="1174" t="str">
        <f>IF(ISBLANK(PYS!P37),"",PYS!P37)</f>
        <v/>
      </c>
      <c r="AT68" s="1174"/>
      <c r="AU68" s="1174"/>
      <c r="AV68" s="1174"/>
      <c r="AW68" s="1174"/>
      <c r="AX68" s="1174"/>
      <c r="AY68" s="1174"/>
      <c r="AZ68" s="1174"/>
      <c r="BA68" s="1174"/>
      <c r="BB68" s="1174"/>
      <c r="BC68" s="1174"/>
      <c r="BD68" s="1174"/>
      <c r="BE68" s="1174"/>
      <c r="BF68" s="1174"/>
      <c r="BG68" s="1174"/>
      <c r="BH68" s="1174"/>
    </row>
    <row r="69" spans="1:60" ht="21" customHeight="1" x14ac:dyDescent="0.25">
      <c r="A69" s="1170" t="str">
        <f t="shared" si="0"/>
        <v/>
      </c>
      <c r="B69" s="1170"/>
      <c r="C69" s="1170"/>
      <c r="D69" s="1170"/>
      <c r="E69" s="1170"/>
      <c r="F69" s="1170"/>
      <c r="G69" s="1170"/>
      <c r="H69" s="1170"/>
      <c r="I69" s="1170"/>
      <c r="J69" s="1170"/>
      <c r="K69" s="1170"/>
      <c r="L69" s="1170"/>
      <c r="M69" s="1170"/>
      <c r="N69" s="1170"/>
      <c r="O69" s="1170"/>
      <c r="P69" s="1136" t="str">
        <f>IF(PYS!M38="","",PYS!M38)</f>
        <v/>
      </c>
      <c r="Q69" s="1171"/>
      <c r="R69" s="1171"/>
      <c r="S69" s="1171"/>
      <c r="T69" s="1171"/>
      <c r="U69" s="1171"/>
      <c r="V69" s="1171"/>
      <c r="W69" s="1171"/>
      <c r="X69" s="1171"/>
      <c r="Y69" s="1171"/>
      <c r="Z69" s="1171"/>
      <c r="AA69" s="1171"/>
      <c r="AB69" s="1171"/>
      <c r="AC69" s="1171"/>
      <c r="AD69" s="1172"/>
      <c r="AE69" s="1173" t="str">
        <f>IF(ISBLANK(PYS!O38),"",PYS!O38)</f>
        <v/>
      </c>
      <c r="AF69" s="1173"/>
      <c r="AG69" s="1173"/>
      <c r="AH69" s="1173"/>
      <c r="AI69" s="1173"/>
      <c r="AJ69" s="1173"/>
      <c r="AK69" s="1173"/>
      <c r="AL69" s="1173"/>
      <c r="AM69" s="1173"/>
      <c r="AN69" s="1173"/>
      <c r="AO69" s="1173"/>
      <c r="AP69" s="1173"/>
      <c r="AQ69" s="1173"/>
      <c r="AR69" s="1173"/>
      <c r="AS69" s="1174" t="str">
        <f>IF(ISBLANK(PYS!P38),"",PYS!P38)</f>
        <v/>
      </c>
      <c r="AT69" s="1174"/>
      <c r="AU69" s="1174"/>
      <c r="AV69" s="1174"/>
      <c r="AW69" s="1174"/>
      <c r="AX69" s="1174"/>
      <c r="AY69" s="1174"/>
      <c r="AZ69" s="1174"/>
      <c r="BA69" s="1174"/>
      <c r="BB69" s="1174"/>
      <c r="BC69" s="1174"/>
      <c r="BD69" s="1174"/>
      <c r="BE69" s="1174"/>
      <c r="BF69" s="1174"/>
      <c r="BG69" s="1174"/>
      <c r="BH69" s="1174"/>
    </row>
    <row r="70" spans="1:60" ht="21" customHeight="1" x14ac:dyDescent="0.25">
      <c r="A70" s="1170" t="str">
        <f t="shared" si="0"/>
        <v/>
      </c>
      <c r="B70" s="1170"/>
      <c r="C70" s="1170"/>
      <c r="D70" s="1170"/>
      <c r="E70" s="1170"/>
      <c r="F70" s="1170"/>
      <c r="G70" s="1170"/>
      <c r="H70" s="1170"/>
      <c r="I70" s="1170"/>
      <c r="J70" s="1170"/>
      <c r="K70" s="1170"/>
      <c r="L70" s="1170"/>
      <c r="M70" s="1170"/>
      <c r="N70" s="1170"/>
      <c r="O70" s="1170"/>
      <c r="P70" s="1136" t="str">
        <f>IF(PYS!M39="","",PYS!M39)</f>
        <v/>
      </c>
      <c r="Q70" s="1171"/>
      <c r="R70" s="1171"/>
      <c r="S70" s="1171"/>
      <c r="T70" s="1171"/>
      <c r="U70" s="1171"/>
      <c r="V70" s="1171"/>
      <c r="W70" s="1171"/>
      <c r="X70" s="1171"/>
      <c r="Y70" s="1171"/>
      <c r="Z70" s="1171"/>
      <c r="AA70" s="1171"/>
      <c r="AB70" s="1171"/>
      <c r="AC70" s="1171"/>
      <c r="AD70" s="1172"/>
      <c r="AE70" s="1173" t="str">
        <f>IF(ISBLANK(PYS!O39),"",PYS!O39)</f>
        <v/>
      </c>
      <c r="AF70" s="1173"/>
      <c r="AG70" s="1173"/>
      <c r="AH70" s="1173"/>
      <c r="AI70" s="1173"/>
      <c r="AJ70" s="1173"/>
      <c r="AK70" s="1173"/>
      <c r="AL70" s="1173"/>
      <c r="AM70" s="1173"/>
      <c r="AN70" s="1173"/>
      <c r="AO70" s="1173"/>
      <c r="AP70" s="1173"/>
      <c r="AQ70" s="1173"/>
      <c r="AR70" s="1173"/>
      <c r="AS70" s="1174" t="str">
        <f>IF(ISBLANK(PYS!P39),"",PYS!P39)</f>
        <v/>
      </c>
      <c r="AT70" s="1174"/>
      <c r="AU70" s="1174"/>
      <c r="AV70" s="1174"/>
      <c r="AW70" s="1174"/>
      <c r="AX70" s="1174"/>
      <c r="AY70" s="1174"/>
      <c r="AZ70" s="1174"/>
      <c r="BA70" s="1174"/>
      <c r="BB70" s="1174"/>
      <c r="BC70" s="1174"/>
      <c r="BD70" s="1174"/>
      <c r="BE70" s="1174"/>
      <c r="BF70" s="1174"/>
      <c r="BG70" s="1174"/>
      <c r="BH70" s="1174"/>
    </row>
    <row r="71" spans="1:60" ht="21" customHeight="1" x14ac:dyDescent="0.25">
      <c r="A71" s="1175" t="str">
        <f t="shared" si="0"/>
        <v/>
      </c>
      <c r="B71" s="1176"/>
      <c r="C71" s="1176"/>
      <c r="D71" s="1176"/>
      <c r="E71" s="1176"/>
      <c r="F71" s="1176"/>
      <c r="G71" s="1176"/>
      <c r="H71" s="1176"/>
      <c r="I71" s="1176"/>
      <c r="J71" s="1176"/>
      <c r="K71" s="1176"/>
      <c r="L71" s="1176"/>
      <c r="M71" s="1176"/>
      <c r="N71" s="1176"/>
      <c r="O71" s="1177"/>
      <c r="P71" s="1136" t="str">
        <f>IF(PYS!M40="","",PYS!M40)</f>
        <v/>
      </c>
      <c r="Q71" s="1171"/>
      <c r="R71" s="1171"/>
      <c r="S71" s="1171"/>
      <c r="T71" s="1171"/>
      <c r="U71" s="1171"/>
      <c r="V71" s="1171"/>
      <c r="W71" s="1171"/>
      <c r="X71" s="1171"/>
      <c r="Y71" s="1171"/>
      <c r="Z71" s="1171"/>
      <c r="AA71" s="1171"/>
      <c r="AB71" s="1171"/>
      <c r="AC71" s="1171"/>
      <c r="AD71" s="1172"/>
      <c r="AE71" s="1173" t="str">
        <f>IF(ISBLANK(PYS!O40),"",PYS!O40)</f>
        <v/>
      </c>
      <c r="AF71" s="1173"/>
      <c r="AG71" s="1173"/>
      <c r="AH71" s="1173"/>
      <c r="AI71" s="1173"/>
      <c r="AJ71" s="1173"/>
      <c r="AK71" s="1173"/>
      <c r="AL71" s="1173"/>
      <c r="AM71" s="1173"/>
      <c r="AN71" s="1173"/>
      <c r="AO71" s="1173"/>
      <c r="AP71" s="1173"/>
      <c r="AQ71" s="1173"/>
      <c r="AR71" s="1173"/>
      <c r="AS71" s="1174" t="str">
        <f>IF(ISBLANK(PYS!P40),"",PYS!P40)</f>
        <v/>
      </c>
      <c r="AT71" s="1174"/>
      <c r="AU71" s="1174"/>
      <c r="AV71" s="1174"/>
      <c r="AW71" s="1174"/>
      <c r="AX71" s="1174"/>
      <c r="AY71" s="1174"/>
      <c r="AZ71" s="1174"/>
      <c r="BA71" s="1174"/>
      <c r="BB71" s="1174"/>
      <c r="BC71" s="1174"/>
      <c r="BD71" s="1174"/>
      <c r="BE71" s="1174"/>
      <c r="BF71" s="1174"/>
      <c r="BG71" s="1174"/>
      <c r="BH71" s="1174"/>
    </row>
    <row r="72" spans="1:60" ht="21" customHeight="1" x14ac:dyDescent="0.25">
      <c r="A72" s="1170" t="str">
        <f t="shared" si="0"/>
        <v/>
      </c>
      <c r="B72" s="1170"/>
      <c r="C72" s="1170"/>
      <c r="D72" s="1170"/>
      <c r="E72" s="1170"/>
      <c r="F72" s="1170"/>
      <c r="G72" s="1170"/>
      <c r="H72" s="1170"/>
      <c r="I72" s="1170"/>
      <c r="J72" s="1170"/>
      <c r="K72" s="1170"/>
      <c r="L72" s="1170"/>
      <c r="M72" s="1170"/>
      <c r="N72" s="1170"/>
      <c r="O72" s="1170"/>
      <c r="P72" s="1136" t="str">
        <f>IF(PYS!M41="","",PYS!M41)</f>
        <v/>
      </c>
      <c r="Q72" s="1171"/>
      <c r="R72" s="1171"/>
      <c r="S72" s="1171"/>
      <c r="T72" s="1171"/>
      <c r="U72" s="1171"/>
      <c r="V72" s="1171"/>
      <c r="W72" s="1171"/>
      <c r="X72" s="1171"/>
      <c r="Y72" s="1171"/>
      <c r="Z72" s="1171"/>
      <c r="AA72" s="1171"/>
      <c r="AB72" s="1171"/>
      <c r="AC72" s="1171"/>
      <c r="AD72" s="1172"/>
      <c r="AE72" s="1173" t="str">
        <f>IF(ISBLANK(PYS!O41),"",PYS!O41)</f>
        <v/>
      </c>
      <c r="AF72" s="1173"/>
      <c r="AG72" s="1173"/>
      <c r="AH72" s="1173"/>
      <c r="AI72" s="1173"/>
      <c r="AJ72" s="1173"/>
      <c r="AK72" s="1173"/>
      <c r="AL72" s="1173"/>
      <c r="AM72" s="1173"/>
      <c r="AN72" s="1173"/>
      <c r="AO72" s="1173"/>
      <c r="AP72" s="1173"/>
      <c r="AQ72" s="1173"/>
      <c r="AR72" s="1173"/>
      <c r="AS72" s="1174" t="str">
        <f>IF(ISBLANK(PYS!P41),"",PYS!P41)</f>
        <v/>
      </c>
      <c r="AT72" s="1174"/>
      <c r="AU72" s="1174"/>
      <c r="AV72" s="1174"/>
      <c r="AW72" s="1174"/>
      <c r="AX72" s="1174"/>
      <c r="AY72" s="1174"/>
      <c r="AZ72" s="1174"/>
      <c r="BA72" s="1174"/>
      <c r="BB72" s="1174"/>
      <c r="BC72" s="1174"/>
      <c r="BD72" s="1174"/>
      <c r="BE72" s="1174"/>
      <c r="BF72" s="1174"/>
      <c r="BG72" s="1174"/>
      <c r="BH72" s="1174"/>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06" t="s">
        <v>8249</v>
      </c>
      <c r="B74" s="1106"/>
      <c r="C74" s="1106"/>
      <c r="D74" s="1106"/>
      <c r="E74" s="1106"/>
      <c r="F74" s="1106"/>
      <c r="G74" s="1106"/>
      <c r="H74" s="1106"/>
      <c r="I74" s="1106"/>
      <c r="J74" s="1106"/>
      <c r="K74" s="1106"/>
      <c r="L74" s="1106"/>
      <c r="M74" s="1106"/>
      <c r="N74" s="1106"/>
      <c r="O74" s="1106"/>
      <c r="P74" s="1106"/>
      <c r="Q74" s="1106"/>
      <c r="R74" s="1106"/>
      <c r="S74" s="1106"/>
      <c r="T74" s="1106"/>
      <c r="U74" s="1106"/>
      <c r="V74" s="1106"/>
      <c r="W74" s="1106"/>
      <c r="X74" s="1106"/>
      <c r="Y74" s="1106"/>
      <c r="Z74" s="1106"/>
      <c r="AA74" s="1106"/>
      <c r="AB74" s="1106"/>
      <c r="AC74" s="1106"/>
      <c r="AD74" s="1106"/>
      <c r="AE74" s="1106"/>
      <c r="AF74" s="1106"/>
      <c r="AG74" s="1106"/>
      <c r="AH74" s="1106"/>
      <c r="AI74" s="1106"/>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07" t="s">
        <v>7931</v>
      </c>
      <c r="B76" s="1107"/>
      <c r="C76" s="1107"/>
      <c r="D76" s="1107"/>
      <c r="E76" s="1107"/>
      <c r="F76" s="1107"/>
      <c r="G76" s="1107"/>
      <c r="H76" s="1107"/>
      <c r="I76" s="1107"/>
      <c r="J76" s="1107"/>
      <c r="K76" s="1107"/>
      <c r="L76" s="1107"/>
      <c r="M76" s="1107"/>
      <c r="N76" s="1107"/>
      <c r="O76" s="1107"/>
      <c r="P76" s="1107"/>
      <c r="Q76" s="1107"/>
      <c r="R76" s="1107"/>
      <c r="S76" s="1107"/>
      <c r="T76" s="1107"/>
      <c r="U76" s="1107"/>
      <c r="V76" s="1107"/>
      <c r="W76" s="1107"/>
      <c r="X76" s="1107"/>
      <c r="Y76" s="1107"/>
      <c r="Z76" s="1107"/>
      <c r="AA76" s="1107"/>
      <c r="AB76" s="1107"/>
      <c r="AC76" s="1107"/>
      <c r="AD76" s="1107"/>
      <c r="AE76" s="1107" t="str">
        <f ca="1">OFFSET(AT16,COUNTA(AT16:BA141)-1,0)</f>
        <v/>
      </c>
      <c r="AF76" s="1107"/>
      <c r="AG76" s="1107"/>
      <c r="AH76" s="1107"/>
      <c r="AI76" s="1107"/>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row>
    <row r="77" spans="1:60" ht="87.75" customHeight="1" x14ac:dyDescent="0.25">
      <c r="A77" s="1108" t="str">
        <f>CONCATENATE(PYS!Y26,CHAR(10)," ",PYS!Z26)</f>
        <v>PERÍODO DE CERTIFICACIÓN
 2024 - 2026</v>
      </c>
      <c r="B77" s="1109"/>
      <c r="C77" s="1109"/>
      <c r="D77" s="1109"/>
      <c r="E77" s="1109"/>
      <c r="F77" s="1109"/>
      <c r="G77" s="1109"/>
      <c r="H77" s="1109"/>
      <c r="I77" s="1109"/>
      <c r="J77" s="1109"/>
      <c r="K77" s="1109"/>
      <c r="L77" s="1109"/>
      <c r="M77" s="1109"/>
      <c r="N77" s="1109"/>
      <c r="O77" s="1110"/>
      <c r="P77" s="1114" t="s">
        <v>8074</v>
      </c>
      <c r="Q77" s="1115"/>
      <c r="R77" s="1115"/>
      <c r="S77" s="1115"/>
      <c r="T77" s="1115"/>
      <c r="U77" s="1115"/>
      <c r="V77" s="1115"/>
      <c r="W77" s="1115"/>
      <c r="X77" s="1115"/>
      <c r="Y77" s="1115"/>
      <c r="Z77" s="1115"/>
      <c r="AA77" s="1115"/>
      <c r="AB77" s="1115"/>
      <c r="AC77" s="1115"/>
      <c r="AD77" s="1116"/>
      <c r="AE77" s="1114" t="str">
        <f ca="1">PYS!AB26</f>
        <v>FECHA DE EXPEDICIÓN: 22-07-2026</v>
      </c>
      <c r="AF77" s="1115"/>
      <c r="AG77" s="1115"/>
      <c r="AH77" s="1115"/>
      <c r="AI77" s="1115"/>
      <c r="AJ77" s="1115"/>
      <c r="AK77" s="1115"/>
      <c r="AL77" s="1115"/>
      <c r="AM77" s="1115"/>
      <c r="AN77" s="1115"/>
      <c r="AO77" s="1115"/>
      <c r="AP77" s="1115"/>
      <c r="AQ77" s="1115"/>
      <c r="AR77" s="1116"/>
      <c r="AS77" s="1120" t="s">
        <v>7932</v>
      </c>
      <c r="AT77" s="1121"/>
      <c r="AU77" s="1121"/>
      <c r="AV77" s="1121"/>
      <c r="AW77" s="1121"/>
      <c r="AX77" s="1121"/>
      <c r="AY77" s="1121"/>
      <c r="AZ77" s="1121"/>
      <c r="BA77" s="1121"/>
      <c r="BB77" s="1121"/>
      <c r="BC77" s="1121"/>
      <c r="BD77" s="1121"/>
      <c r="BE77" s="1121"/>
      <c r="BF77" s="1121"/>
      <c r="BG77" s="1121"/>
      <c r="BH77" s="1122"/>
    </row>
    <row r="78" spans="1:60" ht="12.75" customHeight="1" x14ac:dyDescent="0.25">
      <c r="A78" s="1111"/>
      <c r="B78" s="1112"/>
      <c r="C78" s="1112"/>
      <c r="D78" s="1112"/>
      <c r="E78" s="1112"/>
      <c r="F78" s="1112"/>
      <c r="G78" s="1112"/>
      <c r="H78" s="1112"/>
      <c r="I78" s="1112"/>
      <c r="J78" s="1112"/>
      <c r="K78" s="1112"/>
      <c r="L78" s="1112"/>
      <c r="M78" s="1112"/>
      <c r="N78" s="1112"/>
      <c r="O78" s="1113"/>
      <c r="P78" s="1117"/>
      <c r="Q78" s="1118"/>
      <c r="R78" s="1118"/>
      <c r="S78" s="1118"/>
      <c r="T78" s="1118"/>
      <c r="U78" s="1118"/>
      <c r="V78" s="1118"/>
      <c r="W78" s="1118"/>
      <c r="X78" s="1118"/>
      <c r="Y78" s="1118"/>
      <c r="Z78" s="1118"/>
      <c r="AA78" s="1118"/>
      <c r="AB78" s="1118"/>
      <c r="AC78" s="1118"/>
      <c r="AD78" s="1119"/>
      <c r="AE78" s="1117"/>
      <c r="AF78" s="1118"/>
      <c r="AG78" s="1118"/>
      <c r="AH78" s="1118"/>
      <c r="AI78" s="1118"/>
      <c r="AJ78" s="1118"/>
      <c r="AK78" s="1118"/>
      <c r="AL78" s="1118"/>
      <c r="AM78" s="1118"/>
      <c r="AN78" s="1118"/>
      <c r="AO78" s="1118"/>
      <c r="AP78" s="1118"/>
      <c r="AQ78" s="1118"/>
      <c r="AR78" s="1119"/>
      <c r="AS78" s="1123" t="s">
        <v>7933</v>
      </c>
      <c r="AT78" s="1124"/>
      <c r="AU78" s="1124"/>
      <c r="AV78" s="1124"/>
      <c r="AW78" s="1124"/>
      <c r="AX78" s="1124"/>
      <c r="AY78" s="1124"/>
      <c r="AZ78" s="1124"/>
      <c r="BA78" s="1124"/>
      <c r="BB78" s="1124"/>
      <c r="BC78" s="1124"/>
      <c r="BD78" s="1124"/>
      <c r="BE78" s="1124"/>
      <c r="BF78" s="1124"/>
      <c r="BG78" s="1124"/>
      <c r="BH78" s="1125"/>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1">
        <v>46023</v>
      </c>
      <c r="C1" s="1181"/>
      <c r="D1" s="1181"/>
      <c r="E1" s="1181"/>
      <c r="F1" s="1181"/>
      <c r="G1" s="1181"/>
      <c r="H1" s="1181"/>
      <c r="I1" s="1181"/>
      <c r="J1" s="1181"/>
      <c r="K1" s="1181"/>
      <c r="L1" s="1181"/>
      <c r="M1" s="1181"/>
      <c r="N1" s="1181"/>
      <c r="O1" s="1181"/>
      <c r="P1" s="1181"/>
      <c r="Q1" s="1181"/>
      <c r="R1" s="1181"/>
      <c r="S1" s="1181"/>
      <c r="T1" s="1181"/>
      <c r="U1" s="1181"/>
      <c r="V1" s="1181"/>
      <c r="W1" s="1181"/>
      <c r="X1" s="1181"/>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8">
        <v>46023</v>
      </c>
      <c r="C3" s="1179"/>
      <c r="D3" s="1179"/>
      <c r="E3" s="1179"/>
      <c r="F3" s="1179"/>
      <c r="G3" s="1179"/>
      <c r="H3" s="1180"/>
      <c r="I3" s="946"/>
      <c r="J3" s="1178">
        <v>46054</v>
      </c>
      <c r="K3" s="1179"/>
      <c r="L3" s="1179"/>
      <c r="M3" s="1179"/>
      <c r="N3" s="1179"/>
      <c r="O3" s="1179"/>
      <c r="P3" s="1180"/>
      <c r="Q3" s="946"/>
      <c r="R3" s="1178">
        <v>46082</v>
      </c>
      <c r="S3" s="1179"/>
      <c r="T3" s="1179"/>
      <c r="U3" s="1179"/>
      <c r="V3" s="1179"/>
      <c r="W3" s="1179"/>
      <c r="X3" s="1180"/>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8">
        <v>46113</v>
      </c>
      <c r="C12" s="1179"/>
      <c r="D12" s="1179"/>
      <c r="E12" s="1179"/>
      <c r="F12" s="1179"/>
      <c r="G12" s="1179"/>
      <c r="H12" s="1180"/>
      <c r="I12" s="946"/>
      <c r="J12" s="1178">
        <v>46143</v>
      </c>
      <c r="K12" s="1179"/>
      <c r="L12" s="1179"/>
      <c r="M12" s="1179"/>
      <c r="N12" s="1179"/>
      <c r="O12" s="1179"/>
      <c r="P12" s="1180"/>
      <c r="Q12" s="946"/>
      <c r="R12" s="1178">
        <v>46174</v>
      </c>
      <c r="S12" s="1179"/>
      <c r="T12" s="1179"/>
      <c r="U12" s="1179"/>
      <c r="V12" s="1179"/>
      <c r="W12" s="1179"/>
      <c r="X12" s="1180"/>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8">
        <v>46204</v>
      </c>
      <c r="C21" s="1179"/>
      <c r="D21" s="1179"/>
      <c r="E21" s="1179"/>
      <c r="F21" s="1179"/>
      <c r="G21" s="1179"/>
      <c r="H21" s="1180"/>
      <c r="I21" s="946"/>
      <c r="J21" s="1178">
        <v>46235</v>
      </c>
      <c r="K21" s="1179"/>
      <c r="L21" s="1179"/>
      <c r="M21" s="1179"/>
      <c r="N21" s="1179"/>
      <c r="O21" s="1179"/>
      <c r="P21" s="1180"/>
      <c r="Q21" s="946"/>
      <c r="R21" s="1178">
        <v>46266</v>
      </c>
      <c r="S21" s="1179"/>
      <c r="T21" s="1179"/>
      <c r="U21" s="1179"/>
      <c r="V21" s="1179"/>
      <c r="W21" s="1179"/>
      <c r="X21" s="1180"/>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8">
        <v>46296</v>
      </c>
      <c r="C30" s="1179"/>
      <c r="D30" s="1179"/>
      <c r="E30" s="1179"/>
      <c r="F30" s="1179"/>
      <c r="G30" s="1179"/>
      <c r="H30" s="1180"/>
      <c r="I30" s="946"/>
      <c r="J30" s="1178">
        <v>46327</v>
      </c>
      <c r="K30" s="1179"/>
      <c r="L30" s="1179"/>
      <c r="M30" s="1179"/>
      <c r="N30" s="1179"/>
      <c r="O30" s="1179"/>
      <c r="P30" s="1180"/>
      <c r="Q30" s="946"/>
      <c r="R30" s="1178">
        <v>46357</v>
      </c>
      <c r="S30" s="1179"/>
      <c r="T30" s="1179"/>
      <c r="U30" s="1179"/>
      <c r="V30" s="1179"/>
      <c r="W30" s="1179"/>
      <c r="X30" s="1180"/>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5" priority="1">
      <formula>IFERROR(INDEX(DiasCategorias, B5-FechaInicio+1),0)=1</formula>
    </cfRule>
    <cfRule type="expression" dxfId="224" priority="2">
      <formula>IFERROR(INDEX(DiasCategorias, B5-FechaInicio+1),0)=2</formula>
    </cfRule>
    <cfRule type="expression" dxfId="223" priority="3">
      <formula>IFERROR(INDEX(DiasCategorias, B5-FechaInicio+1),0)=3</formula>
    </cfRule>
    <cfRule type="expression" dxfId="222" priority="4">
      <formula>IFERROR(INDEX(DiasCategorias, B5-FechaInicio+1),0)=4</formula>
    </cfRule>
    <cfRule type="expression" dxfId="221" priority="5">
      <formula>IFERROR(INDEX(DiasCategorias, B5-FechaInicio+1),0)=5</formula>
    </cfRule>
    <cfRule type="expression" dxfId="220" priority="6">
      <formula>IFERROR(INDEX(DiasCategorias, B5-FechaInicio+1),0)=6</formula>
    </cfRule>
    <cfRule type="expression" dxfId="219" priority="7">
      <formula>IFERROR(INDEX(DiasCategorias, B5-FechaInicio+1),0)=7</formula>
    </cfRule>
    <cfRule type="expression" dxfId="218" priority="8">
      <formula>IFERROR(INDEX(DiasCategorias, B5-FechaInicio+1),0)=8</formula>
    </cfRule>
    <cfRule type="expression" dxfId="217" priority="9">
      <formula>IFERROR(INDEX(DiasCategorias, B5-FechaInicio+1),0)=9</formula>
    </cfRule>
    <cfRule type="expression" dxfId="216" priority="10">
      <formula>IFERROR(INDEX(DiasCategorias, B5-FechaInicio+1),0)=10</formula>
    </cfRule>
    <cfRule type="expression" dxfId="215" priority="11">
      <formula>IFERROR(INDEX(DiasCategorias, B5-FechaInicio+1),0)=11</formula>
    </cfRule>
    <cfRule type="expression" dxfId="214"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N23" sqref="N23"/>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3" t="s">
        <v>7936</v>
      </c>
      <c r="B1" s="1183"/>
      <c r="C1" s="1183"/>
      <c r="AZ1" s="802" t="s">
        <v>7889</v>
      </c>
      <c r="BA1" s="803" t="s">
        <v>7951</v>
      </c>
      <c r="BL1" s="837"/>
    </row>
    <row r="2" spans="1:64" ht="19.5" customHeight="1" thickBot="1" x14ac:dyDescent="0.35">
      <c r="B2" s="833">
        <f ca="1">Y24</f>
        <v>48484658</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2" t="s">
        <v>7903</v>
      </c>
      <c r="BA12" s="1182"/>
      <c r="BB12" s="1182"/>
      <c r="BC12" s="1182"/>
      <c r="BD12" s="1182"/>
      <c r="BE12" s="1182"/>
      <c r="BF12" s="1182"/>
      <c r="BG12" s="1182"/>
      <c r="BH12" s="1182"/>
      <c r="BI12" s="1182"/>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t="s">
        <v>7889</v>
      </c>
      <c r="B22" s="803" t="s">
        <v>9258</v>
      </c>
      <c r="M22" s="804"/>
      <c r="N22" s="844" t="e" cm="1" vm="1">
        <f t="array" aca="1" ref="N22" ca="1">IF(_xlfn.SORTBY(M22:M27,_xlfn.SEQUENCE(ROWS(M22:M27),1,ROWS(M22:M27),-1))=0,"",(_xlfn.SORTBY(M22:M27,_xlfn.SEQUENCE(ROWS(M22:M27),1,ROWS(M22:M27),-1))))</f>
        <v>#VALUE!</v>
      </c>
      <c r="O22" s="837"/>
      <c r="P22" s="837" t="s">
        <v>9267</v>
      </c>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t="s">
        <v>7890</v>
      </c>
      <c r="B23" s="803" t="s">
        <v>9250</v>
      </c>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t="s">
        <v>7894</v>
      </c>
      <c r="B24" s="803">
        <v>2014</v>
      </c>
      <c r="M24" s="804"/>
      <c r="N24" s="845" t="e" cm="1" vm="1">
        <f t="array" aca="1" ref="N24" ca="1">IF(_xlfn.SORTBY(M24:M29,_xlfn.SEQUENCE(ROWS(M24:M29),1,ROWS(M24:M29),-1))=0,"",(_xlfn.SORTBY(M24:M29,_xlfn.SEQUENCE(ROWS(M24:M29),1,ROWS(M24:M29),-1))))</f>
        <v>#VALUE!</v>
      </c>
      <c r="O24" s="804"/>
      <c r="P24" s="804"/>
      <c r="S24" s="809" t="s">
        <v>7779</v>
      </c>
      <c r="T24" s="810">
        <v>45424658</v>
      </c>
      <c r="U24" s="810">
        <f ca="1">VLOOKUP(PYS!AA26,PYS!S26:U56,3,FALSE)</f>
        <v>45754658</v>
      </c>
      <c r="V24" s="810">
        <f>W24*X24</f>
        <v>2730000</v>
      </c>
      <c r="W24" s="810">
        <v>546</v>
      </c>
      <c r="X24" s="810">
        <v>5000</v>
      </c>
      <c r="Y24" s="810">
        <f ca="1">U24+V24</f>
        <v>48484658</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t="s">
        <v>6558</v>
      </c>
      <c r="B25" s="803" t="s">
        <v>9259</v>
      </c>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t="s">
        <v>7896</v>
      </c>
      <c r="B26" s="803" t="s">
        <v>7897</v>
      </c>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t="str">
        <f>A22</f>
        <v>Período de certificación</v>
      </c>
      <c r="X26" s="813" t="str">
        <f>B22</f>
        <v>2024 a 2026</v>
      </c>
      <c r="Y26" s="812" t="str">
        <f>UPPER(W26)</f>
        <v>PERÍODO DE CERTIFICACIÓN</v>
      </c>
      <c r="Z26" s="814" t="str">
        <f>SUBSTITUTE(X26,"a","-")</f>
        <v>2024 - 2026</v>
      </c>
      <c r="AA26" s="815">
        <f ca="1">TODAY()</f>
        <v>46225</v>
      </c>
      <c r="AB26" s="466" t="str">
        <f ca="1">"FECHA DE EXPEDICIÓN: "&amp;TEXT(AA26,"dd-mm-yyyy")</f>
        <v>FECHA DE EXPEDICIÓN: 22-07-2026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t="s">
        <v>7898</v>
      </c>
      <c r="B27" s="816">
        <v>46225</v>
      </c>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t="s">
        <v>7899</v>
      </c>
      <c r="B28" s="803" t="s">
        <v>1718</v>
      </c>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t="s">
        <v>7900</v>
      </c>
      <c r="B29" s="803">
        <v>1396</v>
      </c>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t="s">
        <v>7901</v>
      </c>
      <c r="B30" s="803" t="s">
        <v>9260</v>
      </c>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t="s">
        <v>7902</v>
      </c>
      <c r="B31" s="803">
        <v>5</v>
      </c>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2" t="s">
        <v>7903</v>
      </c>
      <c r="B33" s="1182"/>
      <c r="C33" s="1182"/>
      <c r="D33" s="1182"/>
      <c r="E33" s="1182"/>
      <c r="F33" s="1182"/>
      <c r="G33" s="1182"/>
      <c r="H33" s="1182"/>
      <c r="I33" s="1182"/>
      <c r="J33" s="1182"/>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749" t="s">
        <v>7904</v>
      </c>
      <c r="B34" s="1749" t="s">
        <v>7905</v>
      </c>
      <c r="C34" s="1749" t="s">
        <v>7906</v>
      </c>
      <c r="D34" s="1749" t="s">
        <v>3630</v>
      </c>
      <c r="E34" s="1749" t="s">
        <v>7907</v>
      </c>
      <c r="F34" s="1749" t="s">
        <v>7908</v>
      </c>
      <c r="G34" s="1749" t="s">
        <v>7909</v>
      </c>
      <c r="H34" s="1749" t="s">
        <v>1699</v>
      </c>
      <c r="I34" s="1749" t="s">
        <v>7910</v>
      </c>
      <c r="J34" s="1749" t="s">
        <v>3557</v>
      </c>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t="s">
        <v>7911</v>
      </c>
      <c r="B35" s="804">
        <v>314791504</v>
      </c>
      <c r="C35" s="818">
        <v>45708</v>
      </c>
      <c r="D35" s="804" t="s">
        <v>8011</v>
      </c>
      <c r="E35" s="804" t="s">
        <v>7912</v>
      </c>
      <c r="F35" s="804" t="s">
        <v>8012</v>
      </c>
      <c r="G35" s="804" t="s">
        <v>7912</v>
      </c>
      <c r="H35" s="804" t="s">
        <v>9261</v>
      </c>
      <c r="I35" s="804" t="s">
        <v>9262</v>
      </c>
      <c r="J35" s="804">
        <v>2025</v>
      </c>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t="s">
        <v>7911</v>
      </c>
      <c r="B36" s="804">
        <v>315895288</v>
      </c>
      <c r="C36" s="818">
        <v>46035</v>
      </c>
      <c r="D36" s="804" t="s">
        <v>9263</v>
      </c>
      <c r="E36" s="804" t="s">
        <v>7912</v>
      </c>
      <c r="F36" s="804" t="s">
        <v>9264</v>
      </c>
      <c r="G36" s="804" t="s">
        <v>7912</v>
      </c>
      <c r="H36" s="804" t="s">
        <v>9265</v>
      </c>
      <c r="I36" s="804" t="s">
        <v>9266</v>
      </c>
      <c r="J36" s="804">
        <v>2026</v>
      </c>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4" t="s">
        <v>6549</v>
      </c>
      <c r="C2" s="1185"/>
      <c r="D2" s="562"/>
      <c r="E2" s="562"/>
      <c r="F2" s="1184" t="s">
        <v>6549</v>
      </c>
      <c r="G2" s="1185"/>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4" t="s">
        <v>6550</v>
      </c>
      <c r="C14" s="1185"/>
      <c r="D14" s="562"/>
      <c r="E14" s="562"/>
      <c r="F14" s="1184" t="s">
        <v>6550</v>
      </c>
      <c r="G14" s="1185"/>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4" t="s">
        <v>6549</v>
      </c>
      <c r="C30" s="1185"/>
      <c r="D30" s="562"/>
      <c r="E30" s="562"/>
      <c r="F30" s="1184" t="s">
        <v>6549</v>
      </c>
      <c r="G30" s="1185"/>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4" t="s">
        <v>6550</v>
      </c>
      <c r="C41" s="1185"/>
      <c r="D41" s="562"/>
      <c r="E41" s="562"/>
      <c r="F41" s="1184" t="s">
        <v>6550</v>
      </c>
      <c r="G41" s="1185"/>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8" t="s">
        <v>363</v>
      </c>
      <c r="D1" s="664" t="s">
        <v>8526</v>
      </c>
    </row>
    <row r="2" spans="1:27" x14ac:dyDescent="0.25">
      <c r="A2" s="1098"/>
      <c r="G2" t="s">
        <v>629</v>
      </c>
      <c r="H2" s="330" t="s">
        <v>7100</v>
      </c>
    </row>
    <row r="3" spans="1:27" ht="16.5" x14ac:dyDescent="0.3">
      <c r="A3" s="197"/>
      <c r="D3" s="311" t="s">
        <v>124</v>
      </c>
      <c r="E3" s="698">
        <f ca="1">TODAY()</f>
        <v>46225</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6" t="s">
        <v>7573</v>
      </c>
      <c r="C16" s="1186"/>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6" t="s">
        <v>8204</v>
      </c>
      <c r="C19" s="1186"/>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6" t="s">
        <v>7572</v>
      </c>
      <c r="C21" s="1186"/>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1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46225</v>
      </c>
      <c r="B1" s="1189"/>
      <c r="C1" s="1189"/>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0"/>
      <c r="D10" s="1190"/>
      <c r="E10" s="1190"/>
      <c r="F10" s="1190"/>
      <c r="G10" s="1190"/>
      <c r="H10" s="1190"/>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7" t="s">
        <v>8331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8" t="s">
        <v>8332</v>
      </c>
      <c r="B21" s="1188"/>
      <c r="C21" s="1188"/>
      <c r="D21" s="912" t="str">
        <f>FORMATOS!E11</f>
        <v>EHZ459</v>
      </c>
      <c r="E21" s="1187" t="s">
        <v>8333</v>
      </c>
      <c r="F21" s="1187"/>
      <c r="G21" s="1187"/>
      <c r="H21" s="1187"/>
    </row>
    <row r="22" spans="1:8" ht="15" customHeight="1" x14ac:dyDescent="0.25">
      <c r="A22" s="1187" t="s">
        <v>8334</v>
      </c>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24.7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t="s">
        <v>8335</v>
      </c>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909"/>
      <c r="B41" s="909"/>
      <c r="C41" s="909"/>
      <c r="D41" s="909"/>
      <c r="E41" s="909"/>
      <c r="F41" s="909"/>
      <c r="G41" s="909"/>
      <c r="H41" s="909"/>
    </row>
    <row r="42" spans="1:8" ht="15" customHeight="1" x14ac:dyDescent="0.25">
      <c r="A42" s="1187" t="s">
        <v>7527</v>
      </c>
      <c r="B42" s="1187"/>
      <c r="C42" s="1187"/>
      <c r="D42" s="1187"/>
      <c r="E42" s="1187"/>
      <c r="F42" s="1187"/>
      <c r="G42" s="1187"/>
      <c r="H42" s="1187"/>
    </row>
    <row r="43" spans="1:8" ht="15" customHeight="1" x14ac:dyDescent="0.25">
      <c r="A43" s="1187"/>
      <c r="B43" s="1187"/>
      <c r="C43" s="1187"/>
      <c r="D43" s="1187"/>
      <c r="E43" s="1187"/>
      <c r="F43" s="1187"/>
      <c r="G43" s="1187"/>
      <c r="H43" s="1187"/>
    </row>
    <row r="44" spans="1:8" ht="23.25" customHeight="1" x14ac:dyDescent="0.25">
      <c r="A44" s="1187"/>
      <c r="B44" s="1187"/>
      <c r="C44" s="1187"/>
      <c r="D44" s="1187"/>
      <c r="E44" s="1187"/>
      <c r="F44" s="1187"/>
      <c r="G44" s="1187"/>
      <c r="H44" s="1187"/>
    </row>
    <row r="45" spans="1:8" ht="16.5" customHeight="1" x14ac:dyDescent="0.25">
      <c r="A45" s="1187"/>
      <c r="B45" s="1187"/>
      <c r="C45" s="1187"/>
      <c r="D45" s="1187"/>
      <c r="E45" s="1187"/>
      <c r="F45" s="1187"/>
      <c r="G45" s="1187"/>
      <c r="H45" s="1187"/>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89">
        <f ca="1">TODAY()</f>
        <v>46225</v>
      </c>
      <c r="B1" s="1189"/>
      <c r="C1" s="1189"/>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7" t="s">
        <v>8201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1187"/>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91" t="s">
        <v>7090</v>
      </c>
      <c r="B27" s="1191"/>
      <c r="C27" s="1191"/>
      <c r="D27" s="1191"/>
      <c r="E27" s="1191"/>
      <c r="F27" s="1191"/>
      <c r="G27" s="1191"/>
      <c r="H27" s="1191"/>
    </row>
    <row r="28" spans="1:8" x14ac:dyDescent="0.25">
      <c r="A28" s="1191"/>
      <c r="B28" s="1191"/>
      <c r="C28" s="1191"/>
      <c r="D28" s="1191"/>
      <c r="E28" s="1191"/>
      <c r="F28" s="1191"/>
      <c r="G28" s="1191"/>
      <c r="H28" s="1191"/>
    </row>
    <row r="29" spans="1:8" x14ac:dyDescent="0.25">
      <c r="A29" s="637"/>
      <c r="B29" s="637"/>
      <c r="C29" s="637"/>
      <c r="D29" s="637"/>
      <c r="E29" s="637"/>
      <c r="F29" s="637"/>
      <c r="G29" s="637"/>
      <c r="H29" s="637"/>
    </row>
    <row r="30" spans="1:8" x14ac:dyDescent="0.25">
      <c r="A30" s="1187" t="s">
        <v>8202</v>
      </c>
      <c r="B30" s="1187"/>
      <c r="C30" s="1187"/>
      <c r="D30" s="1187"/>
      <c r="E30" s="1187"/>
      <c r="F30" s="1187"/>
      <c r="G30" s="1187"/>
      <c r="H30" s="1187"/>
    </row>
    <row r="31" spans="1:8" x14ac:dyDescent="0.25">
      <c r="A31" s="1187"/>
      <c r="B31" s="1187"/>
      <c r="C31" s="1187"/>
      <c r="D31" s="1187"/>
      <c r="E31" s="1187"/>
      <c r="F31" s="1187"/>
      <c r="G31" s="1187"/>
      <c r="H31" s="1187"/>
    </row>
    <row r="32" spans="1:8" ht="15" customHeight="1" x14ac:dyDescent="0.25">
      <c r="A32" s="1187" t="s">
        <v>8200</v>
      </c>
      <c r="B32" s="1187"/>
      <c r="C32" s="1187"/>
      <c r="D32" s="1187"/>
      <c r="E32" s="1187"/>
      <c r="F32" s="1187"/>
      <c r="G32" s="1187"/>
      <c r="H32" s="1187"/>
    </row>
    <row r="33" spans="1:8" ht="15" customHeight="1" x14ac:dyDescent="0.25">
      <c r="A33" s="1187"/>
      <c r="B33" s="1187"/>
      <c r="C33" s="1187"/>
      <c r="D33" s="1187"/>
      <c r="E33" s="1187"/>
      <c r="F33" s="1187"/>
      <c r="G33" s="1187"/>
      <c r="H33" s="1187"/>
    </row>
    <row r="34" spans="1:8" ht="26.25" customHeight="1" x14ac:dyDescent="0.25">
      <c r="A34" s="1187"/>
      <c r="B34" s="1187"/>
      <c r="C34" s="1187"/>
      <c r="D34" s="1187"/>
      <c r="E34" s="1187"/>
      <c r="F34" s="1187"/>
      <c r="G34" s="1187"/>
      <c r="H34" s="1187"/>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89">
        <f ca="1">TODAY()</f>
        <v>46225</v>
      </c>
      <c r="B1" s="1189"/>
      <c r="C1" s="1189"/>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7" t="s">
        <v>8803</v>
      </c>
      <c r="B16" s="1187"/>
      <c r="C16" s="1187"/>
      <c r="D16" s="1187"/>
      <c r="E16" s="1187"/>
      <c r="F16" s="1187"/>
      <c r="G16" s="1187"/>
      <c r="H16" s="1187"/>
    </row>
    <row r="17" spans="1:9" ht="16.5" customHeight="1" x14ac:dyDescent="0.25">
      <c r="A17" s="1187"/>
      <c r="B17" s="1187"/>
      <c r="C17" s="1187"/>
      <c r="D17" s="1187"/>
      <c r="E17" s="1187"/>
      <c r="F17" s="1187"/>
      <c r="G17" s="1187"/>
      <c r="H17" s="1187"/>
    </row>
    <row r="18" spans="1:9" ht="16.5" customHeight="1" x14ac:dyDescent="0.25">
      <c r="A18" s="1187"/>
      <c r="B18" s="1187"/>
      <c r="C18" s="1187"/>
      <c r="D18" s="1187"/>
      <c r="E18" s="1187"/>
      <c r="F18" s="1187"/>
      <c r="G18" s="1187"/>
      <c r="H18" s="1187"/>
    </row>
    <row r="19" spans="1:9" ht="16.5" customHeight="1" x14ac:dyDescent="0.25">
      <c r="A19" s="1187"/>
      <c r="B19" s="1187"/>
      <c r="C19" s="1187"/>
      <c r="D19" s="1187"/>
      <c r="E19" s="1187"/>
      <c r="F19" s="1187"/>
      <c r="G19" s="1187"/>
      <c r="H19" s="1187"/>
    </row>
    <row r="20" spans="1:9" ht="15" customHeight="1" x14ac:dyDescent="0.25">
      <c r="A20" s="1187"/>
      <c r="B20" s="1187"/>
      <c r="C20" s="1187"/>
      <c r="D20" s="1187"/>
      <c r="E20" s="1187"/>
      <c r="F20" s="1187"/>
      <c r="G20" s="1187"/>
      <c r="H20" s="1187"/>
    </row>
    <row r="21" spans="1:9" ht="15" customHeight="1" x14ac:dyDescent="0.25">
      <c r="A21" s="1192" t="s">
        <v>7133</v>
      </c>
      <c r="B21" s="1192"/>
      <c r="C21" s="1192"/>
      <c r="D21" s="1192"/>
      <c r="E21" s="1192"/>
      <c r="F21" s="1192"/>
      <c r="G21" s="1192"/>
      <c r="H21" s="1192"/>
    </row>
    <row r="22" spans="1:9" ht="15" customHeight="1" x14ac:dyDescent="0.25">
      <c r="A22" s="636"/>
      <c r="B22" s="636"/>
      <c r="C22" s="636"/>
      <c r="D22" s="636"/>
      <c r="E22" s="636"/>
      <c r="F22" s="636"/>
      <c r="G22" s="636"/>
      <c r="H22" s="636"/>
    </row>
    <row r="23" spans="1:9" ht="15" customHeight="1" x14ac:dyDescent="0.25">
      <c r="A23" s="1193" t="s">
        <v>8996</v>
      </c>
      <c r="B23" s="1193"/>
      <c r="C23" s="1193"/>
      <c r="D23" s="1193"/>
      <c r="E23" s="1193"/>
      <c r="F23" s="1193"/>
      <c r="G23" s="1193"/>
      <c r="H23" s="1193"/>
      <c r="I23" s="1193"/>
    </row>
    <row r="24" spans="1:9" ht="15" customHeight="1" x14ac:dyDescent="0.25">
      <c r="A24" s="1193"/>
      <c r="B24" s="1193"/>
      <c r="C24" s="1193"/>
      <c r="D24" s="1193"/>
      <c r="E24" s="1193"/>
      <c r="F24" s="1193"/>
      <c r="G24" s="1193"/>
      <c r="H24" s="1193"/>
      <c r="I24" s="1193"/>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7" t="s">
        <v>8998</v>
      </c>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1" t="s">
        <v>7090</v>
      </c>
      <c r="B33" s="1191"/>
      <c r="C33" s="1191"/>
      <c r="D33" s="1191"/>
      <c r="E33" s="1191"/>
      <c r="F33" s="1191"/>
      <c r="G33" s="1191"/>
      <c r="H33" s="1191"/>
    </row>
    <row r="34" spans="1:8" x14ac:dyDescent="0.25">
      <c r="A34" s="1191"/>
      <c r="B34" s="1191"/>
      <c r="C34" s="1191"/>
      <c r="D34" s="1191"/>
      <c r="E34" s="1191"/>
      <c r="F34" s="1191"/>
      <c r="G34" s="1191"/>
      <c r="H34" s="1191"/>
    </row>
    <row r="35" spans="1:8" x14ac:dyDescent="0.25">
      <c r="A35" s="637"/>
      <c r="B35" s="637"/>
      <c r="C35" s="637"/>
      <c r="D35" s="637"/>
      <c r="E35" s="637"/>
      <c r="F35" s="637"/>
      <c r="G35" s="637"/>
      <c r="H35" s="637"/>
    </row>
    <row r="36" spans="1:8" x14ac:dyDescent="0.25">
      <c r="A36" s="1187" t="s">
        <v>8804</v>
      </c>
      <c r="B36" s="1187"/>
      <c r="C36" s="1187"/>
      <c r="D36" s="1187"/>
      <c r="E36" s="1187"/>
      <c r="F36" s="1187"/>
      <c r="G36" s="1187"/>
      <c r="H36" s="1187"/>
    </row>
    <row r="37" spans="1:8" x14ac:dyDescent="0.25">
      <c r="A37" s="1187"/>
      <c r="B37" s="1187"/>
      <c r="C37" s="1187"/>
      <c r="D37" s="1187"/>
      <c r="E37" s="1187"/>
      <c r="F37" s="1187"/>
      <c r="G37" s="1187"/>
      <c r="H37" s="1187"/>
    </row>
    <row r="38" spans="1:8" ht="16.5" x14ac:dyDescent="0.25">
      <c r="A38" s="1009"/>
      <c r="B38" s="1009"/>
      <c r="C38" s="1009"/>
      <c r="D38" s="1009"/>
      <c r="E38" s="1009"/>
      <c r="F38" s="1009"/>
      <c r="G38" s="1009"/>
      <c r="H38" s="1009"/>
    </row>
    <row r="39" spans="1:8" x14ac:dyDescent="0.25">
      <c r="A39" s="1187" t="s">
        <v>8805</v>
      </c>
      <c r="B39" s="1187"/>
      <c r="C39" s="1187"/>
      <c r="D39" s="1187"/>
      <c r="E39" s="1187"/>
      <c r="F39" s="1187"/>
      <c r="G39" s="1187"/>
      <c r="H39" s="1187"/>
    </row>
    <row r="40" spans="1:8" x14ac:dyDescent="0.25">
      <c r="A40" s="1187"/>
      <c r="B40" s="1187"/>
      <c r="C40" s="1187"/>
      <c r="D40" s="1187"/>
      <c r="E40" s="1187"/>
      <c r="F40" s="1187"/>
      <c r="G40" s="1187"/>
      <c r="H40" s="1187"/>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89">
        <f ca="1">TODAY()</f>
        <v>46225</v>
      </c>
      <c r="B1" s="1189"/>
      <c r="C1" s="1189"/>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0" t="str">
        <f>FORMATOS!E8</f>
        <v>05079000000018730341</v>
      </c>
      <c r="D10" s="1190"/>
      <c r="E10" s="1190"/>
      <c r="F10" s="1190"/>
      <c r="G10" s="1190"/>
      <c r="H10" s="1190"/>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7" t="s">
        <v>7139</v>
      </c>
      <c r="B16" s="1187"/>
      <c r="C16" s="1187"/>
      <c r="D16" s="1187"/>
      <c r="E16" s="1187"/>
      <c r="F16" s="1187"/>
      <c r="G16" s="1187"/>
      <c r="H16" s="1187"/>
      <c r="I16" s="1187"/>
    </row>
    <row r="17" spans="1:9" ht="16.5" customHeight="1" x14ac:dyDescent="0.25">
      <c r="A17" s="1187"/>
      <c r="B17" s="1187"/>
      <c r="C17" s="1187"/>
      <c r="D17" s="1187"/>
      <c r="E17" s="1187"/>
      <c r="F17" s="1187"/>
      <c r="G17" s="1187"/>
      <c r="H17" s="1187"/>
      <c r="I17" s="1187"/>
    </row>
    <row r="18" spans="1:9" ht="16.5" customHeight="1" x14ac:dyDescent="0.25">
      <c r="A18" s="1187"/>
      <c r="B18" s="1187"/>
      <c r="C18" s="1187"/>
      <c r="D18" s="1187"/>
      <c r="E18" s="1187"/>
      <c r="F18" s="1187"/>
      <c r="G18" s="1187"/>
      <c r="H18" s="1187"/>
      <c r="I18" s="1187"/>
    </row>
    <row r="19" spans="1:9" ht="16.5" customHeight="1" x14ac:dyDescent="0.25">
      <c r="A19" s="1187"/>
      <c r="B19" s="1187"/>
      <c r="C19" s="1187"/>
      <c r="D19" s="1187"/>
      <c r="E19" s="1187"/>
      <c r="F19" s="1187"/>
      <c r="G19" s="1187"/>
      <c r="H19" s="1187"/>
      <c r="I19" s="1187"/>
    </row>
    <row r="20" spans="1:9" ht="15" customHeight="1" x14ac:dyDescent="0.25">
      <c r="A20" s="1187"/>
      <c r="B20" s="1187"/>
      <c r="C20" s="1187"/>
      <c r="D20" s="1187"/>
      <c r="E20" s="1187"/>
      <c r="F20" s="1187"/>
      <c r="G20" s="1187"/>
      <c r="H20" s="1187"/>
      <c r="I20" s="1187"/>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7" t="s">
        <v>9029</v>
      </c>
      <c r="B23" s="1187"/>
      <c r="C23" s="1187"/>
      <c r="D23" s="1187"/>
      <c r="E23" s="1187"/>
      <c r="F23" s="1187"/>
      <c r="G23" s="1187"/>
      <c r="H23" s="1187"/>
      <c r="I23" s="1187"/>
    </row>
    <row r="24" spans="1:9" ht="15" customHeight="1" x14ac:dyDescent="0.25">
      <c r="A24" s="1187"/>
      <c r="B24" s="1187"/>
      <c r="C24" s="1187"/>
      <c r="D24" s="1187"/>
      <c r="E24" s="1187"/>
      <c r="F24" s="1187"/>
      <c r="G24" s="1187"/>
      <c r="H24" s="1187"/>
      <c r="I24" s="1187"/>
    </row>
    <row r="25" spans="1:9" ht="15" customHeight="1" x14ac:dyDescent="0.25">
      <c r="A25" s="1187"/>
      <c r="B25" s="1187"/>
      <c r="C25" s="1187"/>
      <c r="D25" s="1187"/>
      <c r="E25" s="1187"/>
      <c r="F25" s="1187"/>
      <c r="G25" s="1187"/>
      <c r="H25" s="1187"/>
      <c r="I25" s="1187"/>
    </row>
    <row r="26" spans="1:9" ht="15" customHeight="1" x14ac:dyDescent="0.25">
      <c r="A26" s="1187"/>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1187"/>
      <c r="B30" s="1187"/>
      <c r="C30" s="1187"/>
      <c r="D30" s="1187"/>
      <c r="E30" s="1187"/>
      <c r="F30" s="1187"/>
      <c r="G30" s="1187"/>
      <c r="H30" s="1187"/>
      <c r="I30" s="1187"/>
    </row>
    <row r="31" spans="1:9" ht="15" customHeight="1" x14ac:dyDescent="0.25">
      <c r="A31" s="1187"/>
      <c r="B31" s="1187"/>
      <c r="C31" s="1187"/>
      <c r="D31" s="1187"/>
      <c r="E31" s="1187"/>
      <c r="F31" s="1187"/>
      <c r="G31" s="1187"/>
      <c r="H31" s="1187"/>
      <c r="I31" s="1187"/>
    </row>
    <row r="32" spans="1:9" ht="15" customHeight="1" x14ac:dyDescent="0.25">
      <c r="A32" s="1187"/>
      <c r="B32" s="1187"/>
      <c r="C32" s="1187"/>
      <c r="D32" s="1187"/>
      <c r="E32" s="1187"/>
      <c r="F32" s="1187"/>
      <c r="G32" s="1187"/>
      <c r="H32" s="1187"/>
      <c r="I32" s="1187"/>
    </row>
    <row r="33" spans="1:9" ht="15" customHeight="1" x14ac:dyDescent="0.25">
      <c r="A33" s="1187"/>
      <c r="B33" s="1187"/>
      <c r="C33" s="1187"/>
      <c r="D33" s="1187"/>
      <c r="E33" s="1187"/>
      <c r="F33" s="1187"/>
      <c r="G33" s="1187"/>
      <c r="H33" s="1187"/>
      <c r="I33" s="1187"/>
    </row>
    <row r="34" spans="1:9" ht="15" customHeight="1" x14ac:dyDescent="0.25">
      <c r="A34" s="1187"/>
      <c r="B34" s="1187"/>
      <c r="C34" s="1187"/>
      <c r="D34" s="1187"/>
      <c r="E34" s="1187"/>
      <c r="F34" s="1187"/>
      <c r="G34" s="1187"/>
      <c r="H34" s="1187"/>
      <c r="I34" s="1187"/>
    </row>
    <row r="35" spans="1:9" ht="15" customHeight="1" x14ac:dyDescent="0.25">
      <c r="A35" s="1187"/>
      <c r="B35" s="1187"/>
      <c r="C35" s="1187"/>
      <c r="D35" s="1187"/>
      <c r="E35" s="1187"/>
      <c r="F35" s="1187"/>
      <c r="G35" s="1187"/>
      <c r="H35" s="1187"/>
      <c r="I35" s="1187"/>
    </row>
    <row r="36" spans="1:9" ht="15" customHeight="1" x14ac:dyDescent="0.25">
      <c r="A36" s="1187"/>
      <c r="B36" s="1187"/>
      <c r="C36" s="1187"/>
      <c r="D36" s="1187"/>
      <c r="E36" s="1187"/>
      <c r="F36" s="1187"/>
      <c r="G36" s="1187"/>
      <c r="H36" s="1187"/>
      <c r="I36" s="1187"/>
    </row>
    <row r="37" spans="1:9" ht="15" customHeight="1" x14ac:dyDescent="0.25">
      <c r="A37" s="1187"/>
      <c r="B37" s="1187"/>
      <c r="C37" s="1187"/>
      <c r="D37" s="1187"/>
      <c r="E37" s="1187"/>
      <c r="F37" s="1187"/>
      <c r="G37" s="1187"/>
      <c r="H37" s="1187"/>
      <c r="I37" s="1187"/>
    </row>
    <row r="38" spans="1:9" ht="15" customHeight="1" x14ac:dyDescent="0.25">
      <c r="A38" s="1187"/>
      <c r="B38" s="1187"/>
      <c r="C38" s="1187"/>
      <c r="D38" s="1187"/>
      <c r="E38" s="1187"/>
      <c r="F38" s="1187"/>
      <c r="G38" s="1187"/>
      <c r="H38" s="1187"/>
      <c r="I38" s="1187"/>
    </row>
    <row r="39" spans="1:9" ht="15" customHeight="1" x14ac:dyDescent="0.25">
      <c r="A39" s="1187"/>
      <c r="B39" s="1187"/>
      <c r="C39" s="1187"/>
      <c r="D39" s="1187"/>
      <c r="E39" s="1187"/>
      <c r="F39" s="1187"/>
      <c r="G39" s="1187"/>
      <c r="H39" s="1187"/>
      <c r="I39" s="1187"/>
    </row>
    <row r="40" spans="1:9" ht="15" customHeight="1" x14ac:dyDescent="0.25">
      <c r="A40" s="1187"/>
      <c r="B40" s="1187"/>
      <c r="C40" s="1187"/>
      <c r="D40" s="1187"/>
      <c r="E40" s="1187"/>
      <c r="F40" s="1187"/>
      <c r="G40" s="1187"/>
      <c r="H40" s="1187"/>
      <c r="I40" s="1187"/>
    </row>
    <row r="41" spans="1:9" ht="15" customHeight="1" x14ac:dyDescent="0.25">
      <c r="A41" s="1187"/>
      <c r="B41" s="1187"/>
      <c r="C41" s="1187"/>
      <c r="D41" s="1187"/>
      <c r="E41" s="1187"/>
      <c r="F41" s="1187"/>
      <c r="G41" s="1187"/>
      <c r="H41" s="1187"/>
      <c r="I41" s="1187"/>
    </row>
    <row r="42" spans="1:9" ht="15" customHeight="1" x14ac:dyDescent="0.25">
      <c r="A42" s="1187"/>
      <c r="B42" s="1187"/>
      <c r="C42" s="1187"/>
      <c r="D42" s="1187"/>
      <c r="E42" s="1187"/>
      <c r="F42" s="1187"/>
      <c r="G42" s="1187"/>
      <c r="H42" s="1187"/>
      <c r="I42" s="1187"/>
    </row>
    <row r="43" spans="1:9" ht="15" customHeight="1" x14ac:dyDescent="0.25">
      <c r="A43" s="1187"/>
      <c r="B43" s="1187"/>
      <c r="C43" s="1187"/>
      <c r="D43" s="1187"/>
      <c r="E43" s="1187"/>
      <c r="F43" s="1187"/>
      <c r="G43" s="1187"/>
      <c r="H43" s="1187"/>
      <c r="I43" s="1187"/>
    </row>
    <row r="44" spans="1:9" ht="15" customHeight="1" x14ac:dyDescent="0.25">
      <c r="A44" s="1187"/>
      <c r="B44" s="1187"/>
      <c r="C44" s="1187"/>
      <c r="D44" s="1187"/>
      <c r="E44" s="1187"/>
      <c r="F44" s="1187"/>
      <c r="G44" s="1187"/>
      <c r="H44" s="1187"/>
      <c r="I44" s="1187"/>
    </row>
    <row r="45" spans="1:9" ht="15" customHeight="1" x14ac:dyDescent="0.25">
      <c r="A45" s="1187"/>
      <c r="B45" s="1187"/>
      <c r="C45" s="1187"/>
      <c r="D45" s="1187"/>
      <c r="E45" s="1187"/>
      <c r="F45" s="1187"/>
      <c r="G45" s="1187"/>
      <c r="H45" s="1187"/>
      <c r="I45" s="1187"/>
    </row>
    <row r="46" spans="1:9" ht="15" customHeight="1" x14ac:dyDescent="0.25">
      <c r="A46" s="1187" t="s">
        <v>7137</v>
      </c>
      <c r="B46" s="1187"/>
      <c r="C46" s="1187"/>
      <c r="D46" s="1187"/>
      <c r="E46" s="1187"/>
      <c r="F46" s="1187"/>
      <c r="G46" s="1187"/>
      <c r="H46" s="1187"/>
      <c r="I46" s="1187"/>
    </row>
    <row r="47" spans="1:9" ht="15" customHeight="1" x14ac:dyDescent="0.25">
      <c r="A47" s="1187"/>
      <c r="B47" s="1187"/>
      <c r="C47" s="1187"/>
      <c r="D47" s="1187"/>
      <c r="E47" s="1187"/>
      <c r="F47" s="1187"/>
      <c r="G47" s="1187"/>
      <c r="H47" s="1187"/>
      <c r="I47" s="1187"/>
    </row>
    <row r="48" spans="1:9" ht="15" customHeight="1" x14ac:dyDescent="0.25">
      <c r="A48" s="1187"/>
      <c r="B48" s="1187"/>
      <c r="C48" s="1187"/>
      <c r="D48" s="1187"/>
      <c r="E48" s="1187"/>
      <c r="F48" s="1187"/>
      <c r="G48" s="1187"/>
      <c r="H48" s="1187"/>
      <c r="I48" s="1187"/>
    </row>
    <row r="49" spans="1:9" ht="15" customHeight="1" x14ac:dyDescent="0.25">
      <c r="A49" s="1187"/>
      <c r="B49" s="1187"/>
      <c r="C49" s="1187"/>
      <c r="D49" s="1187"/>
      <c r="E49" s="1187"/>
      <c r="F49" s="1187"/>
      <c r="G49" s="1187"/>
      <c r="H49" s="1187"/>
      <c r="I49" s="1187"/>
    </row>
    <row r="50" spans="1:9" ht="15" customHeight="1" x14ac:dyDescent="0.25">
      <c r="A50" s="1187"/>
      <c r="B50" s="1187"/>
      <c r="C50" s="1187"/>
      <c r="D50" s="1187"/>
      <c r="E50" s="1187"/>
      <c r="F50" s="1187"/>
      <c r="G50" s="1187"/>
      <c r="H50" s="1187"/>
      <c r="I50" s="1187"/>
    </row>
    <row r="51" spans="1:9" ht="15" customHeight="1" x14ac:dyDescent="0.25">
      <c r="A51" s="1187"/>
      <c r="B51" s="1187"/>
      <c r="C51" s="1187"/>
      <c r="D51" s="1187"/>
      <c r="E51" s="1187"/>
      <c r="F51" s="1187"/>
      <c r="G51" s="1187"/>
      <c r="H51" s="1187"/>
      <c r="I51" s="1187"/>
    </row>
    <row r="52" spans="1:9" ht="15" customHeight="1" x14ac:dyDescent="0.25">
      <c r="A52" s="1187"/>
      <c r="B52" s="1187"/>
      <c r="C52" s="1187"/>
      <c r="D52" s="1187"/>
      <c r="E52" s="1187"/>
      <c r="F52" s="1187"/>
      <c r="G52" s="1187"/>
      <c r="H52" s="1187"/>
      <c r="I52" s="1187"/>
    </row>
    <row r="53" spans="1:9" ht="15" customHeight="1" x14ac:dyDescent="0.25">
      <c r="A53" s="1187"/>
      <c r="B53" s="1187"/>
      <c r="C53" s="1187"/>
      <c r="D53" s="1187"/>
      <c r="E53" s="1187"/>
      <c r="F53" s="1187"/>
      <c r="G53" s="1187"/>
      <c r="H53" s="1187"/>
      <c r="I53" s="1187"/>
    </row>
    <row r="54" spans="1:9" ht="15" customHeight="1" x14ac:dyDescent="0.25">
      <c r="A54" s="1187"/>
      <c r="B54" s="1187"/>
      <c r="C54" s="1187"/>
      <c r="D54" s="1187"/>
      <c r="E54" s="1187"/>
      <c r="F54" s="1187"/>
      <c r="G54" s="1187"/>
      <c r="H54" s="1187"/>
      <c r="I54" s="1187"/>
    </row>
    <row r="55" spans="1:9" ht="15" customHeight="1" x14ac:dyDescent="0.25">
      <c r="A55" s="1187"/>
      <c r="B55" s="1187"/>
      <c r="C55" s="1187"/>
      <c r="D55" s="1187"/>
      <c r="E55" s="1187"/>
      <c r="F55" s="1187"/>
      <c r="G55" s="1187"/>
      <c r="H55" s="1187"/>
      <c r="I55" s="1187"/>
    </row>
    <row r="56" spans="1:9" ht="15" customHeight="1" x14ac:dyDescent="0.25">
      <c r="A56" s="1187"/>
      <c r="B56" s="1187"/>
      <c r="C56" s="1187"/>
      <c r="D56" s="1187"/>
      <c r="E56" s="1187"/>
      <c r="F56" s="1187"/>
      <c r="G56" s="1187"/>
      <c r="H56" s="1187"/>
      <c r="I56" s="1187"/>
    </row>
    <row r="57" spans="1:9" ht="15" customHeight="1" x14ac:dyDescent="0.25">
      <c r="A57" s="1187"/>
      <c r="B57" s="1187"/>
      <c r="C57" s="1187"/>
      <c r="D57" s="1187"/>
      <c r="E57" s="1187"/>
      <c r="F57" s="1187"/>
      <c r="G57" s="1187"/>
      <c r="H57" s="1187"/>
      <c r="I57" s="1187"/>
    </row>
    <row r="58" spans="1:9" ht="15" customHeight="1" x14ac:dyDescent="0.25">
      <c r="A58" s="1187"/>
      <c r="B58" s="1187"/>
      <c r="C58" s="1187"/>
      <c r="D58" s="1187"/>
      <c r="E58" s="1187"/>
      <c r="F58" s="1187"/>
      <c r="G58" s="1187"/>
      <c r="H58" s="1187"/>
      <c r="I58" s="1187"/>
    </row>
    <row r="59" spans="1:9" ht="15" customHeight="1" x14ac:dyDescent="0.25">
      <c r="A59" s="1187"/>
      <c r="B59" s="1187"/>
      <c r="C59" s="1187"/>
      <c r="D59" s="1187"/>
      <c r="E59" s="1187"/>
      <c r="F59" s="1187"/>
      <c r="G59" s="1187"/>
      <c r="H59" s="1187"/>
      <c r="I59" s="1187"/>
    </row>
    <row r="60" spans="1:9" ht="15" customHeight="1" x14ac:dyDescent="0.25">
      <c r="A60" s="1187"/>
      <c r="B60" s="1187"/>
      <c r="C60" s="1187"/>
      <c r="D60" s="1187"/>
      <c r="E60" s="1187"/>
      <c r="F60" s="1187"/>
      <c r="G60" s="1187"/>
      <c r="H60" s="1187"/>
      <c r="I60" s="1187"/>
    </row>
    <row r="61" spans="1:9" ht="15" customHeight="1" x14ac:dyDescent="0.25">
      <c r="A61" s="1187"/>
      <c r="B61" s="1187"/>
      <c r="C61" s="1187"/>
      <c r="D61" s="1187"/>
      <c r="E61" s="1187"/>
      <c r="F61" s="1187"/>
      <c r="G61" s="1187"/>
      <c r="H61" s="1187"/>
      <c r="I61" s="1187"/>
    </row>
    <row r="62" spans="1:9" ht="15" customHeight="1" x14ac:dyDescent="0.25">
      <c r="A62" s="1187"/>
      <c r="B62" s="1187"/>
      <c r="C62" s="1187"/>
      <c r="D62" s="1187"/>
      <c r="E62" s="1187"/>
      <c r="F62" s="1187"/>
      <c r="G62" s="1187"/>
      <c r="H62" s="1187"/>
      <c r="I62" s="1187"/>
    </row>
    <row r="63" spans="1:9" ht="15" customHeight="1" x14ac:dyDescent="0.25">
      <c r="A63" s="1187"/>
      <c r="B63" s="1187"/>
      <c r="C63" s="1187"/>
      <c r="D63" s="1187"/>
      <c r="E63" s="1187"/>
      <c r="F63" s="1187"/>
      <c r="G63" s="1187"/>
      <c r="H63" s="1187"/>
      <c r="I63" s="1187"/>
    </row>
    <row r="64" spans="1:9" ht="15" customHeight="1" x14ac:dyDescent="0.25">
      <c r="A64" s="1187"/>
      <c r="B64" s="1187"/>
      <c r="C64" s="1187"/>
      <c r="D64" s="1187"/>
      <c r="E64" s="1187"/>
      <c r="F64" s="1187"/>
      <c r="G64" s="1187"/>
      <c r="H64" s="1187"/>
      <c r="I64" s="1187"/>
    </row>
    <row r="65" spans="1:9" ht="15" customHeight="1" x14ac:dyDescent="0.25">
      <c r="A65" s="1187"/>
      <c r="B65" s="1187"/>
      <c r="C65" s="1187"/>
      <c r="D65" s="1187"/>
      <c r="E65" s="1187"/>
      <c r="F65" s="1187"/>
      <c r="G65" s="1187"/>
      <c r="H65" s="1187"/>
      <c r="I65" s="1187"/>
    </row>
    <row r="66" spans="1:9" ht="15" customHeight="1" x14ac:dyDescent="0.25">
      <c r="A66" s="1187"/>
      <c r="B66" s="1187"/>
      <c r="C66" s="1187"/>
      <c r="D66" s="1187"/>
      <c r="E66" s="1187"/>
      <c r="F66" s="1187"/>
      <c r="G66" s="1187"/>
      <c r="H66" s="1187"/>
      <c r="I66" s="1187"/>
    </row>
    <row r="67" spans="1:9" ht="15" customHeight="1" x14ac:dyDescent="0.25">
      <c r="A67" s="1187"/>
      <c r="B67" s="1187"/>
      <c r="C67" s="1187"/>
      <c r="D67" s="1187"/>
      <c r="E67" s="1187"/>
      <c r="F67" s="1187"/>
      <c r="G67" s="1187"/>
      <c r="H67" s="1187"/>
      <c r="I67" s="1187"/>
    </row>
    <row r="68" spans="1:9" ht="15" customHeight="1" x14ac:dyDescent="0.25">
      <c r="A68" s="1187"/>
      <c r="B68" s="1187"/>
      <c r="C68" s="1187"/>
      <c r="D68" s="1187"/>
      <c r="E68" s="1187"/>
      <c r="F68" s="1187"/>
      <c r="G68" s="1187"/>
      <c r="H68" s="1187"/>
      <c r="I68" s="1187"/>
    </row>
    <row r="69" spans="1:9" ht="15" customHeight="1" x14ac:dyDescent="0.25">
      <c r="A69" s="1187"/>
      <c r="B69" s="1187"/>
      <c r="C69" s="1187"/>
      <c r="D69" s="1187"/>
      <c r="E69" s="1187"/>
      <c r="F69" s="1187"/>
      <c r="G69" s="1187"/>
      <c r="H69" s="1187"/>
      <c r="I69" s="1187"/>
    </row>
    <row r="70" spans="1:9" ht="15" customHeight="1" x14ac:dyDescent="0.25">
      <c r="A70" s="1187"/>
      <c r="B70" s="1187"/>
      <c r="C70" s="1187"/>
      <c r="D70" s="1187"/>
      <c r="E70" s="1187"/>
      <c r="F70" s="1187"/>
      <c r="G70" s="1187"/>
      <c r="H70" s="1187"/>
      <c r="I70" s="1187"/>
    </row>
    <row r="71" spans="1:9" ht="15" customHeight="1" x14ac:dyDescent="0.25">
      <c r="A71" s="1187"/>
      <c r="B71" s="1187"/>
      <c r="C71" s="1187"/>
      <c r="D71" s="1187"/>
      <c r="E71" s="1187"/>
      <c r="F71" s="1187"/>
      <c r="G71" s="1187"/>
      <c r="H71" s="1187"/>
      <c r="I71" s="1187"/>
    </row>
    <row r="72" spans="1:9" ht="15" customHeight="1" x14ac:dyDescent="0.25">
      <c r="A72" s="1187"/>
      <c r="B72" s="1187"/>
      <c r="C72" s="1187"/>
      <c r="D72" s="1187"/>
      <c r="E72" s="1187"/>
      <c r="F72" s="1187"/>
      <c r="G72" s="1187"/>
      <c r="H72" s="1187"/>
      <c r="I72" s="1187"/>
    </row>
    <row r="73" spans="1:9" ht="15" customHeight="1" x14ac:dyDescent="0.25">
      <c r="A73" s="1187"/>
      <c r="B73" s="1187"/>
      <c r="C73" s="1187"/>
      <c r="D73" s="1187"/>
      <c r="E73" s="1187"/>
      <c r="F73" s="1187"/>
      <c r="G73" s="1187"/>
      <c r="H73" s="1187"/>
      <c r="I73" s="1187"/>
    </row>
    <row r="74" spans="1:9" ht="15" customHeight="1" x14ac:dyDescent="0.25">
      <c r="A74" s="1187"/>
      <c r="B74" s="1187"/>
      <c r="C74" s="1187"/>
      <c r="D74" s="1187"/>
      <c r="E74" s="1187"/>
      <c r="F74" s="1187"/>
      <c r="G74" s="1187"/>
      <c r="H74" s="1187"/>
      <c r="I74" s="1187"/>
    </row>
    <row r="75" spans="1:9" ht="15" customHeight="1" x14ac:dyDescent="0.25">
      <c r="A75" s="1187"/>
      <c r="B75" s="1187"/>
      <c r="C75" s="1187"/>
      <c r="D75" s="1187"/>
      <c r="E75" s="1187"/>
      <c r="F75" s="1187"/>
      <c r="G75" s="1187"/>
      <c r="H75" s="1187"/>
      <c r="I75" s="1187"/>
    </row>
    <row r="76" spans="1:9" ht="15" customHeight="1" x14ac:dyDescent="0.25">
      <c r="A76" s="1187"/>
      <c r="B76" s="1187"/>
      <c r="C76" s="1187"/>
      <c r="D76" s="1187"/>
      <c r="E76" s="1187"/>
      <c r="F76" s="1187"/>
      <c r="G76" s="1187"/>
      <c r="H76" s="1187"/>
      <c r="I76" s="1187"/>
    </row>
    <row r="77" spans="1:9" ht="15" customHeight="1" x14ac:dyDescent="0.25">
      <c r="A77" s="1187"/>
      <c r="B77" s="1187"/>
      <c r="C77" s="1187"/>
      <c r="D77" s="1187"/>
      <c r="E77" s="1187"/>
      <c r="F77" s="1187"/>
      <c r="G77" s="1187"/>
      <c r="H77" s="1187"/>
      <c r="I77" s="1187"/>
    </row>
    <row r="78" spans="1:9" ht="15" customHeight="1" x14ac:dyDescent="0.25">
      <c r="A78" s="1187"/>
      <c r="B78" s="1187"/>
      <c r="C78" s="1187"/>
      <c r="D78" s="1187"/>
      <c r="E78" s="1187"/>
      <c r="F78" s="1187"/>
      <c r="G78" s="1187"/>
      <c r="H78" s="1187"/>
      <c r="I78" s="1187"/>
    </row>
    <row r="79" spans="1:9" ht="15" customHeight="1" x14ac:dyDescent="0.25">
      <c r="A79" s="1187"/>
      <c r="B79" s="1187"/>
      <c r="C79" s="1187"/>
      <c r="D79" s="1187"/>
      <c r="E79" s="1187"/>
      <c r="F79" s="1187"/>
      <c r="G79" s="1187"/>
      <c r="H79" s="1187"/>
      <c r="I79" s="1187"/>
    </row>
    <row r="80" spans="1:9" ht="15" customHeight="1" x14ac:dyDescent="0.25">
      <c r="A80" s="1187"/>
      <c r="B80" s="1187"/>
      <c r="C80" s="1187"/>
      <c r="D80" s="1187"/>
      <c r="E80" s="1187"/>
      <c r="F80" s="1187"/>
      <c r="G80" s="1187"/>
      <c r="H80" s="1187"/>
      <c r="I80" s="1187"/>
    </row>
    <row r="81" spans="1:9" ht="15" customHeight="1" x14ac:dyDescent="0.25">
      <c r="A81" s="1187"/>
      <c r="B81" s="1187"/>
      <c r="C81" s="1187"/>
      <c r="D81" s="1187"/>
      <c r="E81" s="1187"/>
      <c r="F81" s="1187"/>
      <c r="G81" s="1187"/>
      <c r="H81" s="1187"/>
      <c r="I81" s="1187"/>
    </row>
    <row r="82" spans="1:9" ht="15" customHeight="1" x14ac:dyDescent="0.25">
      <c r="A82" s="1187"/>
      <c r="B82" s="1187"/>
      <c r="C82" s="1187"/>
      <c r="D82" s="1187"/>
      <c r="E82" s="1187"/>
      <c r="F82" s="1187"/>
      <c r="G82" s="1187"/>
      <c r="H82" s="1187"/>
      <c r="I82" s="1187"/>
    </row>
    <row r="83" spans="1:9" ht="15" customHeight="1" x14ac:dyDescent="0.25">
      <c r="A83" s="1187"/>
      <c r="B83" s="1187"/>
      <c r="C83" s="1187"/>
      <c r="D83" s="1187"/>
      <c r="E83" s="1187"/>
      <c r="F83" s="1187"/>
      <c r="G83" s="1187"/>
      <c r="H83" s="1187"/>
      <c r="I83" s="1187"/>
    </row>
    <row r="84" spans="1:9" ht="15" customHeight="1" x14ac:dyDescent="0.25">
      <c r="A84" s="1187"/>
      <c r="B84" s="1187"/>
      <c r="C84" s="1187"/>
      <c r="D84" s="1187"/>
      <c r="E84" s="1187"/>
      <c r="F84" s="1187"/>
      <c r="G84" s="1187"/>
      <c r="H84" s="1187"/>
      <c r="I84" s="1187"/>
    </row>
    <row r="85" spans="1:9" ht="15" customHeight="1" x14ac:dyDescent="0.25">
      <c r="A85" s="1187"/>
      <c r="B85" s="1187"/>
      <c r="C85" s="1187"/>
      <c r="D85" s="1187"/>
      <c r="E85" s="1187"/>
      <c r="F85" s="1187"/>
      <c r="G85" s="1187"/>
      <c r="H85" s="1187"/>
      <c r="I85" s="1187"/>
    </row>
    <row r="86" spans="1:9" ht="15" customHeight="1" x14ac:dyDescent="0.25">
      <c r="A86" s="1187"/>
      <c r="B86" s="1187"/>
      <c r="C86" s="1187"/>
      <c r="D86" s="1187"/>
      <c r="E86" s="1187"/>
      <c r="F86" s="1187"/>
      <c r="G86" s="1187"/>
      <c r="H86" s="1187"/>
      <c r="I86" s="1187"/>
    </row>
    <row r="87" spans="1:9" ht="15" customHeight="1" x14ac:dyDescent="0.25">
      <c r="A87" s="1187"/>
      <c r="B87" s="1187"/>
      <c r="C87" s="1187"/>
      <c r="D87" s="1187"/>
      <c r="E87" s="1187"/>
      <c r="F87" s="1187"/>
      <c r="G87" s="1187"/>
      <c r="H87" s="1187"/>
      <c r="I87" s="1187"/>
    </row>
    <row r="88" spans="1:9" ht="15" customHeight="1" x14ac:dyDescent="0.25">
      <c r="A88" s="1187"/>
      <c r="B88" s="1187"/>
      <c r="C88" s="1187"/>
      <c r="D88" s="1187"/>
      <c r="E88" s="1187"/>
      <c r="F88" s="1187"/>
      <c r="G88" s="1187"/>
      <c r="H88" s="1187"/>
      <c r="I88" s="1187"/>
    </row>
    <row r="89" spans="1:9" ht="15" customHeight="1" x14ac:dyDescent="0.25">
      <c r="A89" s="1187"/>
      <c r="B89" s="1187"/>
      <c r="C89" s="1187"/>
      <c r="D89" s="1187"/>
      <c r="E89" s="1187"/>
      <c r="F89" s="1187"/>
      <c r="G89" s="1187"/>
      <c r="H89" s="1187"/>
      <c r="I89" s="1187"/>
    </row>
    <row r="90" spans="1:9" ht="15" customHeight="1" x14ac:dyDescent="0.25">
      <c r="A90" s="1187"/>
      <c r="B90" s="1187"/>
      <c r="C90" s="1187"/>
      <c r="D90" s="1187"/>
      <c r="E90" s="1187"/>
      <c r="F90" s="1187"/>
      <c r="G90" s="1187"/>
      <c r="H90" s="1187"/>
      <c r="I90" s="1187"/>
    </row>
    <row r="91" spans="1:9" ht="15" customHeight="1" x14ac:dyDescent="0.25">
      <c r="A91" s="1187"/>
      <c r="B91" s="1187"/>
      <c r="C91" s="1187"/>
      <c r="D91" s="1187"/>
      <c r="E91" s="1187"/>
      <c r="F91" s="1187"/>
      <c r="G91" s="1187"/>
      <c r="H91" s="1187"/>
      <c r="I91" s="1187"/>
    </row>
    <row r="92" spans="1:9" ht="15" customHeight="1" x14ac:dyDescent="0.25">
      <c r="A92" s="1187"/>
      <c r="B92" s="1187"/>
      <c r="C92" s="1187"/>
      <c r="D92" s="1187"/>
      <c r="E92" s="1187"/>
      <c r="F92" s="1187"/>
      <c r="G92" s="1187"/>
      <c r="H92" s="1187"/>
      <c r="I92" s="1187"/>
    </row>
    <row r="93" spans="1:9" ht="15" customHeight="1" x14ac:dyDescent="0.25">
      <c r="A93" s="1187" t="s">
        <v>7138</v>
      </c>
      <c r="B93" s="1187"/>
      <c r="C93" s="1187"/>
      <c r="D93" s="1187"/>
      <c r="E93" s="1187"/>
      <c r="F93" s="1187"/>
      <c r="G93" s="1187"/>
      <c r="H93" s="1187"/>
      <c r="I93" s="1187"/>
    </row>
    <row r="94" spans="1:9" ht="15" customHeight="1" x14ac:dyDescent="0.25">
      <c r="A94" s="1187"/>
      <c r="B94" s="1187"/>
      <c r="C94" s="1187"/>
      <c r="D94" s="1187"/>
      <c r="E94" s="1187"/>
      <c r="F94" s="1187"/>
      <c r="G94" s="1187"/>
      <c r="H94" s="1187"/>
      <c r="I94" s="1187"/>
    </row>
    <row r="95" spans="1:9" ht="15" customHeight="1" x14ac:dyDescent="0.25">
      <c r="A95" s="1187"/>
      <c r="B95" s="1187"/>
      <c r="C95" s="1187"/>
      <c r="D95" s="1187"/>
      <c r="E95" s="1187"/>
      <c r="F95" s="1187"/>
      <c r="G95" s="1187"/>
      <c r="H95" s="1187"/>
      <c r="I95" s="1187"/>
    </row>
    <row r="96" spans="1:9" ht="15" customHeight="1" x14ac:dyDescent="0.25">
      <c r="A96" s="1187"/>
      <c r="B96" s="1187"/>
      <c r="C96" s="1187"/>
      <c r="D96" s="1187"/>
      <c r="E96" s="1187"/>
      <c r="F96" s="1187"/>
      <c r="G96" s="1187"/>
      <c r="H96" s="1187"/>
      <c r="I96" s="1187"/>
    </row>
    <row r="97" spans="1:9" ht="15" customHeight="1" x14ac:dyDescent="0.25">
      <c r="A97" s="1187"/>
      <c r="B97" s="1187"/>
      <c r="C97" s="1187"/>
      <c r="D97" s="1187"/>
      <c r="E97" s="1187"/>
      <c r="F97" s="1187"/>
      <c r="G97" s="1187"/>
      <c r="H97" s="1187"/>
      <c r="I97" s="1187"/>
    </row>
    <row r="98" spans="1:9" ht="15" customHeight="1" x14ac:dyDescent="0.25">
      <c r="A98" s="1187"/>
      <c r="B98" s="1187"/>
      <c r="C98" s="1187"/>
      <c r="D98" s="1187"/>
      <c r="E98" s="1187"/>
      <c r="F98" s="1187"/>
      <c r="G98" s="1187"/>
      <c r="H98" s="1187"/>
      <c r="I98" s="1187"/>
    </row>
    <row r="99" spans="1:9" ht="15" customHeight="1" x14ac:dyDescent="0.25">
      <c r="A99" s="1187"/>
      <c r="B99" s="1187"/>
      <c r="C99" s="1187"/>
      <c r="D99" s="1187"/>
      <c r="E99" s="1187"/>
      <c r="F99" s="1187"/>
      <c r="G99" s="1187"/>
      <c r="H99" s="1187"/>
      <c r="I99" s="1187"/>
    </row>
    <row r="100" spans="1:9" ht="15" customHeight="1" x14ac:dyDescent="0.25">
      <c r="A100" s="1187"/>
      <c r="B100" s="1187"/>
      <c r="C100" s="1187"/>
      <c r="D100" s="1187"/>
      <c r="E100" s="1187"/>
      <c r="F100" s="1187"/>
      <c r="G100" s="1187"/>
      <c r="H100" s="1187"/>
      <c r="I100" s="1187"/>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7" t="s">
        <v>7142</v>
      </c>
      <c r="B103" s="1187"/>
      <c r="C103" s="1187"/>
      <c r="D103" s="1187"/>
      <c r="E103" s="1187"/>
      <c r="F103" s="1187"/>
      <c r="G103" s="1187"/>
      <c r="H103" s="1187"/>
      <c r="I103" s="1187"/>
    </row>
    <row r="104" spans="1:9" ht="15" customHeight="1" x14ac:dyDescent="0.25">
      <c r="A104" s="1187"/>
      <c r="B104" s="1187"/>
      <c r="C104" s="1187"/>
      <c r="D104" s="1187"/>
      <c r="E104" s="1187"/>
      <c r="F104" s="1187"/>
      <c r="G104" s="1187"/>
      <c r="H104" s="1187"/>
      <c r="I104" s="1187"/>
    </row>
    <row r="105" spans="1:9" ht="15" customHeight="1" x14ac:dyDescent="0.25">
      <c r="A105" s="1187"/>
      <c r="B105" s="1187"/>
      <c r="C105" s="1187"/>
      <c r="D105" s="1187"/>
      <c r="E105" s="1187"/>
      <c r="F105" s="1187"/>
      <c r="G105" s="1187"/>
      <c r="H105" s="1187"/>
      <c r="I105" s="1187"/>
    </row>
    <row r="106" spans="1:9" ht="15" customHeight="1" x14ac:dyDescent="0.25">
      <c r="A106" s="1187"/>
      <c r="B106" s="1187"/>
      <c r="C106" s="1187"/>
      <c r="D106" s="1187"/>
      <c r="E106" s="1187"/>
      <c r="F106" s="1187"/>
      <c r="G106" s="1187"/>
      <c r="H106" s="1187"/>
      <c r="I106" s="1187"/>
    </row>
    <row r="107" spans="1:9" ht="15" customHeight="1" x14ac:dyDescent="0.25">
      <c r="A107" s="1187"/>
      <c r="B107" s="1187"/>
      <c r="C107" s="1187"/>
      <c r="D107" s="1187"/>
      <c r="E107" s="1187"/>
      <c r="F107" s="1187"/>
      <c r="G107" s="1187"/>
      <c r="H107" s="1187"/>
      <c r="I107" s="1187"/>
    </row>
    <row r="108" spans="1:9" ht="15" customHeight="1" x14ac:dyDescent="0.25">
      <c r="A108" s="1187"/>
      <c r="B108" s="1187"/>
      <c r="C108" s="1187"/>
      <c r="D108" s="1187"/>
      <c r="E108" s="1187"/>
      <c r="F108" s="1187"/>
      <c r="G108" s="1187"/>
      <c r="H108" s="1187"/>
      <c r="I108" s="1187"/>
    </row>
    <row r="109" spans="1:9" ht="15" customHeight="1" x14ac:dyDescent="0.25">
      <c r="A109" s="1187"/>
      <c r="B109" s="1187"/>
      <c r="C109" s="1187"/>
      <c r="D109" s="1187"/>
      <c r="E109" s="1187"/>
      <c r="F109" s="1187"/>
      <c r="G109" s="1187"/>
      <c r="H109" s="1187"/>
      <c r="I109" s="1187"/>
    </row>
    <row r="110" spans="1:9" ht="15" customHeight="1" x14ac:dyDescent="0.25">
      <c r="A110" s="1187"/>
      <c r="B110" s="1187"/>
      <c r="C110" s="1187"/>
      <c r="D110" s="1187"/>
      <c r="E110" s="1187"/>
      <c r="F110" s="1187"/>
      <c r="G110" s="1187"/>
      <c r="H110" s="1187"/>
      <c r="I110" s="1187"/>
    </row>
    <row r="111" spans="1:9" ht="15" customHeight="1" x14ac:dyDescent="0.25">
      <c r="A111" s="1187"/>
      <c r="B111" s="1187"/>
      <c r="C111" s="1187"/>
      <c r="D111" s="1187"/>
      <c r="E111" s="1187"/>
      <c r="F111" s="1187"/>
      <c r="G111" s="1187"/>
      <c r="H111" s="1187"/>
      <c r="I111" s="1187"/>
    </row>
    <row r="112" spans="1:9" ht="15" customHeight="1" x14ac:dyDescent="0.25">
      <c r="A112" s="1187"/>
      <c r="B112" s="1187"/>
      <c r="C112" s="1187"/>
      <c r="D112" s="1187"/>
      <c r="E112" s="1187"/>
      <c r="F112" s="1187"/>
      <c r="G112" s="1187"/>
      <c r="H112" s="1187"/>
      <c r="I112" s="1187"/>
    </row>
    <row r="113" spans="1:9" ht="15" customHeight="1" x14ac:dyDescent="0.25">
      <c r="A113" s="1187"/>
      <c r="B113" s="1187"/>
      <c r="C113" s="1187"/>
      <c r="D113" s="1187"/>
      <c r="E113" s="1187"/>
      <c r="F113" s="1187"/>
      <c r="G113" s="1187"/>
      <c r="H113" s="1187"/>
      <c r="I113" s="1187"/>
    </row>
    <row r="114" spans="1:9" ht="15" customHeight="1" x14ac:dyDescent="0.25">
      <c r="A114" s="1187"/>
      <c r="B114" s="1187"/>
      <c r="C114" s="1187"/>
      <c r="D114" s="1187"/>
      <c r="E114" s="1187"/>
      <c r="F114" s="1187"/>
      <c r="G114" s="1187"/>
      <c r="H114" s="1187"/>
      <c r="I114" s="1187"/>
    </row>
    <row r="115" spans="1:9" ht="15" customHeight="1" x14ac:dyDescent="0.25">
      <c r="A115" s="1187"/>
      <c r="B115" s="1187"/>
      <c r="C115" s="1187"/>
      <c r="D115" s="1187"/>
      <c r="E115" s="1187"/>
      <c r="F115" s="1187"/>
      <c r="G115" s="1187"/>
      <c r="H115" s="1187"/>
      <c r="I115" s="1187"/>
    </row>
    <row r="116" spans="1:9" ht="15" customHeight="1" x14ac:dyDescent="0.25">
      <c r="A116" s="1187"/>
      <c r="B116" s="1187"/>
      <c r="C116" s="1187"/>
      <c r="D116" s="1187"/>
      <c r="E116" s="1187"/>
      <c r="F116" s="1187"/>
      <c r="G116" s="1187"/>
      <c r="H116" s="1187"/>
      <c r="I116" s="1187"/>
    </row>
    <row r="117" spans="1:9" ht="15" customHeight="1" x14ac:dyDescent="0.25">
      <c r="A117" s="1187"/>
      <c r="B117" s="1187"/>
      <c r="C117" s="1187"/>
      <c r="D117" s="1187"/>
      <c r="E117" s="1187"/>
      <c r="F117" s="1187"/>
      <c r="G117" s="1187"/>
      <c r="H117" s="1187"/>
      <c r="I117" s="1187"/>
    </row>
    <row r="118" spans="1:9" ht="15" customHeight="1" x14ac:dyDescent="0.25">
      <c r="A118" s="1187"/>
      <c r="B118" s="1187"/>
      <c r="C118" s="1187"/>
      <c r="D118" s="1187"/>
      <c r="E118" s="1187"/>
      <c r="F118" s="1187"/>
      <c r="G118" s="1187"/>
      <c r="H118" s="1187"/>
      <c r="I118" s="1187"/>
    </row>
    <row r="119" spans="1:9" ht="15" customHeight="1" x14ac:dyDescent="0.25">
      <c r="A119" s="1187"/>
      <c r="B119" s="1187"/>
      <c r="C119" s="1187"/>
      <c r="D119" s="1187"/>
      <c r="E119" s="1187"/>
      <c r="F119" s="1187"/>
      <c r="G119" s="1187"/>
      <c r="H119" s="1187"/>
      <c r="I119" s="1187"/>
    </row>
    <row r="120" spans="1:9" ht="15" customHeight="1" x14ac:dyDescent="0.25">
      <c r="A120" s="1187"/>
      <c r="B120" s="1187"/>
      <c r="C120" s="1187"/>
      <c r="D120" s="1187"/>
      <c r="E120" s="1187"/>
      <c r="F120" s="1187"/>
      <c r="G120" s="1187"/>
      <c r="H120" s="1187"/>
      <c r="I120" s="1187"/>
    </row>
    <row r="121" spans="1:9" ht="15" customHeight="1" x14ac:dyDescent="0.25">
      <c r="A121" s="1187"/>
      <c r="B121" s="1187"/>
      <c r="C121" s="1187"/>
      <c r="D121" s="1187"/>
      <c r="E121" s="1187"/>
      <c r="F121" s="1187"/>
      <c r="G121" s="1187"/>
      <c r="H121" s="1187"/>
      <c r="I121" s="1187"/>
    </row>
    <row r="122" spans="1:9" ht="15" customHeight="1" x14ac:dyDescent="0.25">
      <c r="A122" s="1187"/>
      <c r="B122" s="1187"/>
      <c r="C122" s="1187"/>
      <c r="D122" s="1187"/>
      <c r="E122" s="1187"/>
      <c r="F122" s="1187"/>
      <c r="G122" s="1187"/>
      <c r="H122" s="1187"/>
      <c r="I122" s="1187"/>
    </row>
    <row r="123" spans="1:9" ht="15" customHeight="1" x14ac:dyDescent="0.25">
      <c r="A123" s="1187"/>
      <c r="B123" s="1187"/>
      <c r="C123" s="1187"/>
      <c r="D123" s="1187"/>
      <c r="E123" s="1187"/>
      <c r="F123" s="1187"/>
      <c r="G123" s="1187"/>
      <c r="H123" s="1187"/>
      <c r="I123" s="1187"/>
    </row>
    <row r="124" spans="1:9" ht="15" customHeight="1" x14ac:dyDescent="0.25">
      <c r="A124" s="1187"/>
      <c r="B124" s="1187"/>
      <c r="C124" s="1187"/>
      <c r="D124" s="1187"/>
      <c r="E124" s="1187"/>
      <c r="F124" s="1187"/>
      <c r="G124" s="1187"/>
      <c r="H124" s="1187"/>
      <c r="I124" s="1187"/>
    </row>
    <row r="125" spans="1:9" ht="15" customHeight="1" x14ac:dyDescent="0.25">
      <c r="A125" s="1187"/>
      <c r="B125" s="1187"/>
      <c r="C125" s="1187"/>
      <c r="D125" s="1187"/>
      <c r="E125" s="1187"/>
      <c r="F125" s="1187"/>
      <c r="G125" s="1187"/>
      <c r="H125" s="1187"/>
      <c r="I125" s="1187"/>
    </row>
    <row r="126" spans="1:9" ht="15" customHeight="1" x14ac:dyDescent="0.25">
      <c r="A126" s="1187"/>
      <c r="B126" s="1187"/>
      <c r="C126" s="1187"/>
      <c r="D126" s="1187"/>
      <c r="E126" s="1187"/>
      <c r="F126" s="1187"/>
      <c r="G126" s="1187"/>
      <c r="H126" s="1187"/>
      <c r="I126" s="1187"/>
    </row>
    <row r="127" spans="1:9" ht="15" customHeight="1" x14ac:dyDescent="0.25">
      <c r="A127" s="1187"/>
      <c r="B127" s="1187"/>
      <c r="C127" s="1187"/>
      <c r="D127" s="1187"/>
      <c r="E127" s="1187"/>
      <c r="F127" s="1187"/>
      <c r="G127" s="1187"/>
      <c r="H127" s="1187"/>
      <c r="I127" s="1187"/>
    </row>
    <row r="128" spans="1:9" ht="15" customHeight="1" x14ac:dyDescent="0.25">
      <c r="A128" s="1187"/>
      <c r="B128" s="1187"/>
      <c r="C128" s="1187"/>
      <c r="D128" s="1187"/>
      <c r="E128" s="1187"/>
      <c r="F128" s="1187"/>
      <c r="G128" s="1187"/>
      <c r="H128" s="1187"/>
      <c r="I128" s="1187"/>
    </row>
    <row r="129" spans="1:9" ht="15" customHeight="1" x14ac:dyDescent="0.25">
      <c r="A129" s="1187"/>
      <c r="B129" s="1187"/>
      <c r="C129" s="1187"/>
      <c r="D129" s="1187"/>
      <c r="E129" s="1187"/>
      <c r="F129" s="1187"/>
      <c r="G129" s="1187"/>
      <c r="H129" s="1187"/>
      <c r="I129" s="1187"/>
    </row>
    <row r="130" spans="1:9" ht="16.5" customHeight="1" x14ac:dyDescent="0.25">
      <c r="A130" s="1187"/>
      <c r="B130" s="1187"/>
      <c r="C130" s="1187"/>
      <c r="D130" s="1187"/>
      <c r="E130" s="1187"/>
      <c r="F130" s="1187"/>
      <c r="G130" s="1187"/>
      <c r="H130" s="1187"/>
      <c r="I130" s="1187"/>
    </row>
    <row r="131" spans="1:9" ht="16.5" customHeight="1" x14ac:dyDescent="0.25">
      <c r="A131" s="1187"/>
      <c r="B131" s="1187"/>
      <c r="C131" s="1187"/>
      <c r="D131" s="1187"/>
      <c r="E131" s="1187"/>
      <c r="F131" s="1187"/>
      <c r="G131" s="1187"/>
      <c r="H131" s="1187"/>
      <c r="I131" s="1187"/>
    </row>
    <row r="132" spans="1:9" ht="16.5" customHeight="1" x14ac:dyDescent="0.25">
      <c r="A132" s="1187"/>
      <c r="B132" s="1187"/>
      <c r="C132" s="1187"/>
      <c r="D132" s="1187"/>
      <c r="E132" s="1187"/>
      <c r="F132" s="1187"/>
      <c r="G132" s="1187"/>
      <c r="H132" s="1187"/>
      <c r="I132" s="1187"/>
    </row>
    <row r="133" spans="1:9" ht="16.5" customHeight="1" x14ac:dyDescent="0.25">
      <c r="A133" s="1187"/>
      <c r="B133" s="1187"/>
      <c r="C133" s="1187"/>
      <c r="D133" s="1187"/>
      <c r="E133" s="1187"/>
      <c r="F133" s="1187"/>
      <c r="G133" s="1187"/>
      <c r="H133" s="1187"/>
      <c r="I133" s="1187"/>
    </row>
    <row r="134" spans="1:9" ht="16.5" customHeight="1" x14ac:dyDescent="0.25">
      <c r="A134" s="1187"/>
      <c r="B134" s="1187"/>
      <c r="C134" s="1187"/>
      <c r="D134" s="1187"/>
      <c r="E134" s="1187"/>
      <c r="F134" s="1187"/>
      <c r="G134" s="1187"/>
      <c r="H134" s="1187"/>
      <c r="I134" s="1187"/>
    </row>
    <row r="135" spans="1:9" ht="16.5" customHeight="1" x14ac:dyDescent="0.25">
      <c r="A135" s="1187"/>
      <c r="B135" s="1187"/>
      <c r="C135" s="1187"/>
      <c r="D135" s="1187"/>
      <c r="E135" s="1187"/>
      <c r="F135" s="1187"/>
      <c r="G135" s="1187"/>
      <c r="H135" s="1187"/>
      <c r="I135" s="1187"/>
    </row>
    <row r="136" spans="1:9" ht="16.5" customHeight="1" x14ac:dyDescent="0.25">
      <c r="A136" s="1187"/>
      <c r="B136" s="1187"/>
      <c r="C136" s="1187"/>
      <c r="D136" s="1187"/>
      <c r="E136" s="1187"/>
      <c r="F136" s="1187"/>
      <c r="G136" s="1187"/>
      <c r="H136" s="1187"/>
      <c r="I136" s="1187"/>
    </row>
    <row r="137" spans="1:9" ht="16.5" customHeight="1" x14ac:dyDescent="0.25">
      <c r="A137" s="1187"/>
      <c r="B137" s="1187"/>
      <c r="C137" s="1187"/>
      <c r="D137" s="1187"/>
      <c r="E137" s="1187"/>
      <c r="F137" s="1187"/>
      <c r="G137" s="1187"/>
      <c r="H137" s="1187"/>
      <c r="I137" s="1187"/>
    </row>
    <row r="138" spans="1:9" ht="16.5" customHeight="1" x14ac:dyDescent="0.25">
      <c r="A138" s="1187"/>
      <c r="B138" s="1187"/>
      <c r="C138" s="1187"/>
      <c r="D138" s="1187"/>
      <c r="E138" s="1187"/>
      <c r="F138" s="1187"/>
      <c r="G138" s="1187"/>
      <c r="H138" s="1187"/>
      <c r="I138" s="1187"/>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1">
        <f ca="1">TODAY()</f>
        <v>46225</v>
      </c>
      <c r="B1" s="1201"/>
      <c r="C1" s="1201"/>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7" t="s">
        <v>7365</v>
      </c>
      <c r="B14" s="1197"/>
      <c r="C14" s="1197"/>
      <c r="D14" s="1197"/>
      <c r="E14" s="1197"/>
      <c r="F14" s="1197"/>
      <c r="G14" s="1197"/>
      <c r="H14" s="667"/>
    </row>
    <row r="15" spans="1:8" ht="16.5" customHeight="1" x14ac:dyDescent="0.25">
      <c r="A15" s="1197"/>
      <c r="B15" s="1197"/>
      <c r="C15" s="1197"/>
      <c r="D15" s="1197"/>
      <c r="E15" s="1197"/>
      <c r="F15" s="1197"/>
      <c r="G15" s="1197"/>
      <c r="H15" s="667"/>
    </row>
    <row r="16" spans="1:8" ht="16.5" customHeight="1" x14ac:dyDescent="0.25">
      <c r="A16" s="1197"/>
      <c r="B16" s="1197"/>
      <c r="C16" s="1197"/>
      <c r="D16" s="1197"/>
      <c r="E16" s="1197"/>
      <c r="F16" s="1197"/>
      <c r="G16" s="1197"/>
      <c r="H16" s="756"/>
    </row>
    <row r="17" spans="1:8" ht="16.5" customHeight="1" x14ac:dyDescent="0.3">
      <c r="A17" s="1197"/>
      <c r="B17" s="1197"/>
      <c r="C17" s="1197"/>
      <c r="D17" s="1197"/>
      <c r="E17" s="1197"/>
      <c r="F17" s="1197"/>
      <c r="G17" s="1197"/>
      <c r="H17" s="632"/>
    </row>
    <row r="18" spans="1:8" ht="16.5" customHeight="1" x14ac:dyDescent="0.3">
      <c r="A18" s="1197"/>
      <c r="B18" s="1197"/>
      <c r="C18" s="1197"/>
      <c r="D18" s="1197"/>
      <c r="E18" s="1197"/>
      <c r="F18" s="1197"/>
      <c r="G18" s="1197"/>
      <c r="H18" s="632"/>
    </row>
    <row r="19" spans="1:8" ht="16.5" customHeight="1" x14ac:dyDescent="0.3">
      <c r="A19" s="1197"/>
      <c r="B19" s="1197"/>
      <c r="C19" s="1197"/>
      <c r="D19" s="1197"/>
      <c r="E19" s="1197"/>
      <c r="F19" s="1197"/>
      <c r="G19" s="1197"/>
      <c r="H19" s="632"/>
    </row>
    <row r="20" spans="1:8" ht="24" customHeight="1" x14ac:dyDescent="0.3">
      <c r="A20" s="1197"/>
      <c r="B20" s="1197"/>
      <c r="C20" s="1197"/>
      <c r="D20" s="1197"/>
      <c r="E20" s="1197"/>
      <c r="F20" s="1197"/>
      <c r="G20" s="1197"/>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2">
        <f>FORMATOS!E16</f>
        <v>46175</v>
      </c>
      <c r="D24" s="1202"/>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3" t="str">
        <f>FORMATOS!E13</f>
        <v>OOFICIO SMTTV-003693</v>
      </c>
      <c r="B28" s="1203"/>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2">
        <f>FORMATOS!E15</f>
        <v>46158</v>
      </c>
      <c r="D30" s="1202"/>
      <c r="E30" s="932" t="s">
        <v>8379</v>
      </c>
      <c r="F30" s="930"/>
      <c r="G30" s="930"/>
      <c r="H30" s="928"/>
    </row>
    <row r="31" spans="1:8" ht="15" customHeight="1" x14ac:dyDescent="0.25">
      <c r="A31" s="1200" t="s">
        <v>8380</v>
      </c>
      <c r="B31" s="1200"/>
      <c r="C31" s="1200"/>
      <c r="D31" s="1200"/>
      <c r="E31" s="1200"/>
      <c r="F31" s="1200"/>
      <c r="G31" s="930"/>
      <c r="H31" s="928"/>
    </row>
    <row r="32" spans="1:8" ht="19.5" customHeight="1" x14ac:dyDescent="0.25">
      <c r="A32" s="1200"/>
      <c r="B32" s="1200"/>
      <c r="C32" s="1200"/>
      <c r="D32" s="1200"/>
      <c r="E32" s="1200"/>
      <c r="F32" s="1200"/>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199" t="s">
        <v>7373</v>
      </c>
      <c r="B38" s="1199"/>
      <c r="C38" s="1199"/>
      <c r="D38" s="1199"/>
      <c r="E38" s="1199"/>
      <c r="F38" s="1199"/>
      <c r="G38" s="930"/>
      <c r="H38" s="928"/>
    </row>
    <row r="39" spans="1:8" ht="15" customHeight="1" x14ac:dyDescent="0.25">
      <c r="A39" s="1199"/>
      <c r="B39" s="1199"/>
      <c r="C39" s="1199"/>
      <c r="D39" s="1199"/>
      <c r="E39" s="1199"/>
      <c r="F39" s="1199"/>
      <c r="G39" s="930"/>
      <c r="H39" s="928"/>
    </row>
    <row r="40" spans="1:8" ht="15" customHeight="1" x14ac:dyDescent="0.25">
      <c r="A40" s="1199"/>
      <c r="B40" s="1199"/>
      <c r="C40" s="1199"/>
      <c r="D40" s="1199"/>
      <c r="E40" s="1199"/>
      <c r="F40" s="1199"/>
      <c r="G40" s="930"/>
      <c r="H40" s="928"/>
    </row>
    <row r="41" spans="1:8" ht="15" customHeight="1" x14ac:dyDescent="0.25">
      <c r="A41" s="1199"/>
      <c r="B41" s="1199"/>
      <c r="C41" s="1199"/>
      <c r="D41" s="1199"/>
      <c r="E41" s="1199"/>
      <c r="F41" s="1199"/>
      <c r="G41" s="930"/>
      <c r="H41" s="928"/>
    </row>
    <row r="42" spans="1:8" ht="15" customHeight="1" x14ac:dyDescent="0.25">
      <c r="A42" s="1199"/>
      <c r="B42" s="1199"/>
      <c r="C42" s="1199"/>
      <c r="D42" s="1199"/>
      <c r="E42" s="1199"/>
      <c r="F42" s="1199"/>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7" t="s">
        <v>7375</v>
      </c>
      <c r="B46" s="1197"/>
      <c r="C46" s="1197"/>
      <c r="D46" s="1197"/>
      <c r="E46" s="1197"/>
      <c r="F46" s="1197"/>
      <c r="G46" s="931"/>
      <c r="H46" s="928"/>
    </row>
    <row r="47" spans="1:8" ht="15" customHeight="1" x14ac:dyDescent="0.25">
      <c r="A47" s="1197"/>
      <c r="B47" s="1197"/>
      <c r="C47" s="1197"/>
      <c r="D47" s="1197"/>
      <c r="E47" s="1197"/>
      <c r="F47" s="1197"/>
      <c r="G47" s="930"/>
      <c r="H47" s="928"/>
    </row>
    <row r="48" spans="1:8" ht="15" customHeight="1" x14ac:dyDescent="0.25">
      <c r="A48" s="1197"/>
      <c r="B48" s="1197"/>
      <c r="C48" s="1197"/>
      <c r="D48" s="1197"/>
      <c r="E48" s="1197"/>
      <c r="F48" s="1197"/>
      <c r="G48" s="930"/>
      <c r="H48" s="928"/>
    </row>
    <row r="49" spans="1:8" ht="15" customHeight="1" x14ac:dyDescent="0.25">
      <c r="A49" s="1197"/>
      <c r="B49" s="1197"/>
      <c r="C49" s="1197"/>
      <c r="D49" s="1197"/>
      <c r="E49" s="1197"/>
      <c r="F49" s="1197"/>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7" t="s">
        <v>7401</v>
      </c>
      <c r="B52" s="1197"/>
      <c r="C52" s="1197"/>
      <c r="D52" s="1197"/>
      <c r="E52" s="1197"/>
      <c r="F52" s="1197"/>
      <c r="G52" s="930"/>
      <c r="H52" s="928"/>
    </row>
    <row r="53" spans="1:8" ht="15" customHeight="1" x14ac:dyDescent="0.25">
      <c r="A53" s="1197"/>
      <c r="B53" s="1197"/>
      <c r="C53" s="1197"/>
      <c r="D53" s="1197"/>
      <c r="E53" s="1197"/>
      <c r="F53" s="1197"/>
      <c r="G53" s="930"/>
      <c r="H53" s="928"/>
    </row>
    <row r="54" spans="1:8" ht="15" customHeight="1" x14ac:dyDescent="0.25">
      <c r="A54" s="1197"/>
      <c r="B54" s="1197"/>
      <c r="C54" s="1197"/>
      <c r="D54" s="1197"/>
      <c r="E54" s="1197"/>
      <c r="F54" s="1197"/>
      <c r="G54" s="930"/>
      <c r="H54" s="928"/>
    </row>
    <row r="55" spans="1:8" ht="15" customHeight="1" x14ac:dyDescent="0.25">
      <c r="A55" s="1197"/>
      <c r="B55" s="1197"/>
      <c r="C55" s="1197"/>
      <c r="D55" s="1197"/>
      <c r="E55" s="1197"/>
      <c r="F55" s="1197"/>
      <c r="G55" s="930"/>
      <c r="H55" s="928"/>
    </row>
    <row r="56" spans="1:8" ht="8.25" customHeight="1" x14ac:dyDescent="0.25">
      <c r="A56" s="1197"/>
      <c r="B56" s="1197"/>
      <c r="C56" s="1197"/>
      <c r="D56" s="1197"/>
      <c r="E56" s="1197"/>
      <c r="F56" s="1197"/>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7" t="s">
        <v>8383</v>
      </c>
      <c r="B58" s="1197"/>
      <c r="C58" s="1197"/>
      <c r="D58" s="1197"/>
      <c r="E58" s="1197"/>
      <c r="F58" s="1197"/>
      <c r="G58" s="1197"/>
      <c r="H58" s="1197"/>
    </row>
    <row r="59" spans="1:8" ht="15" customHeight="1" x14ac:dyDescent="0.25">
      <c r="A59" s="1197"/>
      <c r="B59" s="1197"/>
      <c r="C59" s="1197"/>
      <c r="D59" s="1197"/>
      <c r="E59" s="1197"/>
      <c r="F59" s="1197"/>
      <c r="G59" s="1197"/>
      <c r="H59" s="1197"/>
    </row>
    <row r="60" spans="1:8" ht="15" customHeight="1" x14ac:dyDescent="0.25">
      <c r="A60" s="930"/>
      <c r="B60" s="930"/>
      <c r="C60" s="930"/>
      <c r="D60" s="930"/>
      <c r="E60" s="930"/>
      <c r="F60" s="930"/>
      <c r="G60" s="930"/>
      <c r="H60" s="928"/>
    </row>
    <row r="61" spans="1:8" ht="15" customHeight="1" x14ac:dyDescent="0.25">
      <c r="A61" s="1197" t="s">
        <v>8381</v>
      </c>
      <c r="B61" s="1197"/>
      <c r="C61" s="1197"/>
      <c r="D61" s="1197"/>
      <c r="E61" s="1197"/>
      <c r="F61" s="1197"/>
      <c r="G61" s="1197"/>
      <c r="H61" s="1197"/>
    </row>
    <row r="62" spans="1:8" ht="15" customHeight="1" x14ac:dyDescent="0.25">
      <c r="A62" s="1197"/>
      <c r="B62" s="1197"/>
      <c r="C62" s="1197"/>
      <c r="D62" s="1197"/>
      <c r="E62" s="1197"/>
      <c r="F62" s="1197"/>
      <c r="G62" s="1197"/>
      <c r="H62" s="1197"/>
    </row>
    <row r="63" spans="1:8" ht="15" customHeight="1" x14ac:dyDescent="0.25">
      <c r="A63" s="1197"/>
      <c r="B63" s="1197"/>
      <c r="C63" s="1197"/>
      <c r="D63" s="1197"/>
      <c r="E63" s="1197"/>
      <c r="F63" s="1197"/>
      <c r="G63" s="1197"/>
      <c r="H63" s="1197"/>
    </row>
    <row r="64" spans="1:8" ht="15" customHeight="1" x14ac:dyDescent="0.25">
      <c r="A64" s="1197"/>
      <c r="B64" s="1197"/>
      <c r="C64" s="1197"/>
      <c r="D64" s="1197"/>
      <c r="E64" s="1197"/>
      <c r="F64" s="1197"/>
      <c r="G64" s="1197"/>
      <c r="H64" s="1197"/>
    </row>
    <row r="65" spans="1:8" ht="15" customHeight="1" x14ac:dyDescent="0.25">
      <c r="A65" s="1197"/>
      <c r="B65" s="1197"/>
      <c r="C65" s="1197"/>
      <c r="D65" s="1197"/>
      <c r="E65" s="1197"/>
      <c r="F65" s="1197"/>
      <c r="G65" s="1197"/>
      <c r="H65" s="1197"/>
    </row>
    <row r="66" spans="1:8" ht="15" customHeight="1" x14ac:dyDescent="0.25">
      <c r="A66" s="1197"/>
      <c r="B66" s="1197"/>
      <c r="C66" s="1197"/>
      <c r="D66" s="1197"/>
      <c r="E66" s="1197"/>
      <c r="F66" s="1197"/>
      <c r="G66" s="1197"/>
      <c r="H66" s="1197"/>
    </row>
    <row r="67" spans="1:8" ht="15" customHeight="1" x14ac:dyDescent="0.25">
      <c r="A67" s="1197"/>
      <c r="B67" s="1197"/>
      <c r="C67" s="1197"/>
      <c r="D67" s="1197"/>
      <c r="E67" s="1197"/>
      <c r="F67" s="1197"/>
      <c r="G67" s="1197"/>
      <c r="H67" s="1197"/>
    </row>
    <row r="68" spans="1:8" ht="15" customHeight="1" x14ac:dyDescent="0.25">
      <c r="A68" s="1197"/>
      <c r="B68" s="1197"/>
      <c r="C68" s="1197"/>
      <c r="D68" s="1197"/>
      <c r="E68" s="1197"/>
      <c r="F68" s="1197"/>
      <c r="G68" s="1197"/>
      <c r="H68" s="1197"/>
    </row>
    <row r="69" spans="1:8" ht="15" customHeight="1" x14ac:dyDescent="0.25">
      <c r="A69" s="1197"/>
      <c r="B69" s="1197"/>
      <c r="C69" s="1197"/>
      <c r="D69" s="1197"/>
      <c r="E69" s="1197"/>
      <c r="F69" s="1197"/>
      <c r="G69" s="1197"/>
      <c r="H69" s="1197"/>
    </row>
    <row r="70" spans="1:8" ht="18" customHeight="1" x14ac:dyDescent="0.25">
      <c r="A70" s="1197"/>
      <c r="B70" s="1197"/>
      <c r="C70" s="1197"/>
      <c r="D70" s="1197"/>
      <c r="E70" s="1197"/>
      <c r="F70" s="1197"/>
      <c r="G70" s="1197"/>
      <c r="H70" s="1197"/>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7" t="s">
        <v>7379</v>
      </c>
      <c r="B75" s="1197"/>
      <c r="C75" s="1197"/>
      <c r="D75" s="1197"/>
      <c r="E75" s="1197"/>
      <c r="F75" s="1197"/>
      <c r="G75" s="930"/>
      <c r="H75" s="928"/>
    </row>
    <row r="76" spans="1:8" ht="15" customHeight="1" x14ac:dyDescent="0.25">
      <c r="A76" s="1197"/>
      <c r="B76" s="1197"/>
      <c r="C76" s="1197"/>
      <c r="D76" s="1197"/>
      <c r="E76" s="1197"/>
      <c r="F76" s="1197"/>
      <c r="G76" s="930"/>
      <c r="H76" s="928"/>
    </row>
    <row r="77" spans="1:8" ht="21.75" customHeight="1" x14ac:dyDescent="0.25">
      <c r="A77" s="1197"/>
      <c r="B77" s="1197"/>
      <c r="C77" s="1197"/>
      <c r="D77" s="1197"/>
      <c r="E77" s="1197"/>
      <c r="F77" s="1197"/>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5">
        <f>FORMATOS!E10</f>
        <v>1140908897</v>
      </c>
      <c r="C93" s="1195"/>
      <c r="D93" s="930"/>
      <c r="E93" s="930"/>
      <c r="F93" s="930"/>
      <c r="G93" s="930"/>
      <c r="H93" s="928"/>
    </row>
    <row r="94" spans="1:8" ht="15" customHeight="1" x14ac:dyDescent="0.25">
      <c r="A94" s="709" t="s">
        <v>7486</v>
      </c>
      <c r="B94" s="1198" t="s">
        <v>7390</v>
      </c>
      <c r="C94" s="1198"/>
      <c r="D94" s="930"/>
      <c r="E94" s="930"/>
      <c r="F94" s="930"/>
      <c r="G94" s="930"/>
      <c r="H94" s="928"/>
    </row>
    <row r="95" spans="1:8" ht="15" customHeight="1" x14ac:dyDescent="0.25">
      <c r="A95" s="709" t="s">
        <v>3925</v>
      </c>
      <c r="B95" s="1194">
        <v>3136668894</v>
      </c>
      <c r="C95" s="1194"/>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5">
        <f>IFERROR(VLOOKUP(B$101,Tabla27[#All],3,FALSE),"")</f>
        <v>6043394000</v>
      </c>
      <c r="C103" s="1195"/>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4" t="str">
        <f>IFERROR(VLOOKUP(B$101,Tabla27[#All],5,FALSE),"")</f>
        <v>890907106-5</v>
      </c>
      <c r="C105" s="1194"/>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6">
        <f>FORMATOS!E10</f>
        <v>1140908897</v>
      </c>
      <c r="B112" s="1196"/>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1">
        <f ca="1">TODAY()</f>
        <v>46225</v>
      </c>
      <c r="B1" s="1201"/>
      <c r="C1" s="1201"/>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7" t="s">
        <v>7365</v>
      </c>
      <c r="B14" s="1197"/>
      <c r="C14" s="1197"/>
      <c r="D14" s="1197"/>
      <c r="E14" s="1197"/>
      <c r="F14" s="1197"/>
      <c r="G14" s="1197"/>
      <c r="H14" s="667"/>
    </row>
    <row r="15" spans="1:8" ht="16.5" customHeight="1" x14ac:dyDescent="0.25">
      <c r="A15" s="1197"/>
      <c r="B15" s="1197"/>
      <c r="C15" s="1197"/>
      <c r="D15" s="1197"/>
      <c r="E15" s="1197"/>
      <c r="F15" s="1197"/>
      <c r="G15" s="1197"/>
      <c r="H15" s="667"/>
    </row>
    <row r="16" spans="1:8" ht="16.5" customHeight="1" x14ac:dyDescent="0.25">
      <c r="A16" s="1197"/>
      <c r="B16" s="1197"/>
      <c r="C16" s="1197"/>
      <c r="D16" s="1197"/>
      <c r="E16" s="1197"/>
      <c r="F16" s="1197"/>
      <c r="G16" s="1197"/>
      <c r="H16" s="692"/>
    </row>
    <row r="17" spans="1:8" ht="16.5" customHeight="1" x14ac:dyDescent="0.3">
      <c r="A17" s="1197"/>
      <c r="B17" s="1197"/>
      <c r="C17" s="1197"/>
      <c r="D17" s="1197"/>
      <c r="E17" s="1197"/>
      <c r="F17" s="1197"/>
      <c r="G17" s="1197"/>
      <c r="H17" s="632"/>
    </row>
    <row r="18" spans="1:8" ht="16.5" customHeight="1" x14ac:dyDescent="0.3">
      <c r="A18" s="1197"/>
      <c r="B18" s="1197"/>
      <c r="C18" s="1197"/>
      <c r="D18" s="1197"/>
      <c r="E18" s="1197"/>
      <c r="F18" s="1197"/>
      <c r="G18" s="1197"/>
      <c r="H18" s="632"/>
    </row>
    <row r="19" spans="1:8" ht="16.5" customHeight="1" x14ac:dyDescent="0.3">
      <c r="A19" s="1197"/>
      <c r="B19" s="1197"/>
      <c r="C19" s="1197"/>
      <c r="D19" s="1197"/>
      <c r="E19" s="1197"/>
      <c r="F19" s="1197"/>
      <c r="G19" s="1197"/>
      <c r="H19" s="632"/>
    </row>
    <row r="20" spans="1:8" ht="31.5" customHeight="1" x14ac:dyDescent="0.3">
      <c r="A20" s="1197"/>
      <c r="B20" s="1197"/>
      <c r="C20" s="1197"/>
      <c r="D20" s="1197"/>
      <c r="E20" s="1197"/>
      <c r="F20" s="1197"/>
      <c r="G20" s="1197"/>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2">
        <f>FORMATOS!E16</f>
        <v>46175</v>
      </c>
      <c r="D24" s="1202"/>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3" t="str">
        <f>FORMATOS!E13</f>
        <v>OOFICIO SMTTV-003693</v>
      </c>
      <c r="B28" s="1203"/>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2">
        <f ca="1">FORMATOS!E3</f>
        <v>46225</v>
      </c>
      <c r="D30" s="1202"/>
      <c r="E30" s="712" t="s">
        <v>7400</v>
      </c>
      <c r="F30" s="702"/>
      <c r="G30" s="702"/>
      <c r="H30" s="691"/>
    </row>
    <row r="31" spans="1:8" ht="15" customHeight="1" x14ac:dyDescent="0.25">
      <c r="A31" s="1200" t="s">
        <v>7368</v>
      </c>
      <c r="B31" s="1200"/>
      <c r="C31" s="1200"/>
      <c r="D31" s="1200"/>
      <c r="E31" s="1200"/>
      <c r="F31" s="1200"/>
      <c r="G31" s="702"/>
      <c r="H31" s="691"/>
    </row>
    <row r="32" spans="1:8" ht="19.5" customHeight="1" x14ac:dyDescent="0.25">
      <c r="A32" s="1200"/>
      <c r="B32" s="1200"/>
      <c r="C32" s="1200"/>
      <c r="D32" s="1200"/>
      <c r="E32" s="1200"/>
      <c r="F32" s="1200"/>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199" t="s">
        <v>7373</v>
      </c>
      <c r="B38" s="1199"/>
      <c r="C38" s="1199"/>
      <c r="D38" s="1199"/>
      <c r="E38" s="1199"/>
      <c r="F38" s="1199"/>
      <c r="G38" s="702"/>
      <c r="H38" s="691"/>
    </row>
    <row r="39" spans="1:8" ht="15" customHeight="1" x14ac:dyDescent="0.25">
      <c r="A39" s="1199"/>
      <c r="B39" s="1199"/>
      <c r="C39" s="1199"/>
      <c r="D39" s="1199"/>
      <c r="E39" s="1199"/>
      <c r="F39" s="1199"/>
      <c r="G39" s="702"/>
      <c r="H39" s="691"/>
    </row>
    <row r="40" spans="1:8" ht="15" customHeight="1" x14ac:dyDescent="0.25">
      <c r="A40" s="1199"/>
      <c r="B40" s="1199"/>
      <c r="C40" s="1199"/>
      <c r="D40" s="1199"/>
      <c r="E40" s="1199"/>
      <c r="F40" s="1199"/>
      <c r="G40" s="702"/>
      <c r="H40" s="691"/>
    </row>
    <row r="41" spans="1:8" ht="15" customHeight="1" x14ac:dyDescent="0.25">
      <c r="A41" s="1199"/>
      <c r="B41" s="1199"/>
      <c r="C41" s="1199"/>
      <c r="D41" s="1199"/>
      <c r="E41" s="1199"/>
      <c r="F41" s="1199"/>
      <c r="G41" s="702"/>
      <c r="H41" s="691"/>
    </row>
    <row r="42" spans="1:8" ht="15" customHeight="1" x14ac:dyDescent="0.25">
      <c r="A42" s="1199"/>
      <c r="B42" s="1199"/>
      <c r="C42" s="1199"/>
      <c r="D42" s="1199"/>
      <c r="E42" s="1199"/>
      <c r="F42" s="1199"/>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7" t="s">
        <v>7375</v>
      </c>
      <c r="B46" s="1197"/>
      <c r="C46" s="1197"/>
      <c r="D46" s="1197"/>
      <c r="E46" s="1197"/>
      <c r="F46" s="1197"/>
      <c r="G46" s="703"/>
      <c r="H46" s="691"/>
    </row>
    <row r="47" spans="1:8" ht="15" customHeight="1" x14ac:dyDescent="0.25">
      <c r="A47" s="1197"/>
      <c r="B47" s="1197"/>
      <c r="C47" s="1197"/>
      <c r="D47" s="1197"/>
      <c r="E47" s="1197"/>
      <c r="F47" s="1197"/>
      <c r="G47" s="702"/>
      <c r="H47" s="691"/>
    </row>
    <row r="48" spans="1:8" ht="15" customHeight="1" x14ac:dyDescent="0.25">
      <c r="A48" s="1197"/>
      <c r="B48" s="1197"/>
      <c r="C48" s="1197"/>
      <c r="D48" s="1197"/>
      <c r="E48" s="1197"/>
      <c r="F48" s="1197"/>
      <c r="G48" s="702"/>
      <c r="H48" s="691"/>
    </row>
    <row r="49" spans="1:8" ht="15" customHeight="1" x14ac:dyDescent="0.25">
      <c r="A49" s="1197"/>
      <c r="B49" s="1197"/>
      <c r="C49" s="1197"/>
      <c r="D49" s="1197"/>
      <c r="E49" s="1197"/>
      <c r="F49" s="1197"/>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7" t="s">
        <v>7401</v>
      </c>
      <c r="B52" s="1197"/>
      <c r="C52" s="1197"/>
      <c r="D52" s="1197"/>
      <c r="E52" s="1197"/>
      <c r="F52" s="1197"/>
      <c r="G52" s="702"/>
      <c r="H52" s="691"/>
    </row>
    <row r="53" spans="1:8" ht="15" customHeight="1" x14ac:dyDescent="0.25">
      <c r="A53" s="1197"/>
      <c r="B53" s="1197"/>
      <c r="C53" s="1197"/>
      <c r="D53" s="1197"/>
      <c r="E53" s="1197"/>
      <c r="F53" s="1197"/>
      <c r="G53" s="702"/>
      <c r="H53" s="691"/>
    </row>
    <row r="54" spans="1:8" ht="15" customHeight="1" x14ac:dyDescent="0.25">
      <c r="A54" s="1197"/>
      <c r="B54" s="1197"/>
      <c r="C54" s="1197"/>
      <c r="D54" s="1197"/>
      <c r="E54" s="1197"/>
      <c r="F54" s="1197"/>
      <c r="G54" s="702"/>
      <c r="H54" s="691"/>
    </row>
    <row r="55" spans="1:8" ht="15" customHeight="1" x14ac:dyDescent="0.25">
      <c r="A55" s="1197"/>
      <c r="B55" s="1197"/>
      <c r="C55" s="1197"/>
      <c r="D55" s="1197"/>
      <c r="E55" s="1197"/>
      <c r="F55" s="1197"/>
      <c r="G55" s="702"/>
      <c r="H55" s="691"/>
    </row>
    <row r="56" spans="1:8" ht="30" customHeight="1" x14ac:dyDescent="0.25">
      <c r="A56" s="1197"/>
      <c r="B56" s="1197"/>
      <c r="C56" s="1197"/>
      <c r="D56" s="1197"/>
      <c r="E56" s="1197"/>
      <c r="F56" s="1197"/>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7" t="s">
        <v>7379</v>
      </c>
      <c r="B62" s="1197"/>
      <c r="C62" s="1197"/>
      <c r="D62" s="1197"/>
      <c r="E62" s="1197"/>
      <c r="F62" s="1197"/>
      <c r="G62" s="702"/>
      <c r="H62" s="691"/>
    </row>
    <row r="63" spans="1:8" ht="15" customHeight="1" x14ac:dyDescent="0.25">
      <c r="A63" s="1197"/>
      <c r="B63" s="1197"/>
      <c r="C63" s="1197"/>
      <c r="D63" s="1197"/>
      <c r="E63" s="1197"/>
      <c r="F63" s="1197"/>
      <c r="G63" s="702"/>
      <c r="H63" s="691"/>
    </row>
    <row r="64" spans="1:8" ht="21.75" customHeight="1" x14ac:dyDescent="0.25">
      <c r="A64" s="1197"/>
      <c r="B64" s="1197"/>
      <c r="C64" s="1197"/>
      <c r="D64" s="1197"/>
      <c r="E64" s="1197"/>
      <c r="F64" s="1197"/>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5">
        <f>FORMATOS!E10</f>
        <v>1140908897</v>
      </c>
      <c r="C77" s="1195"/>
      <c r="D77" s="735"/>
      <c r="E77" s="735"/>
      <c r="F77" s="735"/>
      <c r="G77" s="735"/>
      <c r="H77" s="734"/>
    </row>
    <row r="78" spans="1:8" ht="15" customHeight="1" x14ac:dyDescent="0.25">
      <c r="A78" s="709" t="s">
        <v>7486</v>
      </c>
      <c r="B78" s="1198" t="s">
        <v>7390</v>
      </c>
      <c r="C78" s="1198"/>
      <c r="D78" s="702"/>
      <c r="E78" s="702"/>
      <c r="F78" s="702"/>
      <c r="G78" s="702"/>
      <c r="H78" s="691"/>
    </row>
    <row r="79" spans="1:8" ht="15" customHeight="1" x14ac:dyDescent="0.25">
      <c r="A79" s="709" t="s">
        <v>3925</v>
      </c>
      <c r="B79" s="1194">
        <v>3136668894</v>
      </c>
      <c r="C79" s="1194"/>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5">
        <f>IFERROR(VLOOKUP(B$85,Tabla27[#All],3,FALSE),"")</f>
        <v>6043394000</v>
      </c>
      <c r="C87" s="1195"/>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4" t="str">
        <f>IFERROR(VLOOKUP(B$85,Tabla27[#All],5,FALSE),"")</f>
        <v>890907106-5</v>
      </c>
      <c r="C89" s="1194"/>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6">
        <f>FORMATOS!E10</f>
        <v>1140908897</v>
      </c>
      <c r="B96" s="1196"/>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89">
        <f ca="1">TODAY()</f>
        <v>46225</v>
      </c>
      <c r="B1" s="1189"/>
      <c r="C1" s="1189"/>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4" t="str">
        <f>FORMATOS!E8</f>
        <v>05079000000018730341</v>
      </c>
      <c r="D10" s="1204"/>
      <c r="E10" s="1204"/>
      <c r="F10" s="1204"/>
      <c r="G10" s="1204"/>
      <c r="H10" s="667"/>
    </row>
    <row r="11" spans="1:8" ht="16.5" x14ac:dyDescent="0.3">
      <c r="A11" s="632"/>
      <c r="B11" s="632"/>
      <c r="C11" s="1204"/>
      <c r="D11" s="1204"/>
      <c r="E11" s="1204"/>
      <c r="F11" s="1204"/>
      <c r="G11" s="1204"/>
      <c r="H11" s="667"/>
    </row>
    <row r="12" spans="1:8" ht="16.5" x14ac:dyDescent="0.3">
      <c r="A12" s="632"/>
      <c r="B12" s="632"/>
      <c r="C12" s="1204"/>
      <c r="D12" s="1204"/>
      <c r="E12" s="1204"/>
      <c r="F12" s="1204"/>
      <c r="G12" s="1204"/>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7" t="s">
        <v>7230</v>
      </c>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6.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7" t="s">
        <v>7140</v>
      </c>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1187"/>
      <c r="B41" s="1187"/>
      <c r="C41" s="1187"/>
      <c r="D41" s="1187"/>
      <c r="E41" s="1187"/>
      <c r="F41" s="1187"/>
      <c r="G41" s="1187"/>
      <c r="H41" s="1187"/>
    </row>
    <row r="42" spans="1:8" ht="15" customHeight="1" x14ac:dyDescent="0.25">
      <c r="A42" s="1187"/>
      <c r="B42" s="1187"/>
      <c r="C42" s="1187"/>
      <c r="D42" s="1187"/>
      <c r="E42" s="1187"/>
      <c r="F42" s="1187"/>
      <c r="G42" s="1187"/>
      <c r="H42" s="1187"/>
    </row>
    <row r="43" spans="1:8" ht="15" customHeight="1" x14ac:dyDescent="0.25">
      <c r="A43" s="1187"/>
      <c r="B43" s="1187"/>
      <c r="C43" s="1187"/>
      <c r="D43" s="1187"/>
      <c r="E43" s="1187"/>
      <c r="F43" s="1187"/>
      <c r="G43" s="1187"/>
      <c r="H43" s="1187"/>
    </row>
    <row r="44" spans="1:8" ht="15" customHeight="1" x14ac:dyDescent="0.25">
      <c r="A44" s="1187"/>
      <c r="B44" s="1187"/>
      <c r="C44" s="1187"/>
      <c r="D44" s="1187"/>
      <c r="E44" s="1187"/>
      <c r="F44" s="1187"/>
      <c r="G44" s="1187"/>
      <c r="H44" s="1187"/>
    </row>
    <row r="45" spans="1:8" ht="15" customHeight="1" x14ac:dyDescent="0.25">
      <c r="A45" s="1187"/>
      <c r="B45" s="1187"/>
      <c r="C45" s="1187"/>
      <c r="D45" s="1187"/>
      <c r="E45" s="1187"/>
      <c r="F45" s="1187"/>
      <c r="G45" s="1187"/>
      <c r="H45" s="1187"/>
    </row>
    <row r="46" spans="1:8" ht="15" customHeight="1" x14ac:dyDescent="0.25">
      <c r="A46" s="636"/>
      <c r="B46" s="636"/>
      <c r="C46" s="636"/>
      <c r="D46" s="636"/>
      <c r="E46" s="636"/>
      <c r="F46" s="636"/>
      <c r="G46" s="636"/>
      <c r="H46" s="636"/>
    </row>
    <row r="47" spans="1:8" ht="15" customHeight="1" x14ac:dyDescent="0.25">
      <c r="A47" s="1187" t="s">
        <v>7141</v>
      </c>
      <c r="B47" s="1187"/>
      <c r="C47" s="1187"/>
      <c r="D47" s="1187"/>
      <c r="E47" s="1187"/>
      <c r="F47" s="1187"/>
      <c r="G47" s="1187"/>
      <c r="H47" s="1187"/>
    </row>
    <row r="48" spans="1:8" ht="15" customHeight="1" x14ac:dyDescent="0.25">
      <c r="A48" s="1187"/>
      <c r="B48" s="1187"/>
      <c r="C48" s="1187"/>
      <c r="D48" s="1187"/>
      <c r="E48" s="1187"/>
      <c r="F48" s="1187"/>
      <c r="G48" s="1187"/>
      <c r="H48" s="1187"/>
    </row>
    <row r="49" spans="1:8" ht="15" customHeight="1" x14ac:dyDescent="0.25">
      <c r="A49" s="1187"/>
      <c r="B49" s="1187"/>
      <c r="C49" s="1187"/>
      <c r="D49" s="1187"/>
      <c r="E49" s="1187"/>
      <c r="F49" s="1187"/>
      <c r="G49" s="1187"/>
      <c r="H49" s="1187"/>
    </row>
    <row r="50" spans="1:8" ht="15" customHeight="1" x14ac:dyDescent="0.25">
      <c r="A50" s="1187"/>
      <c r="B50" s="1187"/>
      <c r="C50" s="1187"/>
      <c r="D50" s="1187"/>
      <c r="E50" s="1187"/>
      <c r="F50" s="1187"/>
      <c r="G50" s="1187"/>
      <c r="H50" s="1187"/>
    </row>
    <row r="51" spans="1:8" ht="15" customHeight="1" x14ac:dyDescent="0.25">
      <c r="A51" s="1187"/>
      <c r="B51" s="1187"/>
      <c r="C51" s="1187"/>
      <c r="D51" s="1187"/>
      <c r="E51" s="1187"/>
      <c r="F51" s="1187"/>
      <c r="G51" s="1187"/>
      <c r="H51" s="1187"/>
    </row>
    <row r="52" spans="1:8" ht="15" customHeight="1" x14ac:dyDescent="0.25">
      <c r="A52" s="1187"/>
      <c r="B52" s="1187"/>
      <c r="C52" s="1187"/>
      <c r="D52" s="1187"/>
      <c r="E52" s="1187"/>
      <c r="F52" s="1187"/>
      <c r="G52" s="1187"/>
      <c r="H52" s="1187"/>
    </row>
    <row r="53" spans="1:8" ht="15" customHeight="1" x14ac:dyDescent="0.25">
      <c r="A53" s="1187"/>
      <c r="B53" s="1187"/>
      <c r="C53" s="1187"/>
      <c r="D53" s="1187"/>
      <c r="E53" s="1187"/>
      <c r="F53" s="1187"/>
      <c r="G53" s="1187"/>
      <c r="H53" s="1187"/>
    </row>
    <row r="54" spans="1:8" ht="15" customHeight="1" x14ac:dyDescent="0.25">
      <c r="A54" s="1187"/>
      <c r="B54" s="1187"/>
      <c r="C54" s="1187"/>
      <c r="D54" s="1187"/>
      <c r="E54" s="1187"/>
      <c r="F54" s="1187"/>
      <c r="G54" s="1187"/>
      <c r="H54" s="1187"/>
    </row>
    <row r="55" spans="1:8" ht="15" customHeight="1" x14ac:dyDescent="0.25">
      <c r="A55" s="1187"/>
      <c r="B55" s="1187"/>
      <c r="C55" s="1187"/>
      <c r="D55" s="1187"/>
      <c r="E55" s="1187"/>
      <c r="F55" s="1187"/>
      <c r="G55" s="1187"/>
      <c r="H55" s="1187"/>
    </row>
    <row r="56" spans="1:8" ht="15" customHeight="1" x14ac:dyDescent="0.25">
      <c r="A56" s="1187"/>
      <c r="B56" s="1187"/>
      <c r="C56" s="1187"/>
      <c r="D56" s="1187"/>
      <c r="E56" s="1187"/>
      <c r="F56" s="1187"/>
      <c r="G56" s="1187"/>
      <c r="H56" s="1187"/>
    </row>
    <row r="57" spans="1:8" ht="15" customHeight="1" x14ac:dyDescent="0.25">
      <c r="A57" s="1187"/>
      <c r="B57" s="1187"/>
      <c r="C57" s="1187"/>
      <c r="D57" s="1187"/>
      <c r="E57" s="1187"/>
      <c r="F57" s="1187"/>
      <c r="G57" s="1187"/>
      <c r="H57" s="1187"/>
    </row>
    <row r="58" spans="1:8" ht="15" customHeight="1" x14ac:dyDescent="0.25">
      <c r="A58" s="1187"/>
      <c r="B58" s="1187"/>
      <c r="C58" s="1187"/>
      <c r="D58" s="1187"/>
      <c r="E58" s="1187"/>
      <c r="F58" s="1187"/>
      <c r="G58" s="1187"/>
      <c r="H58" s="1187"/>
    </row>
    <row r="59" spans="1:8" ht="15" customHeight="1" x14ac:dyDescent="0.25">
      <c r="A59" s="1187"/>
      <c r="B59" s="1187"/>
      <c r="C59" s="1187"/>
      <c r="D59" s="1187"/>
      <c r="E59" s="1187"/>
      <c r="F59" s="1187"/>
      <c r="G59" s="1187"/>
      <c r="H59" s="1187"/>
    </row>
    <row r="60" spans="1:8" ht="15" customHeight="1" x14ac:dyDescent="0.25">
      <c r="A60" s="1187"/>
      <c r="B60" s="1187"/>
      <c r="C60" s="1187"/>
      <c r="D60" s="1187"/>
      <c r="E60" s="1187"/>
      <c r="F60" s="1187"/>
      <c r="G60" s="1187"/>
      <c r="H60" s="1187"/>
    </row>
    <row r="61" spans="1:8" ht="15" customHeight="1" x14ac:dyDescent="0.25">
      <c r="A61" s="1187"/>
      <c r="B61" s="1187"/>
      <c r="C61" s="1187"/>
      <c r="D61" s="1187"/>
      <c r="E61" s="1187"/>
      <c r="F61" s="1187"/>
      <c r="G61" s="1187"/>
      <c r="H61" s="1187"/>
    </row>
    <row r="62" spans="1:8" ht="15" customHeight="1" x14ac:dyDescent="0.25">
      <c r="A62" s="1187"/>
      <c r="B62" s="1187"/>
      <c r="C62" s="1187"/>
      <c r="D62" s="1187"/>
      <c r="E62" s="1187"/>
      <c r="F62" s="1187"/>
      <c r="G62" s="1187"/>
      <c r="H62" s="1187"/>
    </row>
    <row r="63" spans="1:8" ht="15" customHeight="1" x14ac:dyDescent="0.25">
      <c r="A63" s="1187"/>
      <c r="B63" s="1187"/>
      <c r="C63" s="1187"/>
      <c r="D63" s="1187"/>
      <c r="E63" s="1187"/>
      <c r="F63" s="1187"/>
      <c r="G63" s="1187"/>
      <c r="H63" s="1187"/>
    </row>
    <row r="64" spans="1:8" ht="15" customHeight="1" x14ac:dyDescent="0.25">
      <c r="A64" s="1187"/>
      <c r="B64" s="1187"/>
      <c r="C64" s="1187"/>
      <c r="D64" s="1187"/>
      <c r="E64" s="1187"/>
      <c r="F64" s="1187"/>
      <c r="G64" s="1187"/>
      <c r="H64" s="1187"/>
    </row>
    <row r="65" spans="1:8" ht="15" customHeight="1" x14ac:dyDescent="0.25">
      <c r="A65" s="1187"/>
      <c r="B65" s="1187"/>
      <c r="C65" s="1187"/>
      <c r="D65" s="1187"/>
      <c r="E65" s="1187"/>
      <c r="F65" s="1187"/>
      <c r="G65" s="1187"/>
      <c r="H65" s="1187"/>
    </row>
    <row r="66" spans="1:8" ht="15" customHeight="1" x14ac:dyDescent="0.25">
      <c r="A66" s="1187"/>
      <c r="B66" s="1187"/>
      <c r="C66" s="1187"/>
      <c r="D66" s="1187"/>
      <c r="E66" s="1187"/>
      <c r="F66" s="1187"/>
      <c r="G66" s="1187"/>
      <c r="H66" s="1187"/>
    </row>
    <row r="67" spans="1:8" ht="15" customHeight="1" x14ac:dyDescent="0.25">
      <c r="A67" s="1187"/>
      <c r="B67" s="1187"/>
      <c r="C67" s="1187"/>
      <c r="D67" s="1187"/>
      <c r="E67" s="1187"/>
      <c r="F67" s="1187"/>
      <c r="G67" s="1187"/>
      <c r="H67" s="1187"/>
    </row>
    <row r="68" spans="1:8" ht="15" customHeight="1" x14ac:dyDescent="0.25">
      <c r="A68" s="1187"/>
      <c r="B68" s="1187"/>
      <c r="C68" s="1187"/>
      <c r="D68" s="1187"/>
      <c r="E68" s="1187"/>
      <c r="F68" s="1187"/>
      <c r="G68" s="1187"/>
      <c r="H68" s="1187"/>
    </row>
    <row r="69" spans="1:8" ht="15" customHeight="1" x14ac:dyDescent="0.25">
      <c r="A69" s="1187"/>
      <c r="B69" s="1187"/>
      <c r="C69" s="1187"/>
      <c r="D69" s="1187"/>
      <c r="E69" s="1187"/>
      <c r="F69" s="1187"/>
      <c r="G69" s="1187"/>
      <c r="H69" s="1187"/>
    </row>
    <row r="70" spans="1:8" ht="15" customHeight="1" x14ac:dyDescent="0.25">
      <c r="A70" s="1187"/>
      <c r="B70" s="1187"/>
      <c r="C70" s="1187"/>
      <c r="D70" s="1187"/>
      <c r="E70" s="1187"/>
      <c r="F70" s="1187"/>
      <c r="G70" s="1187"/>
      <c r="H70" s="1187"/>
    </row>
    <row r="71" spans="1:8" ht="15" customHeight="1" x14ac:dyDescent="0.25">
      <c r="A71" s="1187"/>
      <c r="B71" s="1187"/>
      <c r="C71" s="1187"/>
      <c r="D71" s="1187"/>
      <c r="E71" s="1187"/>
      <c r="F71" s="1187"/>
      <c r="G71" s="1187"/>
      <c r="H71" s="1187"/>
    </row>
    <row r="72" spans="1:8" ht="15" customHeight="1" x14ac:dyDescent="0.25">
      <c r="A72" s="1187"/>
      <c r="B72" s="1187"/>
      <c r="C72" s="1187"/>
      <c r="D72" s="1187"/>
      <c r="E72" s="1187"/>
      <c r="F72" s="1187"/>
      <c r="G72" s="1187"/>
      <c r="H72" s="1187"/>
    </row>
    <row r="73" spans="1:8" ht="15" customHeight="1" x14ac:dyDescent="0.25">
      <c r="A73" s="1187"/>
      <c r="B73" s="1187"/>
      <c r="C73" s="1187"/>
      <c r="D73" s="1187"/>
      <c r="E73" s="1187"/>
      <c r="F73" s="1187"/>
      <c r="G73" s="1187"/>
      <c r="H73" s="1187"/>
    </row>
    <row r="74" spans="1:8" ht="15" customHeight="1" x14ac:dyDescent="0.25">
      <c r="A74" s="1187"/>
      <c r="B74" s="1187"/>
      <c r="C74" s="1187"/>
      <c r="D74" s="1187"/>
      <c r="E74" s="1187"/>
      <c r="F74" s="1187"/>
      <c r="G74" s="1187"/>
      <c r="H74" s="1187"/>
    </row>
    <row r="75" spans="1:8" ht="15" customHeight="1" x14ac:dyDescent="0.25">
      <c r="A75" s="1187"/>
      <c r="B75" s="1187"/>
      <c r="C75" s="1187"/>
      <c r="D75" s="1187"/>
      <c r="E75" s="1187"/>
      <c r="F75" s="1187"/>
      <c r="G75" s="1187"/>
      <c r="H75" s="1187"/>
    </row>
    <row r="76" spans="1:8" ht="15" customHeight="1" x14ac:dyDescent="0.25">
      <c r="A76" s="1187"/>
      <c r="B76" s="1187"/>
      <c r="C76" s="1187"/>
      <c r="D76" s="1187"/>
      <c r="E76" s="1187"/>
      <c r="F76" s="1187"/>
      <c r="G76" s="1187"/>
      <c r="H76" s="1187"/>
    </row>
    <row r="77" spans="1:8" ht="15" customHeight="1" x14ac:dyDescent="0.25">
      <c r="A77" s="1187"/>
      <c r="B77" s="1187"/>
      <c r="C77" s="1187"/>
      <c r="D77" s="1187"/>
      <c r="E77" s="1187"/>
      <c r="F77" s="1187"/>
      <c r="G77" s="1187"/>
      <c r="H77" s="1187"/>
    </row>
    <row r="78" spans="1:8" ht="15" customHeight="1" x14ac:dyDescent="0.25">
      <c r="A78" s="1187"/>
      <c r="B78" s="1187"/>
      <c r="C78" s="1187"/>
      <c r="D78" s="1187"/>
      <c r="E78" s="1187"/>
      <c r="F78" s="1187"/>
      <c r="G78" s="1187"/>
      <c r="H78" s="1187"/>
    </row>
    <row r="79" spans="1:8" ht="15" customHeight="1" x14ac:dyDescent="0.25">
      <c r="A79" s="1187"/>
      <c r="B79" s="1187"/>
      <c r="C79" s="1187"/>
      <c r="D79" s="1187"/>
      <c r="E79" s="1187"/>
      <c r="F79" s="1187"/>
      <c r="G79" s="1187"/>
      <c r="H79" s="1187"/>
    </row>
    <row r="80" spans="1:8" ht="15" customHeight="1" x14ac:dyDescent="0.25">
      <c r="A80" s="1187"/>
      <c r="B80" s="1187"/>
      <c r="C80" s="1187"/>
      <c r="D80" s="1187"/>
      <c r="E80" s="1187"/>
      <c r="F80" s="1187"/>
      <c r="G80" s="1187"/>
      <c r="H80" s="1187"/>
    </row>
    <row r="81" spans="1:8" ht="15" customHeight="1" x14ac:dyDescent="0.25">
      <c r="A81" s="1187"/>
      <c r="B81" s="1187"/>
      <c r="C81" s="1187"/>
      <c r="D81" s="1187"/>
      <c r="E81" s="1187"/>
      <c r="F81" s="1187"/>
      <c r="G81" s="1187"/>
      <c r="H81" s="1187"/>
    </row>
    <row r="82" spans="1:8" ht="15" customHeight="1" x14ac:dyDescent="0.25">
      <c r="A82" s="1187"/>
      <c r="B82" s="1187"/>
      <c r="C82" s="1187"/>
      <c r="D82" s="1187"/>
      <c r="E82" s="1187"/>
      <c r="F82" s="1187"/>
      <c r="G82" s="1187"/>
      <c r="H82" s="1187"/>
    </row>
    <row r="83" spans="1:8" ht="15" customHeight="1" x14ac:dyDescent="0.25">
      <c r="A83" s="1187"/>
      <c r="B83" s="1187"/>
      <c r="C83" s="1187"/>
      <c r="D83" s="1187"/>
      <c r="E83" s="1187"/>
      <c r="F83" s="1187"/>
      <c r="G83" s="1187"/>
      <c r="H83" s="1187"/>
    </row>
    <row r="84" spans="1:8" ht="15" customHeight="1" x14ac:dyDescent="0.25">
      <c r="A84" s="1187"/>
      <c r="B84" s="1187"/>
      <c r="C84" s="1187"/>
      <c r="D84" s="1187"/>
      <c r="E84" s="1187"/>
      <c r="F84" s="1187"/>
      <c r="G84" s="1187"/>
      <c r="H84" s="1187"/>
    </row>
    <row r="85" spans="1:8" ht="15" customHeight="1" x14ac:dyDescent="0.25">
      <c r="A85" s="1187"/>
      <c r="B85" s="1187"/>
      <c r="C85" s="1187"/>
      <c r="D85" s="1187"/>
      <c r="E85" s="1187"/>
      <c r="F85" s="1187"/>
      <c r="G85" s="1187"/>
      <c r="H85" s="1187"/>
    </row>
    <row r="86" spans="1:8" ht="15" customHeight="1" x14ac:dyDescent="0.25">
      <c r="A86" s="1187"/>
      <c r="B86" s="1187"/>
      <c r="C86" s="1187"/>
      <c r="D86" s="1187"/>
      <c r="E86" s="1187"/>
      <c r="F86" s="1187"/>
      <c r="G86" s="1187"/>
      <c r="H86" s="1187"/>
    </row>
    <row r="87" spans="1:8" ht="15" customHeight="1" x14ac:dyDescent="0.25">
      <c r="A87" s="1187"/>
      <c r="B87" s="1187"/>
      <c r="C87" s="1187"/>
      <c r="D87" s="1187"/>
      <c r="E87" s="1187"/>
      <c r="F87" s="1187"/>
      <c r="G87" s="1187"/>
      <c r="H87" s="1187"/>
    </row>
    <row r="88" spans="1:8" ht="15" customHeight="1" x14ac:dyDescent="0.25">
      <c r="A88" s="1187"/>
      <c r="B88" s="1187"/>
      <c r="C88" s="1187"/>
      <c r="D88" s="1187"/>
      <c r="E88" s="1187"/>
      <c r="F88" s="1187"/>
      <c r="G88" s="1187"/>
      <c r="H88" s="1187"/>
    </row>
    <row r="89" spans="1:8" ht="15" customHeight="1" x14ac:dyDescent="0.25">
      <c r="A89" s="1187"/>
      <c r="B89" s="1187"/>
      <c r="C89" s="1187"/>
      <c r="D89" s="1187"/>
      <c r="E89" s="1187"/>
      <c r="F89" s="1187"/>
      <c r="G89" s="1187"/>
      <c r="H89" s="1187"/>
    </row>
    <row r="90" spans="1:8" ht="15" customHeight="1" x14ac:dyDescent="0.25">
      <c r="A90" s="1187"/>
      <c r="B90" s="1187"/>
      <c r="C90" s="1187"/>
      <c r="D90" s="1187"/>
      <c r="E90" s="1187"/>
      <c r="F90" s="1187"/>
      <c r="G90" s="1187"/>
      <c r="H90" s="1187"/>
    </row>
    <row r="91" spans="1:8" ht="15" customHeight="1" x14ac:dyDescent="0.25">
      <c r="A91" s="1187"/>
      <c r="B91" s="1187"/>
      <c r="C91" s="1187"/>
      <c r="D91" s="1187"/>
      <c r="E91" s="1187"/>
      <c r="F91" s="1187"/>
      <c r="G91" s="1187"/>
      <c r="H91" s="1187"/>
    </row>
    <row r="92" spans="1:8" ht="15" customHeight="1" x14ac:dyDescent="0.25">
      <c r="A92" s="1187"/>
      <c r="B92" s="1187"/>
      <c r="C92" s="1187"/>
      <c r="D92" s="1187"/>
      <c r="E92" s="1187"/>
      <c r="F92" s="1187"/>
      <c r="G92" s="1187"/>
      <c r="H92" s="1187"/>
    </row>
    <row r="93" spans="1:8" ht="15" customHeight="1" x14ac:dyDescent="0.25">
      <c r="A93" s="1187"/>
      <c r="B93" s="1187"/>
      <c r="C93" s="1187"/>
      <c r="D93" s="1187"/>
      <c r="E93" s="1187"/>
      <c r="F93" s="1187"/>
      <c r="G93" s="1187"/>
      <c r="H93" s="1187"/>
    </row>
    <row r="94" spans="1:8" ht="15" customHeight="1" x14ac:dyDescent="0.25">
      <c r="A94" s="1187" t="s">
        <v>7136</v>
      </c>
      <c r="B94" s="1187"/>
      <c r="C94" s="1187"/>
      <c r="D94" s="1187"/>
      <c r="E94" s="1187"/>
      <c r="F94" s="1187"/>
      <c r="G94" s="1187"/>
      <c r="H94" s="1187"/>
    </row>
    <row r="95" spans="1:8" ht="15" customHeight="1" x14ac:dyDescent="0.25">
      <c r="A95" s="1187"/>
      <c r="B95" s="1187"/>
      <c r="C95" s="1187"/>
      <c r="D95" s="1187"/>
      <c r="E95" s="1187"/>
      <c r="F95" s="1187"/>
      <c r="G95" s="1187"/>
      <c r="H95" s="1187"/>
    </row>
    <row r="96" spans="1:8" ht="15" customHeight="1" x14ac:dyDescent="0.25">
      <c r="A96" s="1187"/>
      <c r="B96" s="1187"/>
      <c r="C96" s="1187"/>
      <c r="D96" s="1187"/>
      <c r="E96" s="1187"/>
      <c r="F96" s="1187"/>
      <c r="G96" s="1187"/>
      <c r="H96" s="1187"/>
    </row>
    <row r="97" spans="1:8" ht="15" customHeight="1" x14ac:dyDescent="0.25">
      <c r="A97" s="1187"/>
      <c r="B97" s="1187"/>
      <c r="C97" s="1187"/>
      <c r="D97" s="1187"/>
      <c r="E97" s="1187"/>
      <c r="F97" s="1187"/>
      <c r="G97" s="1187"/>
      <c r="H97" s="1187"/>
    </row>
    <row r="98" spans="1:8" ht="15" customHeight="1" x14ac:dyDescent="0.25">
      <c r="A98" s="1187"/>
      <c r="B98" s="1187"/>
      <c r="C98" s="1187"/>
      <c r="D98" s="1187"/>
      <c r="E98" s="1187"/>
      <c r="F98" s="1187"/>
      <c r="G98" s="1187"/>
      <c r="H98" s="1187"/>
    </row>
    <row r="99" spans="1:8" ht="15" customHeight="1" x14ac:dyDescent="0.25">
      <c r="A99" s="1187"/>
      <c r="B99" s="1187"/>
      <c r="C99" s="1187"/>
      <c r="D99" s="1187"/>
      <c r="E99" s="1187"/>
      <c r="F99" s="1187"/>
      <c r="G99" s="1187"/>
      <c r="H99" s="1187"/>
    </row>
    <row r="100" spans="1:8" ht="15" customHeight="1" x14ac:dyDescent="0.25">
      <c r="A100" s="1187"/>
      <c r="B100" s="1187"/>
      <c r="C100" s="1187"/>
      <c r="D100" s="1187"/>
      <c r="E100" s="1187"/>
      <c r="F100" s="1187"/>
      <c r="G100" s="1187"/>
      <c r="H100" s="1187"/>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7" t="s">
        <v>7226</v>
      </c>
      <c r="B103" s="1187"/>
      <c r="C103" s="1187"/>
      <c r="D103" s="1187"/>
      <c r="E103" s="1187"/>
      <c r="F103" s="1187"/>
      <c r="G103" s="1187"/>
      <c r="H103" s="1187"/>
    </row>
    <row r="104" spans="1:8" ht="15" customHeight="1" x14ac:dyDescent="0.25">
      <c r="A104" s="1187"/>
      <c r="B104" s="1187"/>
      <c r="C104" s="1187"/>
      <c r="D104" s="1187"/>
      <c r="E104" s="1187"/>
      <c r="F104" s="1187"/>
      <c r="G104" s="1187"/>
      <c r="H104" s="1187"/>
    </row>
    <row r="105" spans="1:8" ht="15" customHeight="1" x14ac:dyDescent="0.25">
      <c r="A105" s="1187"/>
      <c r="B105" s="1187"/>
      <c r="C105" s="1187"/>
      <c r="D105" s="1187"/>
      <c r="E105" s="1187"/>
      <c r="F105" s="1187"/>
      <c r="G105" s="1187"/>
      <c r="H105" s="1187"/>
    </row>
    <row r="106" spans="1:8" ht="15" customHeight="1" x14ac:dyDescent="0.25">
      <c r="A106" s="1187"/>
      <c r="B106" s="1187"/>
      <c r="C106" s="1187"/>
      <c r="D106" s="1187"/>
      <c r="E106" s="1187"/>
      <c r="F106" s="1187"/>
      <c r="G106" s="1187"/>
      <c r="H106" s="1187"/>
    </row>
    <row r="107" spans="1:8" ht="15" customHeight="1" x14ac:dyDescent="0.25">
      <c r="A107" s="1187"/>
      <c r="B107" s="1187"/>
      <c r="C107" s="1187"/>
      <c r="D107" s="1187"/>
      <c r="E107" s="1187"/>
      <c r="F107" s="1187"/>
      <c r="G107" s="1187"/>
      <c r="H107" s="1187"/>
    </row>
    <row r="108" spans="1:8" ht="15" customHeight="1" x14ac:dyDescent="0.25">
      <c r="A108" s="1187"/>
      <c r="B108" s="1187"/>
      <c r="C108" s="1187"/>
      <c r="D108" s="1187"/>
      <c r="E108" s="1187"/>
      <c r="F108" s="1187"/>
      <c r="G108" s="1187"/>
      <c r="H108" s="1187"/>
    </row>
    <row r="109" spans="1:8" ht="15" customHeight="1" x14ac:dyDescent="0.25">
      <c r="A109" s="1187"/>
      <c r="B109" s="1187"/>
      <c r="C109" s="1187"/>
      <c r="D109" s="1187"/>
      <c r="E109" s="1187"/>
      <c r="F109" s="1187"/>
      <c r="G109" s="1187"/>
      <c r="H109" s="1187"/>
    </row>
    <row r="110" spans="1:8" ht="15" customHeight="1" x14ac:dyDescent="0.25">
      <c r="A110" s="1187"/>
      <c r="B110" s="1187"/>
      <c r="C110" s="1187"/>
      <c r="D110" s="1187"/>
      <c r="E110" s="1187"/>
      <c r="F110" s="1187"/>
      <c r="G110" s="1187"/>
      <c r="H110" s="1187"/>
    </row>
    <row r="111" spans="1:8" ht="15" customHeight="1" x14ac:dyDescent="0.25">
      <c r="A111" s="1187"/>
      <c r="B111" s="1187"/>
      <c r="C111" s="1187"/>
      <c r="D111" s="1187"/>
      <c r="E111" s="1187"/>
      <c r="F111" s="1187"/>
      <c r="G111" s="1187"/>
      <c r="H111" s="1187"/>
    </row>
    <row r="112" spans="1:8" ht="15" customHeight="1" x14ac:dyDescent="0.25">
      <c r="A112" s="1187"/>
      <c r="B112" s="1187"/>
      <c r="C112" s="1187"/>
      <c r="D112" s="1187"/>
      <c r="E112" s="1187"/>
      <c r="F112" s="1187"/>
      <c r="G112" s="1187"/>
      <c r="H112" s="1187"/>
    </row>
    <row r="113" spans="1:8" ht="15" customHeight="1" x14ac:dyDescent="0.25">
      <c r="A113" s="1187"/>
      <c r="B113" s="1187"/>
      <c r="C113" s="1187"/>
      <c r="D113" s="1187"/>
      <c r="E113" s="1187"/>
      <c r="F113" s="1187"/>
      <c r="G113" s="1187"/>
      <c r="H113" s="1187"/>
    </row>
    <row r="114" spans="1:8" ht="15" customHeight="1" x14ac:dyDescent="0.25">
      <c r="A114" s="1187"/>
      <c r="B114" s="1187"/>
      <c r="C114" s="1187"/>
      <c r="D114" s="1187"/>
      <c r="E114" s="1187"/>
      <c r="F114" s="1187"/>
      <c r="G114" s="1187"/>
      <c r="H114" s="1187"/>
    </row>
    <row r="115" spans="1:8" ht="15" customHeight="1" x14ac:dyDescent="0.25">
      <c r="A115" s="1187"/>
      <c r="B115" s="1187"/>
      <c r="C115" s="1187"/>
      <c r="D115" s="1187"/>
      <c r="E115" s="1187"/>
      <c r="F115" s="1187"/>
      <c r="G115" s="1187"/>
      <c r="H115" s="1187"/>
    </row>
    <row r="116" spans="1:8" ht="15" customHeight="1" x14ac:dyDescent="0.25">
      <c r="A116" s="1187"/>
      <c r="B116" s="1187"/>
      <c r="C116" s="1187"/>
      <c r="D116" s="1187"/>
      <c r="E116" s="1187"/>
      <c r="F116" s="1187"/>
      <c r="G116" s="1187"/>
      <c r="H116" s="1187"/>
    </row>
    <row r="117" spans="1:8" ht="15" customHeight="1" x14ac:dyDescent="0.25">
      <c r="A117" s="1187"/>
      <c r="B117" s="1187"/>
      <c r="C117" s="1187"/>
      <c r="D117" s="1187"/>
      <c r="E117" s="1187"/>
      <c r="F117" s="1187"/>
      <c r="G117" s="1187"/>
      <c r="H117" s="1187"/>
    </row>
    <row r="118" spans="1:8" ht="15" customHeight="1" x14ac:dyDescent="0.25">
      <c r="A118" s="1187"/>
      <c r="B118" s="1187"/>
      <c r="C118" s="1187"/>
      <c r="D118" s="1187"/>
      <c r="E118" s="1187"/>
      <c r="F118" s="1187"/>
      <c r="G118" s="1187"/>
      <c r="H118" s="1187"/>
    </row>
    <row r="119" spans="1:8" ht="15" customHeight="1" x14ac:dyDescent="0.25">
      <c r="A119" s="1187"/>
      <c r="B119" s="1187"/>
      <c r="C119" s="1187"/>
      <c r="D119" s="1187"/>
      <c r="E119" s="1187"/>
      <c r="F119" s="1187"/>
      <c r="G119" s="1187"/>
      <c r="H119" s="1187"/>
    </row>
    <row r="120" spans="1:8" ht="15" customHeight="1" x14ac:dyDescent="0.25">
      <c r="A120" s="1187"/>
      <c r="B120" s="1187"/>
      <c r="C120" s="1187"/>
      <c r="D120" s="1187"/>
      <c r="E120" s="1187"/>
      <c r="F120" s="1187"/>
      <c r="G120" s="1187"/>
      <c r="H120" s="1187"/>
    </row>
    <row r="121" spans="1:8" ht="15" customHeight="1" x14ac:dyDescent="0.25">
      <c r="A121" s="1187"/>
      <c r="B121" s="1187"/>
      <c r="C121" s="1187"/>
      <c r="D121" s="1187"/>
      <c r="E121" s="1187"/>
      <c r="F121" s="1187"/>
      <c r="G121" s="1187"/>
      <c r="H121" s="1187"/>
    </row>
    <row r="122" spans="1:8" ht="15" customHeight="1" x14ac:dyDescent="0.25">
      <c r="A122" s="1187"/>
      <c r="B122" s="1187"/>
      <c r="C122" s="1187"/>
      <c r="D122" s="1187"/>
      <c r="E122" s="1187"/>
      <c r="F122" s="1187"/>
      <c r="G122" s="1187"/>
      <c r="H122" s="1187"/>
    </row>
    <row r="123" spans="1:8" ht="15" customHeight="1" x14ac:dyDescent="0.25">
      <c r="A123" s="1187"/>
      <c r="B123" s="1187"/>
      <c r="C123" s="1187"/>
      <c r="D123" s="1187"/>
      <c r="E123" s="1187"/>
      <c r="F123" s="1187"/>
      <c r="G123" s="1187"/>
      <c r="H123" s="1187"/>
    </row>
    <row r="124" spans="1:8" ht="15" customHeight="1" x14ac:dyDescent="0.25">
      <c r="A124" s="1187"/>
      <c r="B124" s="1187"/>
      <c r="C124" s="1187"/>
      <c r="D124" s="1187"/>
      <c r="E124" s="1187"/>
      <c r="F124" s="1187"/>
      <c r="G124" s="1187"/>
      <c r="H124" s="1187"/>
    </row>
    <row r="125" spans="1:8" ht="15" customHeight="1" x14ac:dyDescent="0.25">
      <c r="A125" s="1187"/>
      <c r="B125" s="1187"/>
      <c r="C125" s="1187"/>
      <c r="D125" s="1187"/>
      <c r="E125" s="1187"/>
      <c r="F125" s="1187"/>
      <c r="G125" s="1187"/>
      <c r="H125" s="1187"/>
    </row>
    <row r="126" spans="1:8" ht="15" customHeight="1" x14ac:dyDescent="0.25">
      <c r="A126" s="1187"/>
      <c r="B126" s="1187"/>
      <c r="C126" s="1187"/>
      <c r="D126" s="1187"/>
      <c r="E126" s="1187"/>
      <c r="F126" s="1187"/>
      <c r="G126" s="1187"/>
      <c r="H126" s="1187"/>
    </row>
    <row r="127" spans="1:8" ht="15" customHeight="1" x14ac:dyDescent="0.25">
      <c r="A127" s="1187"/>
      <c r="B127" s="1187"/>
      <c r="C127" s="1187"/>
      <c r="D127" s="1187"/>
      <c r="E127" s="1187"/>
      <c r="F127" s="1187"/>
      <c r="G127" s="1187"/>
      <c r="H127" s="1187"/>
    </row>
    <row r="128" spans="1:8" ht="15" customHeight="1" x14ac:dyDescent="0.25">
      <c r="A128" s="1187"/>
      <c r="B128" s="1187"/>
      <c r="C128" s="1187"/>
      <c r="D128" s="1187"/>
      <c r="E128" s="1187"/>
      <c r="F128" s="1187"/>
      <c r="G128" s="1187"/>
      <c r="H128" s="1187"/>
    </row>
    <row r="129" spans="1:8" ht="15" customHeight="1" x14ac:dyDescent="0.25">
      <c r="A129" s="1187"/>
      <c r="B129" s="1187"/>
      <c r="C129" s="1187"/>
      <c r="D129" s="1187"/>
      <c r="E129" s="1187"/>
      <c r="F129" s="1187"/>
      <c r="G129" s="1187"/>
      <c r="H129" s="1187"/>
    </row>
    <row r="130" spans="1:8" ht="16.5" customHeight="1" x14ac:dyDescent="0.25">
      <c r="A130" s="1187"/>
      <c r="B130" s="1187"/>
      <c r="C130" s="1187"/>
      <c r="D130" s="1187"/>
      <c r="E130" s="1187"/>
      <c r="F130" s="1187"/>
      <c r="G130" s="1187"/>
      <c r="H130" s="1187"/>
    </row>
    <row r="131" spans="1:8" ht="16.5" customHeight="1" x14ac:dyDescent="0.25">
      <c r="A131" s="1187"/>
      <c r="B131" s="1187"/>
      <c r="C131" s="1187"/>
      <c r="D131" s="1187"/>
      <c r="E131" s="1187"/>
      <c r="F131" s="1187"/>
      <c r="G131" s="1187"/>
      <c r="H131" s="1187"/>
    </row>
    <row r="132" spans="1:8" ht="16.5" customHeight="1" x14ac:dyDescent="0.25">
      <c r="A132" s="1187"/>
      <c r="B132" s="1187"/>
      <c r="C132" s="1187"/>
      <c r="D132" s="1187"/>
      <c r="E132" s="1187"/>
      <c r="F132" s="1187"/>
      <c r="G132" s="1187"/>
      <c r="H132" s="1187"/>
    </row>
    <row r="133" spans="1:8" ht="16.5" customHeight="1" x14ac:dyDescent="0.25">
      <c r="A133" s="1187"/>
      <c r="B133" s="1187"/>
      <c r="C133" s="1187"/>
      <c r="D133" s="1187"/>
      <c r="E133" s="1187"/>
      <c r="F133" s="1187"/>
      <c r="G133" s="1187"/>
      <c r="H133" s="1187"/>
    </row>
    <row r="134" spans="1:8" ht="16.5" customHeight="1" x14ac:dyDescent="0.25">
      <c r="A134" s="1187"/>
      <c r="B134" s="1187"/>
      <c r="C134" s="1187"/>
      <c r="D134" s="1187"/>
      <c r="E134" s="1187"/>
      <c r="F134" s="1187"/>
      <c r="G134" s="1187"/>
      <c r="H134" s="1187"/>
    </row>
    <row r="135" spans="1:8" ht="16.5" customHeight="1" x14ac:dyDescent="0.25">
      <c r="A135" s="1187"/>
      <c r="B135" s="1187"/>
      <c r="C135" s="1187"/>
      <c r="D135" s="1187"/>
      <c r="E135" s="1187"/>
      <c r="F135" s="1187"/>
      <c r="G135" s="1187"/>
      <c r="H135" s="1187"/>
    </row>
    <row r="136" spans="1:8" ht="16.5" customHeight="1" x14ac:dyDescent="0.25">
      <c r="A136" s="1187"/>
      <c r="B136" s="1187"/>
      <c r="C136" s="1187"/>
      <c r="D136" s="1187"/>
      <c r="E136" s="1187"/>
      <c r="F136" s="1187"/>
      <c r="G136" s="1187"/>
      <c r="H136" s="1187"/>
    </row>
    <row r="137" spans="1:8" ht="16.5" customHeight="1" x14ac:dyDescent="0.25">
      <c r="A137" s="1187"/>
      <c r="B137" s="1187"/>
      <c r="C137" s="1187"/>
      <c r="D137" s="1187"/>
      <c r="E137" s="1187"/>
      <c r="F137" s="1187"/>
      <c r="G137" s="1187"/>
      <c r="H137" s="1187"/>
    </row>
    <row r="138" spans="1:8" ht="16.5" customHeight="1" x14ac:dyDescent="0.25">
      <c r="A138" s="1187"/>
      <c r="B138" s="1187"/>
      <c r="C138" s="1187"/>
      <c r="D138" s="1187"/>
      <c r="E138" s="1187"/>
      <c r="F138" s="1187"/>
      <c r="G138" s="1187"/>
      <c r="H138" s="1187"/>
    </row>
    <row r="139" spans="1:8" x14ac:dyDescent="0.25">
      <c r="A139" s="1187" t="s">
        <v>7227</v>
      </c>
      <c r="B139" s="1187"/>
      <c r="C139" s="1187"/>
      <c r="D139" s="1187"/>
      <c r="E139" s="1187"/>
      <c r="F139" s="1187"/>
      <c r="G139" s="1187"/>
      <c r="H139" s="1187"/>
    </row>
    <row r="140" spans="1:8" x14ac:dyDescent="0.25">
      <c r="A140" s="1187"/>
      <c r="B140" s="1187"/>
      <c r="C140" s="1187"/>
      <c r="D140" s="1187"/>
      <c r="E140" s="1187"/>
      <c r="F140" s="1187"/>
      <c r="G140" s="1187"/>
      <c r="H140" s="1187"/>
    </row>
    <row r="141" spans="1:8" x14ac:dyDescent="0.25">
      <c r="A141" s="1187"/>
      <c r="B141" s="1187"/>
      <c r="C141" s="1187"/>
      <c r="D141" s="1187"/>
      <c r="E141" s="1187"/>
      <c r="F141" s="1187"/>
      <c r="G141" s="1187"/>
      <c r="H141" s="1187"/>
    </row>
    <row r="142" spans="1:8" x14ac:dyDescent="0.25">
      <c r="A142" s="1187"/>
      <c r="B142" s="1187"/>
      <c r="C142" s="1187"/>
      <c r="D142" s="1187"/>
      <c r="E142" s="1187"/>
      <c r="F142" s="1187"/>
      <c r="G142" s="1187"/>
      <c r="H142" s="1187"/>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1">
        <f ca="1">TODAY()</f>
        <v>46225</v>
      </c>
      <c r="B1" s="1201"/>
      <c r="C1" s="1201"/>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7" t="s">
        <v>7603</v>
      </c>
      <c r="B14" s="1197"/>
      <c r="C14" s="1197"/>
      <c r="D14" s="1197"/>
      <c r="E14" s="1197"/>
      <c r="F14" s="1197"/>
      <c r="G14" s="1197"/>
      <c r="H14" s="667"/>
    </row>
    <row r="15" spans="1:8" ht="16.5" customHeight="1" x14ac:dyDescent="0.25">
      <c r="A15" s="1197"/>
      <c r="B15" s="1197"/>
      <c r="C15" s="1197"/>
      <c r="D15" s="1197"/>
      <c r="E15" s="1197"/>
      <c r="F15" s="1197"/>
      <c r="G15" s="1197"/>
      <c r="H15" s="667"/>
    </row>
    <row r="16" spans="1:8" ht="16.5" customHeight="1" x14ac:dyDescent="0.25">
      <c r="A16" s="1197"/>
      <c r="B16" s="1197"/>
      <c r="C16" s="1197"/>
      <c r="D16" s="1197"/>
      <c r="E16" s="1197"/>
      <c r="F16" s="1197"/>
      <c r="G16" s="1197"/>
      <c r="H16" s="756"/>
    </row>
    <row r="17" spans="1:8" ht="16.5" customHeight="1" x14ac:dyDescent="0.3">
      <c r="A17" s="1197"/>
      <c r="B17" s="1197"/>
      <c r="C17" s="1197"/>
      <c r="D17" s="1197"/>
      <c r="E17" s="1197"/>
      <c r="F17" s="1197"/>
      <c r="G17" s="1197"/>
      <c r="H17" s="632"/>
    </row>
    <row r="18" spans="1:8" ht="16.5" customHeight="1" x14ac:dyDescent="0.3">
      <c r="A18" s="1197"/>
      <c r="B18" s="1197"/>
      <c r="C18" s="1197"/>
      <c r="D18" s="1197"/>
      <c r="E18" s="1197"/>
      <c r="F18" s="1197"/>
      <c r="G18" s="1197"/>
      <c r="H18" s="632"/>
    </row>
    <row r="19" spans="1:8" ht="16.5" customHeight="1" x14ac:dyDescent="0.3">
      <c r="A19" s="1197"/>
      <c r="B19" s="1197"/>
      <c r="C19" s="1197"/>
      <c r="D19" s="1197"/>
      <c r="E19" s="1197"/>
      <c r="F19" s="1197"/>
      <c r="G19" s="1197"/>
      <c r="H19" s="632"/>
    </row>
    <row r="20" spans="1:8" ht="35.25" customHeight="1" x14ac:dyDescent="0.3">
      <c r="A20" s="1197"/>
      <c r="B20" s="1197"/>
      <c r="C20" s="1197"/>
      <c r="D20" s="1197"/>
      <c r="E20" s="1197"/>
      <c r="F20" s="1197"/>
      <c r="G20" s="1197"/>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2">
        <f>FORMATOS!E15</f>
        <v>46158</v>
      </c>
      <c r="D24" s="1202"/>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2">
        <f>FORMATOS!E16</f>
        <v>46175</v>
      </c>
      <c r="B29" s="1202"/>
      <c r="C29" s="1202"/>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2">
        <f ca="1">FORMATOS!E3</f>
        <v>46225</v>
      </c>
      <c r="D31" s="1202"/>
      <c r="E31" s="761" t="s">
        <v>7604</v>
      </c>
      <c r="F31" s="759"/>
      <c r="G31" s="759"/>
      <c r="H31" s="755"/>
    </row>
    <row r="32" spans="1:8" ht="15" customHeight="1" x14ac:dyDescent="0.25">
      <c r="A32" s="1200" t="s">
        <v>9196</v>
      </c>
      <c r="B32" s="1200"/>
      <c r="C32" s="1200"/>
      <c r="D32" s="1200"/>
      <c r="E32" s="1200"/>
      <c r="F32" s="1200"/>
      <c r="G32" s="759"/>
      <c r="H32" s="755"/>
    </row>
    <row r="33" spans="1:8" ht="19.5" customHeight="1" x14ac:dyDescent="0.25">
      <c r="A33" s="1200"/>
      <c r="B33" s="1200"/>
      <c r="C33" s="1200"/>
      <c r="D33" s="1200"/>
      <c r="E33" s="1200"/>
      <c r="F33" s="1200"/>
      <c r="G33" s="759"/>
      <c r="H33" s="755"/>
    </row>
    <row r="34" spans="1:8" ht="18" customHeight="1" x14ac:dyDescent="0.25">
      <c r="A34" s="1200"/>
      <c r="B34" s="1200"/>
      <c r="C34" s="1200"/>
      <c r="D34" s="1200"/>
      <c r="E34" s="1200"/>
      <c r="F34" s="1200"/>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7" t="s">
        <v>7613</v>
      </c>
      <c r="B39" s="1197"/>
      <c r="C39" s="1197"/>
      <c r="D39" s="1197"/>
      <c r="E39" s="1197"/>
      <c r="F39" s="1197"/>
      <c r="G39" s="1197"/>
      <c r="H39" s="755"/>
    </row>
    <row r="40" spans="1:8" ht="15" customHeight="1" x14ac:dyDescent="0.25">
      <c r="A40" s="1197"/>
      <c r="B40" s="1197"/>
      <c r="C40" s="1197"/>
      <c r="D40" s="1197"/>
      <c r="E40" s="1197"/>
      <c r="F40" s="1197"/>
      <c r="G40" s="1197"/>
      <c r="H40" s="755"/>
    </row>
    <row r="41" spans="1:8" ht="15" customHeight="1" x14ac:dyDescent="0.25">
      <c r="A41" s="1197"/>
      <c r="B41" s="1197"/>
      <c r="C41" s="1197"/>
      <c r="D41" s="1197"/>
      <c r="E41" s="1197"/>
      <c r="F41" s="1197"/>
      <c r="G41" s="1197"/>
      <c r="H41" s="755"/>
    </row>
    <row r="42" spans="1:8" ht="15" customHeight="1" x14ac:dyDescent="0.25">
      <c r="A42" s="1197"/>
      <c r="B42" s="1197"/>
      <c r="C42" s="1197"/>
      <c r="D42" s="1197"/>
      <c r="E42" s="1197"/>
      <c r="F42" s="1197"/>
      <c r="G42" s="1197"/>
      <c r="H42" s="755"/>
    </row>
    <row r="43" spans="1:8" ht="20.25" customHeight="1" x14ac:dyDescent="0.25">
      <c r="A43" s="1197" t="s">
        <v>7612</v>
      </c>
      <c r="B43" s="1197"/>
      <c r="C43" s="1197"/>
      <c r="D43" s="1197"/>
      <c r="E43" s="1197"/>
      <c r="F43" s="1197"/>
      <c r="G43" s="1197"/>
      <c r="H43" s="1197"/>
    </row>
    <row r="44" spans="1:8" ht="20.25" customHeight="1" x14ac:dyDescent="0.25">
      <c r="A44" s="1197"/>
      <c r="B44" s="1197"/>
      <c r="C44" s="1197"/>
      <c r="D44" s="1197"/>
      <c r="E44" s="1197"/>
      <c r="F44" s="1197"/>
      <c r="G44" s="1197"/>
      <c r="H44" s="1197"/>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7" t="s">
        <v>7375</v>
      </c>
      <c r="B47" s="1197"/>
      <c r="C47" s="1197"/>
      <c r="D47" s="1197"/>
      <c r="E47" s="1197"/>
      <c r="F47" s="1197"/>
      <c r="G47" s="760"/>
      <c r="H47" s="755"/>
    </row>
    <row r="48" spans="1:8" ht="15" customHeight="1" x14ac:dyDescent="0.25">
      <c r="A48" s="1197"/>
      <c r="B48" s="1197"/>
      <c r="C48" s="1197"/>
      <c r="D48" s="1197"/>
      <c r="E48" s="1197"/>
      <c r="F48" s="1197"/>
      <c r="G48" s="759"/>
      <c r="H48" s="755"/>
    </row>
    <row r="49" spans="1:8" ht="15" customHeight="1" x14ac:dyDescent="0.25">
      <c r="A49" s="1197"/>
      <c r="B49" s="1197"/>
      <c r="C49" s="1197"/>
      <c r="D49" s="1197"/>
      <c r="E49" s="1197"/>
      <c r="F49" s="1197"/>
      <c r="G49" s="759"/>
      <c r="H49" s="755"/>
    </row>
    <row r="50" spans="1:8" ht="15" customHeight="1" x14ac:dyDescent="0.25">
      <c r="A50" s="1197"/>
      <c r="B50" s="1197"/>
      <c r="C50" s="1197"/>
      <c r="D50" s="1197"/>
      <c r="E50" s="1197"/>
      <c r="F50" s="1197"/>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7" t="s">
        <v>7606</v>
      </c>
      <c r="B53" s="1197"/>
      <c r="C53" s="1197"/>
      <c r="D53" s="1197"/>
      <c r="E53" s="1197"/>
      <c r="F53" s="1197"/>
      <c r="G53" s="759"/>
      <c r="H53" s="755"/>
    </row>
    <row r="54" spans="1:8" ht="22.5" customHeight="1" x14ac:dyDescent="0.25">
      <c r="A54" s="1197"/>
      <c r="B54" s="1197"/>
      <c r="C54" s="1197"/>
      <c r="D54" s="1197"/>
      <c r="E54" s="1197"/>
      <c r="F54" s="1197"/>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7" t="s">
        <v>7608</v>
      </c>
      <c r="B56" s="1197"/>
      <c r="C56" s="1197"/>
      <c r="D56" s="1197"/>
      <c r="E56" s="1197"/>
      <c r="F56" s="1197"/>
      <c r="G56" s="759"/>
      <c r="H56" s="755"/>
    </row>
    <row r="57" spans="1:8" ht="15.75" customHeight="1" x14ac:dyDescent="0.25">
      <c r="A57" s="1197"/>
      <c r="B57" s="1197"/>
      <c r="C57" s="1197"/>
      <c r="D57" s="1197"/>
      <c r="E57" s="1197"/>
      <c r="F57" s="1197"/>
      <c r="G57" s="759"/>
      <c r="H57" s="755"/>
    </row>
    <row r="58" spans="1:8" ht="20.25" customHeight="1" x14ac:dyDescent="0.25">
      <c r="A58" s="1197"/>
      <c r="B58" s="1197"/>
      <c r="C58" s="1197"/>
      <c r="D58" s="1197"/>
      <c r="E58" s="1197"/>
      <c r="F58" s="1197"/>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7" t="s">
        <v>7379</v>
      </c>
      <c r="B62" s="1197"/>
      <c r="C62" s="1197"/>
      <c r="D62" s="1197"/>
      <c r="E62" s="1197"/>
      <c r="F62" s="1197"/>
      <c r="G62" s="759"/>
      <c r="H62" s="755"/>
    </row>
    <row r="63" spans="1:8" ht="15" customHeight="1" x14ac:dyDescent="0.25">
      <c r="A63" s="1197"/>
      <c r="B63" s="1197"/>
      <c r="C63" s="1197"/>
      <c r="D63" s="1197"/>
      <c r="E63" s="1197"/>
      <c r="F63" s="1197"/>
      <c r="G63" s="759"/>
      <c r="H63" s="755"/>
    </row>
    <row r="64" spans="1:8" ht="21.75" customHeight="1" x14ac:dyDescent="0.25">
      <c r="A64" s="1197"/>
      <c r="B64" s="1197"/>
      <c r="C64" s="1197"/>
      <c r="D64" s="1197"/>
      <c r="E64" s="1197"/>
      <c r="F64" s="1197"/>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5" t="s">
        <v>7609</v>
      </c>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5">
        <f>FORMATOS!E10</f>
        <v>1140908897</v>
      </c>
      <c r="C74" s="1195"/>
      <c r="D74" s="759"/>
      <c r="E74" s="759"/>
      <c r="F74" s="759"/>
      <c r="G74" s="759"/>
      <c r="H74" s="755"/>
    </row>
    <row r="75" spans="1:8" ht="15" customHeight="1" x14ac:dyDescent="0.25">
      <c r="A75" s="709" t="s">
        <v>7486</v>
      </c>
      <c r="B75" s="1198" t="s">
        <v>7390</v>
      </c>
      <c r="C75" s="1198"/>
      <c r="D75" s="759"/>
      <c r="E75" s="759"/>
      <c r="F75" s="759"/>
      <c r="G75" s="759"/>
      <c r="H75" s="755"/>
    </row>
    <row r="76" spans="1:8" ht="15" customHeight="1" x14ac:dyDescent="0.25">
      <c r="A76" s="709" t="s">
        <v>3925</v>
      </c>
      <c r="B76" s="1194">
        <v>3136668894</v>
      </c>
      <c r="C76" s="1194"/>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5">
        <f>IFERROR(VLOOKUP(B$81,Tabla27[#All],3,FALSE),"")</f>
        <v>6043394000</v>
      </c>
      <c r="C83" s="1195"/>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4" t="str">
        <f>IFERROR(VLOOKUP(B$81,Tabla27[#All],5,FALSE),"")</f>
        <v>890907106-5</v>
      </c>
      <c r="C85" s="1194"/>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6">
        <f>FORMATOS!E10</f>
        <v>1140908897</v>
      </c>
      <c r="B92" s="1196"/>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46225</v>
      </c>
      <c r="B1" s="1189"/>
      <c r="C1" s="1189"/>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0"/>
      <c r="D10" s="1190"/>
      <c r="E10" s="1190"/>
      <c r="F10" s="1190"/>
      <c r="G10" s="1190"/>
      <c r="H10" s="1190"/>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7" t="s">
        <v>7526</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7" t="s">
        <v>9212</v>
      </c>
      <c r="B22" s="1187"/>
      <c r="C22" s="1187"/>
      <c r="D22" s="1187"/>
      <c r="E22" s="1187"/>
      <c r="F22" s="1187"/>
      <c r="G22" s="1187"/>
      <c r="H22" s="1187"/>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7" t="s">
        <v>7527</v>
      </c>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206" t="s">
        <v>8205</v>
      </c>
      <c r="B31" s="1206"/>
      <c r="C31" s="1206"/>
      <c r="D31" s="1206"/>
      <c r="E31" s="1206"/>
      <c r="F31" s="1206"/>
      <c r="G31" s="1206"/>
      <c r="H31" s="1206"/>
    </row>
    <row r="32" spans="1:8" ht="16.5" customHeight="1" x14ac:dyDescent="0.25">
      <c r="A32" s="1206"/>
      <c r="B32" s="1206"/>
      <c r="C32" s="1206"/>
      <c r="D32" s="1206"/>
      <c r="E32" s="1206"/>
      <c r="F32" s="1206"/>
      <c r="G32" s="1206"/>
      <c r="H32" s="1206"/>
    </row>
    <row r="33" spans="1:8" ht="16.5" x14ac:dyDescent="0.25">
      <c r="A33" s="858"/>
      <c r="B33" s="858"/>
      <c r="C33" s="858"/>
      <c r="D33" s="858"/>
      <c r="E33" s="858"/>
      <c r="F33" s="858"/>
      <c r="G33" s="858"/>
      <c r="H33" s="858"/>
    </row>
    <row r="34" spans="1:8" ht="16.5" customHeight="1" x14ac:dyDescent="0.25">
      <c r="A34" s="1187" t="s">
        <v>8206</v>
      </c>
      <c r="B34" s="1187"/>
      <c r="C34" s="1187"/>
      <c r="D34" s="1187"/>
      <c r="E34" s="1187"/>
      <c r="F34" s="1187"/>
      <c r="G34" s="1187"/>
      <c r="H34" s="1187"/>
    </row>
    <row r="35" spans="1:8" ht="16.5" customHeight="1" x14ac:dyDescent="0.25">
      <c r="A35" s="1187"/>
      <c r="B35" s="1187"/>
      <c r="C35" s="1187"/>
      <c r="D35" s="1187"/>
      <c r="E35" s="1187"/>
      <c r="F35" s="1187"/>
      <c r="G35" s="1187"/>
      <c r="H35" s="1187"/>
    </row>
    <row r="36" spans="1:8" ht="16.5" customHeight="1" x14ac:dyDescent="0.25">
      <c r="A36" s="1187"/>
      <c r="B36" s="1187"/>
      <c r="C36" s="1187"/>
      <c r="D36" s="1187"/>
      <c r="E36" s="1187"/>
      <c r="F36" s="1187"/>
      <c r="G36" s="1187"/>
      <c r="H36" s="1187"/>
    </row>
    <row r="37" spans="1:8" ht="16.5" customHeight="1" x14ac:dyDescent="0.25">
      <c r="A37" s="1187"/>
      <c r="B37" s="1187"/>
      <c r="C37" s="1187"/>
      <c r="D37" s="1187"/>
      <c r="E37" s="1187"/>
      <c r="F37" s="1187"/>
      <c r="G37" s="1187"/>
      <c r="H37" s="1187"/>
    </row>
    <row r="38" spans="1:8" ht="16.5" customHeight="1" x14ac:dyDescent="0.25">
      <c r="A38" s="1187"/>
      <c r="B38" s="1187"/>
      <c r="C38" s="1187"/>
      <c r="D38" s="1187"/>
      <c r="E38" s="1187"/>
      <c r="F38" s="1187"/>
      <c r="G38" s="1187"/>
      <c r="H38" s="1187"/>
    </row>
    <row r="39" spans="1:8" ht="16.5" customHeight="1" x14ac:dyDescent="0.25">
      <c r="A39" s="1187"/>
      <c r="B39" s="1187"/>
      <c r="C39" s="1187"/>
      <c r="D39" s="1187"/>
      <c r="E39" s="1187"/>
      <c r="F39" s="1187"/>
      <c r="G39" s="1187"/>
      <c r="H39" s="1187"/>
    </row>
    <row r="40" spans="1:8" ht="16.5" customHeight="1" x14ac:dyDescent="0.25">
      <c r="A40" s="1187"/>
      <c r="B40" s="1187"/>
      <c r="C40" s="1187"/>
      <c r="D40" s="1187"/>
      <c r="E40" s="1187"/>
      <c r="F40" s="1187"/>
      <c r="G40" s="1187"/>
      <c r="H40" s="1187"/>
    </row>
    <row r="41" spans="1:8" ht="16.5" customHeight="1" x14ac:dyDescent="0.25">
      <c r="A41" s="1187"/>
      <c r="B41" s="1187"/>
      <c r="C41" s="1187"/>
      <c r="D41" s="1187"/>
      <c r="E41" s="1187"/>
      <c r="F41" s="1187"/>
      <c r="G41" s="1187"/>
      <c r="H41" s="1187"/>
    </row>
    <row r="42" spans="1:8" ht="16.5" customHeight="1" x14ac:dyDescent="0.25">
      <c r="A42" s="1187"/>
      <c r="B42" s="1187"/>
      <c r="C42" s="1187"/>
      <c r="D42" s="1187"/>
      <c r="E42" s="1187"/>
      <c r="F42" s="1187"/>
      <c r="G42" s="1187"/>
      <c r="H42" s="1187"/>
    </row>
    <row r="43" spans="1:8" ht="16.5" customHeight="1" x14ac:dyDescent="0.25">
      <c r="A43" s="1187"/>
      <c r="B43" s="1187"/>
      <c r="C43" s="1187"/>
      <c r="D43" s="1187"/>
      <c r="E43" s="1187"/>
      <c r="F43" s="1187"/>
      <c r="G43" s="1187"/>
      <c r="H43" s="1187"/>
    </row>
    <row r="44" spans="1:8" ht="16.5" customHeight="1" x14ac:dyDescent="0.25">
      <c r="A44" s="1187" t="s">
        <v>8207</v>
      </c>
      <c r="B44" s="1187"/>
      <c r="C44" s="1187"/>
      <c r="D44" s="1187"/>
      <c r="E44" s="1187"/>
      <c r="F44" s="1187"/>
      <c r="G44" s="1187"/>
      <c r="H44" s="1187"/>
    </row>
    <row r="45" spans="1:8" ht="16.5" customHeight="1" x14ac:dyDescent="0.25">
      <c r="A45" s="1187"/>
      <c r="B45" s="1187"/>
      <c r="C45" s="1187"/>
      <c r="D45" s="1187"/>
      <c r="E45" s="1187"/>
      <c r="F45" s="1187"/>
      <c r="G45" s="1187"/>
      <c r="H45" s="1187"/>
    </row>
    <row r="46" spans="1:8" ht="16.5" customHeight="1" x14ac:dyDescent="0.25">
      <c r="A46" s="1187"/>
      <c r="B46" s="1187"/>
      <c r="C46" s="1187"/>
      <c r="D46" s="1187"/>
      <c r="E46" s="1187"/>
      <c r="F46" s="1187"/>
      <c r="G46" s="1187"/>
      <c r="H46" s="1187"/>
    </row>
    <row r="47" spans="1:8" ht="16.5" customHeight="1" x14ac:dyDescent="0.25">
      <c r="A47" s="1187"/>
      <c r="B47" s="1187"/>
      <c r="C47" s="1187"/>
      <c r="D47" s="1187"/>
      <c r="E47" s="1187"/>
      <c r="F47" s="1187"/>
      <c r="G47" s="1187"/>
      <c r="H47" s="1187"/>
    </row>
    <row r="48" spans="1:8" ht="16.5" customHeight="1" x14ac:dyDescent="0.25">
      <c r="A48" s="1187"/>
      <c r="B48" s="1187"/>
      <c r="C48" s="1187"/>
      <c r="D48" s="1187"/>
      <c r="E48" s="1187"/>
      <c r="F48" s="1187"/>
      <c r="G48" s="1187"/>
      <c r="H48" s="1187"/>
    </row>
    <row r="49" spans="1:8" ht="16.5" customHeight="1" x14ac:dyDescent="0.25">
      <c r="A49" s="1187"/>
      <c r="B49" s="1187"/>
      <c r="C49" s="1187"/>
      <c r="D49" s="1187"/>
      <c r="E49" s="1187"/>
      <c r="F49" s="1187"/>
      <c r="G49" s="1187"/>
      <c r="H49" s="1187"/>
    </row>
    <row r="50" spans="1:8" ht="16.5" customHeight="1" x14ac:dyDescent="0.25">
      <c r="A50" s="1187"/>
      <c r="B50" s="1187"/>
      <c r="C50" s="1187"/>
      <c r="D50" s="1187"/>
      <c r="E50" s="1187"/>
      <c r="F50" s="1187"/>
      <c r="G50" s="1187"/>
      <c r="H50" s="1187"/>
    </row>
    <row r="51" spans="1:8" ht="16.5" customHeight="1" x14ac:dyDescent="0.25">
      <c r="A51" s="1187"/>
      <c r="B51" s="1187"/>
      <c r="C51" s="1187"/>
      <c r="D51" s="1187"/>
      <c r="E51" s="1187"/>
      <c r="F51" s="1187"/>
      <c r="G51" s="1187"/>
      <c r="H51" s="1187"/>
    </row>
    <row r="52" spans="1:8" ht="16.5" customHeight="1" x14ac:dyDescent="0.25">
      <c r="A52" s="1187"/>
      <c r="B52" s="1187"/>
      <c r="C52" s="1187"/>
      <c r="D52" s="1187"/>
      <c r="E52" s="1187"/>
      <c r="F52" s="1187"/>
      <c r="G52" s="1187"/>
      <c r="H52" s="1187"/>
    </row>
    <row r="53" spans="1:8" ht="16.5" customHeight="1" x14ac:dyDescent="0.25">
      <c r="A53" s="1187"/>
      <c r="B53" s="1187"/>
      <c r="C53" s="1187"/>
      <c r="D53" s="1187"/>
      <c r="E53" s="1187"/>
      <c r="F53" s="1187"/>
      <c r="G53" s="1187"/>
      <c r="H53" s="1187"/>
    </row>
    <row r="54" spans="1:8" ht="16.5" customHeight="1" x14ac:dyDescent="0.25">
      <c r="A54" s="1187"/>
      <c r="B54" s="1187"/>
      <c r="C54" s="1187"/>
      <c r="D54" s="1187"/>
      <c r="E54" s="1187"/>
      <c r="F54" s="1187"/>
      <c r="G54" s="1187"/>
      <c r="H54" s="1187"/>
    </row>
    <row r="55" spans="1:8" ht="16.5" customHeight="1" x14ac:dyDescent="0.25">
      <c r="A55" s="636"/>
      <c r="B55" s="636"/>
      <c r="C55" s="636"/>
      <c r="D55" s="636"/>
      <c r="E55" s="636"/>
      <c r="F55" s="636"/>
      <c r="G55" s="636"/>
      <c r="H55" s="636"/>
    </row>
    <row r="56" spans="1:8" ht="16.5" customHeight="1" x14ac:dyDescent="0.25">
      <c r="A56" s="1187" t="s">
        <v>9214</v>
      </c>
      <c r="B56" s="1187"/>
      <c r="C56" s="1187"/>
      <c r="D56" s="1187"/>
      <c r="E56" s="1187"/>
      <c r="F56" s="1187"/>
      <c r="G56" s="1187"/>
      <c r="H56" s="1187"/>
    </row>
    <row r="57" spans="1:8" ht="16.5" customHeight="1" x14ac:dyDescent="0.25">
      <c r="A57" s="1187"/>
      <c r="B57" s="1187"/>
      <c r="C57" s="1187"/>
      <c r="D57" s="1187"/>
      <c r="E57" s="1187"/>
      <c r="F57" s="1187"/>
      <c r="G57" s="1187"/>
      <c r="H57" s="1187"/>
    </row>
    <row r="58" spans="1:8" ht="16.5" customHeight="1" x14ac:dyDescent="0.25">
      <c r="A58" s="1187"/>
      <c r="B58" s="1187"/>
      <c r="C58" s="1187"/>
      <c r="D58" s="1187"/>
      <c r="E58" s="1187"/>
      <c r="F58" s="1187"/>
      <c r="G58" s="1187"/>
      <c r="H58" s="1187"/>
    </row>
    <row r="59" spans="1:8" ht="16.5" customHeight="1" x14ac:dyDescent="0.25">
      <c r="A59" s="1187"/>
      <c r="B59" s="1187"/>
      <c r="C59" s="1187"/>
      <c r="D59" s="1187"/>
      <c r="E59" s="1187"/>
      <c r="F59" s="1187"/>
      <c r="G59" s="1187"/>
      <c r="H59" s="1187"/>
    </row>
    <row r="60" spans="1:8" ht="16.5" customHeight="1" x14ac:dyDescent="0.25">
      <c r="A60" s="1187"/>
      <c r="B60" s="1187"/>
      <c r="C60" s="1187"/>
      <c r="D60" s="1187"/>
      <c r="E60" s="1187"/>
      <c r="F60" s="1187"/>
      <c r="G60" s="1187"/>
      <c r="H60" s="1187"/>
    </row>
    <row r="61" spans="1:8" ht="16.5" customHeight="1" x14ac:dyDescent="0.25">
      <c r="A61" s="1187"/>
      <c r="B61" s="1187"/>
      <c r="C61" s="1187"/>
      <c r="D61" s="1187"/>
      <c r="E61" s="1187"/>
      <c r="F61" s="1187"/>
      <c r="G61" s="1187"/>
      <c r="H61" s="1187"/>
    </row>
    <row r="62" spans="1:8" ht="16.5" customHeight="1" x14ac:dyDescent="0.25">
      <c r="A62" s="1187"/>
      <c r="B62" s="1187"/>
      <c r="C62" s="1187"/>
      <c r="D62" s="1187"/>
      <c r="E62" s="1187"/>
      <c r="F62" s="1187"/>
      <c r="G62" s="1187"/>
      <c r="H62" s="1187"/>
    </row>
    <row r="63" spans="1:8" ht="16.5" customHeight="1" x14ac:dyDescent="0.25">
      <c r="A63" s="1187"/>
      <c r="B63" s="1187"/>
      <c r="C63" s="1187"/>
      <c r="D63" s="1187"/>
      <c r="E63" s="1187"/>
      <c r="F63" s="1187"/>
      <c r="G63" s="1187"/>
      <c r="H63" s="1187"/>
    </row>
    <row r="64" spans="1:8" ht="16.5" customHeight="1" x14ac:dyDescent="0.25">
      <c r="A64" s="1187"/>
      <c r="B64" s="1187"/>
      <c r="C64" s="1187"/>
      <c r="D64" s="1187"/>
      <c r="E64" s="1187"/>
      <c r="F64" s="1187"/>
      <c r="G64" s="1187"/>
      <c r="H64" s="1187"/>
    </row>
    <row r="65" spans="1:8" ht="16.5" customHeight="1" x14ac:dyDescent="0.25">
      <c r="A65" s="1187"/>
      <c r="B65" s="1187"/>
      <c r="C65" s="1187"/>
      <c r="D65" s="1187"/>
      <c r="E65" s="1187"/>
      <c r="F65" s="1187"/>
      <c r="G65" s="1187"/>
      <c r="H65" s="1187"/>
    </row>
    <row r="66" spans="1:8" ht="16.5" customHeight="1" x14ac:dyDescent="0.25">
      <c r="A66" s="1187"/>
      <c r="B66" s="1187"/>
      <c r="C66" s="1187"/>
      <c r="D66" s="1187"/>
      <c r="E66" s="1187"/>
      <c r="F66" s="1187"/>
      <c r="G66" s="1187"/>
      <c r="H66" s="1187"/>
    </row>
    <row r="67" spans="1:8" ht="16.5" customHeight="1" x14ac:dyDescent="0.25">
      <c r="A67" s="1187"/>
      <c r="B67" s="1187"/>
      <c r="C67" s="1187"/>
      <c r="D67" s="1187"/>
      <c r="E67" s="1187"/>
      <c r="F67" s="1187"/>
      <c r="G67" s="1187"/>
      <c r="H67" s="1187"/>
    </row>
    <row r="68" spans="1:8" ht="16.5" customHeight="1" x14ac:dyDescent="0.25">
      <c r="A68" s="1187"/>
      <c r="B68" s="1187"/>
      <c r="C68" s="1187"/>
      <c r="D68" s="1187"/>
      <c r="E68" s="1187"/>
      <c r="F68" s="1187"/>
      <c r="G68" s="1187"/>
      <c r="H68" s="1187"/>
    </row>
    <row r="69" spans="1:8" ht="16.5" customHeight="1" x14ac:dyDescent="0.25">
      <c r="A69" s="1187"/>
      <c r="B69" s="1187"/>
      <c r="C69" s="1187"/>
      <c r="D69" s="1187"/>
      <c r="E69" s="1187"/>
      <c r="F69" s="1187"/>
      <c r="G69" s="1187"/>
      <c r="H69" s="1187"/>
    </row>
    <row r="70" spans="1:8" ht="16.5" customHeight="1" x14ac:dyDescent="0.25">
      <c r="A70" s="1187"/>
      <c r="B70" s="1187"/>
      <c r="C70" s="1187"/>
      <c r="D70" s="1187"/>
      <c r="E70" s="1187"/>
      <c r="F70" s="1187"/>
      <c r="G70" s="1187"/>
      <c r="H70" s="1187"/>
    </row>
    <row r="71" spans="1:8" ht="16.5" customHeight="1" x14ac:dyDescent="0.25">
      <c r="A71" s="1187"/>
      <c r="B71" s="1187"/>
      <c r="C71" s="1187"/>
      <c r="D71" s="1187"/>
      <c r="E71" s="1187"/>
      <c r="F71" s="1187"/>
      <c r="G71" s="1187"/>
      <c r="H71" s="1187"/>
    </row>
    <row r="72" spans="1:8" ht="16.5" customHeight="1" x14ac:dyDescent="0.25">
      <c r="A72" s="1187"/>
      <c r="B72" s="1187"/>
      <c r="C72" s="1187"/>
      <c r="D72" s="1187"/>
      <c r="E72" s="1187"/>
      <c r="F72" s="1187"/>
      <c r="G72" s="1187"/>
      <c r="H72" s="1187"/>
    </row>
    <row r="73" spans="1:8" ht="16.5" customHeight="1" x14ac:dyDescent="0.25">
      <c r="A73" s="1187"/>
      <c r="B73" s="1187"/>
      <c r="C73" s="1187"/>
      <c r="D73" s="1187"/>
      <c r="E73" s="1187"/>
      <c r="F73" s="1187"/>
      <c r="G73" s="1187"/>
      <c r="H73" s="1187"/>
    </row>
    <row r="74" spans="1:8" ht="16.5" customHeight="1" x14ac:dyDescent="0.25">
      <c r="A74" s="1187"/>
      <c r="B74" s="1187"/>
      <c r="C74" s="1187"/>
      <c r="D74" s="1187"/>
      <c r="E74" s="1187"/>
      <c r="F74" s="1187"/>
      <c r="G74" s="1187"/>
      <c r="H74" s="1187"/>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7" t="s">
        <v>363</v>
      </c>
      <c r="B1" s="1208" t="s">
        <v>202</v>
      </c>
      <c r="C1" s="1208"/>
      <c r="D1" s="1208"/>
      <c r="E1" s="1208"/>
      <c r="F1" s="1208"/>
      <c r="G1" s="1208"/>
      <c r="H1" s="1208"/>
      <c r="I1" s="1208"/>
      <c r="J1" s="1208"/>
      <c r="K1" s="194"/>
    </row>
    <row r="2" spans="1:11" ht="15" customHeight="1" x14ac:dyDescent="0.25">
      <c r="A2" s="1207"/>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46225</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8" t="s">
        <v>635</v>
      </c>
      <c r="B12" s="1229"/>
      <c r="C12" s="1229"/>
      <c r="D12" s="1229" t="s">
        <v>3930</v>
      </c>
      <c r="E12" s="1229"/>
      <c r="F12" s="1229"/>
      <c r="G12" s="1229"/>
      <c r="H12" s="403" t="s">
        <v>3931</v>
      </c>
    </row>
    <row r="13" spans="1:8" ht="18" customHeight="1" x14ac:dyDescent="0.2">
      <c r="A13" s="1230" t="s">
        <v>592</v>
      </c>
      <c r="B13" s="1231"/>
      <c r="C13" s="1232"/>
      <c r="D13" s="1233" t="s">
        <v>3932</v>
      </c>
      <c r="E13" s="1234"/>
      <c r="F13" s="1234"/>
      <c r="G13" s="1235"/>
      <c r="H13" s="404">
        <v>262000</v>
      </c>
    </row>
    <row r="14" spans="1:8" ht="18" customHeight="1" x14ac:dyDescent="0.2">
      <c r="A14" s="1222" t="s">
        <v>3933</v>
      </c>
      <c r="B14" s="1223"/>
      <c r="C14" s="1224"/>
      <c r="D14" s="1225" t="s">
        <v>3934</v>
      </c>
      <c r="E14" s="1226"/>
      <c r="F14" s="1226"/>
      <c r="G14" s="1227"/>
      <c r="H14" s="405">
        <v>93700</v>
      </c>
    </row>
    <row r="15" spans="1:8" ht="18" customHeight="1" x14ac:dyDescent="0.2">
      <c r="A15" s="1216" t="s">
        <v>3935</v>
      </c>
      <c r="B15" s="1217"/>
      <c r="C15" s="1218"/>
      <c r="D15" s="1219"/>
      <c r="E15" s="1220"/>
      <c r="F15" s="1220"/>
      <c r="G15" s="1221"/>
      <c r="H15" s="406">
        <v>170350</v>
      </c>
    </row>
    <row r="16" spans="1:8" ht="18" customHeight="1" x14ac:dyDescent="0.2">
      <c r="A16" s="1222" t="s">
        <v>3936</v>
      </c>
      <c r="B16" s="1223"/>
      <c r="C16" s="1224"/>
      <c r="D16" s="1225"/>
      <c r="E16" s="1226"/>
      <c r="F16" s="1226"/>
      <c r="G16" s="1227"/>
      <c r="H16" s="405">
        <v>156150</v>
      </c>
    </row>
    <row r="17" spans="1:8" ht="18" customHeight="1" x14ac:dyDescent="0.2">
      <c r="A17" s="407" t="s">
        <v>3937</v>
      </c>
      <c r="B17" s="408"/>
      <c r="C17" s="409"/>
      <c r="D17" s="410" t="s">
        <v>3938</v>
      </c>
      <c r="E17" s="411"/>
      <c r="F17" s="411"/>
      <c r="G17" s="412"/>
      <c r="H17" s="406">
        <v>24000</v>
      </c>
    </row>
    <row r="18" spans="1:8" ht="18" customHeight="1" x14ac:dyDescent="0.2">
      <c r="A18" s="1222" t="s">
        <v>3939</v>
      </c>
      <c r="B18" s="1223"/>
      <c r="C18" s="1224"/>
      <c r="D18" s="1225" t="s">
        <v>3940</v>
      </c>
      <c r="E18" s="1226"/>
      <c r="F18" s="1226"/>
      <c r="G18" s="1227"/>
      <c r="H18" s="405">
        <v>280000</v>
      </c>
    </row>
    <row r="19" spans="1:8" ht="22.5" customHeight="1" x14ac:dyDescent="0.2">
      <c r="A19" s="1209" t="s">
        <v>3941</v>
      </c>
      <c r="B19" s="1210"/>
      <c r="C19" s="1211"/>
      <c r="D19" s="1212" t="s">
        <v>3942</v>
      </c>
      <c r="E19" s="1213"/>
      <c r="F19" s="1213"/>
      <c r="G19" s="1214"/>
      <c r="H19" s="413">
        <v>343800</v>
      </c>
    </row>
    <row r="20" spans="1:8" ht="17.25" customHeight="1" x14ac:dyDescent="0.2">
      <c r="A20" s="1215"/>
      <c r="B20" s="1215"/>
      <c r="C20" s="1215"/>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6" t="s">
        <v>8444</v>
      </c>
      <c r="C17" s="1236"/>
      <c r="D17" s="1236"/>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7" t="s">
        <v>363</v>
      </c>
      <c r="C1" s="295">
        <f>SUM(D1+F1)</f>
        <v>639</v>
      </c>
      <c r="F1" s="295" t="str">
        <f>RIGHT(F3,3)</f>
        <v>639</v>
      </c>
    </row>
    <row r="2" spans="1:15" ht="16.5" customHeight="1" x14ac:dyDescent="0.25">
      <c r="A2" s="1207"/>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7" t="s">
        <v>7772</v>
      </c>
      <c r="L17" s="1238"/>
      <c r="M17" s="1239"/>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7" t="s">
        <v>363</v>
      </c>
      <c r="B1"/>
      <c r="W1" s="574" t="s">
        <v>6582</v>
      </c>
    </row>
    <row r="2" spans="1:31" ht="15" customHeight="1" x14ac:dyDescent="0.25">
      <c r="A2" s="1207"/>
      <c r="B2"/>
      <c r="C2" t="s">
        <v>1504</v>
      </c>
      <c r="Q2" s="445" t="s">
        <v>6919</v>
      </c>
      <c r="S2" s="445" t="s">
        <v>3350</v>
      </c>
      <c r="U2" s="445" t="s">
        <v>3356</v>
      </c>
      <c r="W2" s="604" t="s">
        <v>6578</v>
      </c>
    </row>
    <row r="3" spans="1:31" x14ac:dyDescent="0.25">
      <c r="A3" s="197"/>
      <c r="B3"/>
      <c r="C3" t="s">
        <v>1141</v>
      </c>
      <c r="Q3" s="303" t="s">
        <v>6918</v>
      </c>
      <c r="S3" s="446">
        <f ca="1">TODAY()</f>
        <v>46225</v>
      </c>
      <c r="U3" s="447" t="s">
        <v>5485</v>
      </c>
      <c r="W3" s="529"/>
      <c r="AA3" t="s">
        <v>7407</v>
      </c>
      <c r="AD3" s="445" t="s">
        <v>8995</v>
      </c>
      <c r="AE3" s="445"/>
    </row>
    <row r="4" spans="1:31" x14ac:dyDescent="0.25">
      <c r="A4" s="197"/>
      <c r="B4"/>
      <c r="C4" t="s">
        <v>1505</v>
      </c>
      <c r="Q4" s="563" t="s">
        <v>6914</v>
      </c>
      <c r="S4" s="446">
        <f ca="1">TODAY()-1</f>
        <v>46224</v>
      </c>
      <c r="U4" s="447" t="s">
        <v>942</v>
      </c>
      <c r="W4" s="511"/>
      <c r="AA4" s="726" t="s">
        <v>124</v>
      </c>
      <c r="AB4" s="726" t="s">
        <v>7406</v>
      </c>
      <c r="AD4" t="s">
        <v>8802</v>
      </c>
      <c r="AE4" s="727"/>
    </row>
    <row r="5" spans="1:31" x14ac:dyDescent="0.25">
      <c r="A5" s="197"/>
      <c r="B5"/>
      <c r="Q5" s="563" t="s">
        <v>6915</v>
      </c>
      <c r="S5" s="446">
        <f ca="1">TODAY()-2</f>
        <v>46223</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46222</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46221</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46220</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46219</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46218</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46219</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46218</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46217</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46216</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46215</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46214</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46213</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46212</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0" t="s">
        <v>1540</v>
      </c>
      <c r="D48" s="1240"/>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0" t="s">
        <v>1544</v>
      </c>
      <c r="D79" s="1240"/>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0" t="s">
        <v>1552</v>
      </c>
      <c r="D103" s="1240"/>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7" t="s">
        <v>363</v>
      </c>
      <c r="B1" s="1243">
        <f>CONTABILIDAD!XDA1048500</f>
        <v>0</v>
      </c>
      <c r="C1" s="1243"/>
      <c r="D1" s="1243"/>
      <c r="E1" s="1243"/>
      <c r="F1" s="1243"/>
      <c r="G1" s="1243"/>
      <c r="H1" s="1243"/>
      <c r="I1" s="1243"/>
      <c r="J1" s="1243"/>
      <c r="K1" s="207"/>
    </row>
    <row r="2" spans="1:70" ht="15" customHeight="1" x14ac:dyDescent="0.25">
      <c r="A2" s="1207"/>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4" t="s">
        <v>203</v>
      </c>
      <c r="G27" s="1244"/>
      <c r="H27" s="1244"/>
      <c r="I27" s="1244"/>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1" t="s">
        <v>204</v>
      </c>
      <c r="G29" s="1242"/>
      <c r="H29" s="220"/>
      <c r="I29" s="220"/>
    </row>
    <row r="30" spans="1:11" ht="28.5" customHeight="1" x14ac:dyDescent="0.3">
      <c r="A30" s="197"/>
      <c r="B30" s="208"/>
      <c r="C30" s="217" t="s">
        <v>11</v>
      </c>
      <c r="D30" s="234" t="str">
        <f>IFERROR(VLOOKUP(D$27,BDPLACAS[#All],4,FALSE),"")</f>
        <v>SUZUKI</v>
      </c>
      <c r="E30" s="208"/>
      <c r="F30" s="1241" t="s">
        <v>209</v>
      </c>
      <c r="G30" s="1242"/>
      <c r="H30" s="220"/>
      <c r="I30" s="220"/>
    </row>
    <row r="31" spans="1:11" ht="28.5" customHeight="1" x14ac:dyDescent="0.3">
      <c r="A31" s="197"/>
      <c r="B31" s="208"/>
      <c r="C31" s="217" t="s">
        <v>12</v>
      </c>
      <c r="D31" s="234" t="str">
        <f>IFERROR(VLOOKUP(D$27,BDPLACAS[#All],5,FALSE),"")</f>
        <v>DR150 ABS</v>
      </c>
      <c r="E31" s="208"/>
      <c r="F31" s="1241" t="s">
        <v>210</v>
      </c>
      <c r="G31" s="1242"/>
      <c r="H31" s="220"/>
      <c r="I31" s="220"/>
    </row>
    <row r="32" spans="1:11" ht="28.5" customHeight="1" x14ac:dyDescent="0.3">
      <c r="A32" s="197"/>
      <c r="B32" s="208"/>
      <c r="C32" s="217" t="s">
        <v>13</v>
      </c>
      <c r="D32" s="234">
        <f>IFERROR(VLOOKUP(D$27,BDPLACAS[#All],6,FALSE),"")</f>
        <v>2026</v>
      </c>
      <c r="E32" s="208"/>
      <c r="F32" s="1241" t="s">
        <v>205</v>
      </c>
      <c r="G32" s="1242" t="s">
        <v>205</v>
      </c>
      <c r="H32" s="220"/>
      <c r="I32" s="220"/>
    </row>
    <row r="33" spans="1:9" ht="28.5" customHeight="1" x14ac:dyDescent="0.3">
      <c r="A33" s="197"/>
      <c r="B33" s="208"/>
      <c r="C33" s="217" t="s">
        <v>14</v>
      </c>
      <c r="D33" s="234" t="str">
        <f>IFERROR(VLOOKUP(D$27,BDPLACAS[#All],7,FALSE),"")</f>
        <v>AMARILLO NEGRO</v>
      </c>
      <c r="E33" s="208"/>
      <c r="F33" s="1241" t="s">
        <v>207</v>
      </c>
      <c r="G33" s="1242" t="s">
        <v>207</v>
      </c>
      <c r="H33" s="220"/>
      <c r="I33" s="220"/>
    </row>
    <row r="34" spans="1:9" ht="28.5" customHeight="1" x14ac:dyDescent="0.3">
      <c r="A34" s="197"/>
      <c r="B34" s="208"/>
      <c r="C34" s="217" t="s">
        <v>15</v>
      </c>
      <c r="D34" s="234" t="str">
        <f>IFERROR(VLOOKUP(D$27,BDPLACAS[#All],8,FALSE),"")</f>
        <v/>
      </c>
      <c r="E34" s="208"/>
      <c r="F34" s="1241" t="s">
        <v>208</v>
      </c>
      <c r="G34" s="1242" t="s">
        <v>208</v>
      </c>
      <c r="H34" s="220"/>
      <c r="I34" s="220"/>
    </row>
    <row r="35" spans="1:9" ht="28.5" customHeight="1" x14ac:dyDescent="0.3">
      <c r="A35" s="197"/>
      <c r="B35" s="208"/>
      <c r="C35" s="217" t="s">
        <v>16</v>
      </c>
      <c r="D35" s="323" t="str">
        <f>IFERROR(VLOOKUP(D$27,BDPLACAS[#All],9,FALSE),"")</f>
        <v>EG3J01*ALU004172*</v>
      </c>
      <c r="E35" s="208"/>
      <c r="F35" s="1241" t="s">
        <v>9091</v>
      </c>
      <c r="G35" s="1242" t="s">
        <v>208</v>
      </c>
      <c r="H35" s="220"/>
      <c r="I35" s="220"/>
    </row>
    <row r="36" spans="1:9" ht="28.5" customHeight="1" x14ac:dyDescent="0.3">
      <c r="A36" s="197"/>
      <c r="B36" s="208"/>
      <c r="C36" s="217" t="s">
        <v>17</v>
      </c>
      <c r="D36" s="234" t="str">
        <f>IFERROR(VLOOKUP(D$27,BDPLACAS[#All],10,FALSE),"")</f>
        <v>LC6JCK4P4T0055923</v>
      </c>
      <c r="E36" s="208"/>
      <c r="F36" s="1241" t="s">
        <v>206</v>
      </c>
      <c r="G36" s="1242" t="s">
        <v>206</v>
      </c>
      <c r="H36" s="220"/>
      <c r="I36" s="220"/>
    </row>
    <row r="37" spans="1:9" ht="28.5" customHeight="1" x14ac:dyDescent="0.3">
      <c r="A37" s="197"/>
      <c r="B37" s="208"/>
      <c r="C37" s="217" t="s">
        <v>18</v>
      </c>
      <c r="D37" s="234">
        <f>IFERROR(VLOOKUP(D$27,BDPLACAS[#All],12,FALSE),"")</f>
        <v>149</v>
      </c>
      <c r="E37" s="208"/>
      <c r="F37" s="1241" t="s">
        <v>6062</v>
      </c>
      <c r="G37" s="1242" t="s">
        <v>206</v>
      </c>
      <c r="H37" s="220"/>
      <c r="I37" s="220"/>
    </row>
    <row r="38" spans="1:9" ht="28.5" customHeight="1" x14ac:dyDescent="0.3">
      <c r="A38" s="197"/>
      <c r="B38" s="208"/>
      <c r="C38" s="217" t="s">
        <v>19</v>
      </c>
      <c r="D38" s="234" t="str">
        <f>IFERROR(VLOOKUP(D$27,BDPLACAS[#All],13,FALSE),"")</f>
        <v>SIN CARROCERIA</v>
      </c>
      <c r="E38" s="208"/>
      <c r="F38" s="1241" t="s">
        <v>211</v>
      </c>
      <c r="G38" s="1242" t="s">
        <v>211</v>
      </c>
      <c r="H38" s="220"/>
      <c r="I38" s="220"/>
    </row>
    <row r="39" spans="1:9" ht="28.5" customHeight="1" x14ac:dyDescent="0.3">
      <c r="A39" s="197"/>
      <c r="B39" s="208"/>
      <c r="C39" s="217" t="s">
        <v>20</v>
      </c>
      <c r="D39" s="234" t="str">
        <f>IFERROR(VLOOKUP(D$27,BDPLACAS[#All],14,FALSE),"")</f>
        <v>GASOLINA</v>
      </c>
      <c r="E39" s="208"/>
      <c r="F39" s="1241" t="s">
        <v>212</v>
      </c>
      <c r="G39" s="1242" t="s">
        <v>212</v>
      </c>
      <c r="H39" s="220"/>
      <c r="I39" s="220"/>
    </row>
    <row r="40" spans="1:9" ht="28.5" customHeight="1" x14ac:dyDescent="0.3">
      <c r="A40" s="197"/>
      <c r="B40" s="208"/>
      <c r="C40" s="217" t="s">
        <v>22</v>
      </c>
      <c r="D40" s="234" t="str">
        <f>IFERROR(VLOOKUP(D$27,BDPLACAS[#All],16,FALSE),"")</f>
        <v>STRIA TTOyTTE MCPAL SABANETA</v>
      </c>
      <c r="E40" s="208"/>
      <c r="F40" s="1241" t="s">
        <v>367</v>
      </c>
      <c r="G40" s="1242" t="s">
        <v>367</v>
      </c>
      <c r="H40" s="220"/>
      <c r="I40" s="220"/>
    </row>
    <row r="41" spans="1:9" ht="28.5" customHeight="1" x14ac:dyDescent="0.3">
      <c r="A41" s="197"/>
      <c r="B41" s="208"/>
      <c r="C41" s="217" t="s">
        <v>23</v>
      </c>
      <c r="D41" s="234">
        <f>IFERROR(VLOOKUP(D$27,BDPLACAS[#All],18,FALSE),"")</f>
        <v>2</v>
      </c>
      <c r="E41" s="208"/>
      <c r="F41" s="1241" t="s">
        <v>366</v>
      </c>
      <c r="G41" s="1242" t="s">
        <v>213</v>
      </c>
      <c r="H41" s="220"/>
      <c r="I41" s="220"/>
    </row>
    <row r="42" spans="1:9" ht="28.5" customHeight="1" x14ac:dyDescent="0.3">
      <c r="A42" s="197"/>
      <c r="B42" s="208"/>
      <c r="C42" s="217" t="s">
        <v>6125</v>
      </c>
      <c r="D42" s="234" t="str">
        <f>IFERROR(VLOOKUP(D$27,BDPLACAS[#All],11,FALSE),"")</f>
        <v>LC6JCK4P4T0055923</v>
      </c>
      <c r="E42" s="208"/>
      <c r="F42" s="1241" t="s">
        <v>571</v>
      </c>
      <c r="G42" s="1242" t="s">
        <v>213</v>
      </c>
      <c r="H42" s="220"/>
      <c r="I42" s="220"/>
    </row>
    <row r="43" spans="1:9" ht="28.5" customHeight="1" x14ac:dyDescent="0.3">
      <c r="A43" s="197"/>
      <c r="B43" s="208"/>
      <c r="C43" s="217" t="s">
        <v>6127</v>
      </c>
      <c r="D43" s="234" t="str">
        <f>IFERROR(VLOOKUP(D$27,BDPLACAS[#All],17,FALSE),"")</f>
        <v>NO</v>
      </c>
      <c r="E43" s="208"/>
      <c r="F43" s="1241" t="s">
        <v>176</v>
      </c>
      <c r="G43" s="1242" t="s">
        <v>213</v>
      </c>
      <c r="H43" s="220"/>
      <c r="I43" s="220"/>
    </row>
    <row r="44" spans="1:9" ht="28.5" customHeight="1" x14ac:dyDescent="0.3">
      <c r="A44" s="197"/>
      <c r="B44" s="208"/>
      <c r="C44" s="217" t="s">
        <v>6126</v>
      </c>
      <c r="D44" s="235">
        <f>IFERROR(VLOOKUP(D$27,BDPLACAS[#All],15,FALSE),"")</f>
        <v>46113</v>
      </c>
      <c r="E44" s="208"/>
      <c r="F44" s="1241" t="s">
        <v>175</v>
      </c>
      <c r="G44" s="1242" t="s">
        <v>213</v>
      </c>
      <c r="H44" s="220"/>
      <c r="I44" s="220"/>
    </row>
    <row r="45" spans="1:9" ht="28.5" customHeight="1" x14ac:dyDescent="0.3">
      <c r="A45" s="197"/>
      <c r="B45" s="208"/>
      <c r="C45" s="217"/>
      <c r="D45" s="235"/>
      <c r="E45" s="208"/>
      <c r="F45" s="1241" t="s">
        <v>4912</v>
      </c>
      <c r="G45" s="1242"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45125</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12" priority="1" operator="equal">
      <formula>"si"</formula>
    </cfRule>
    <cfRule type="cellIs" dxfId="211" priority="2" operator="equal">
      <formula>"si"</formula>
    </cfRule>
    <cfRule type="cellIs" dxfId="210"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5" t="s">
        <v>363</v>
      </c>
      <c r="C1" s="122" t="s">
        <v>97</v>
      </c>
      <c r="D1" s="122" t="s">
        <v>198</v>
      </c>
      <c r="E1" s="123" t="s">
        <v>96</v>
      </c>
      <c r="F1" s="143" t="s">
        <v>0</v>
      </c>
      <c r="G1" s="193" t="s">
        <v>1</v>
      </c>
      <c r="H1" s="193" t="s">
        <v>2</v>
      </c>
      <c r="I1" s="143" t="s">
        <v>3</v>
      </c>
      <c r="X1" s="66" t="s">
        <v>182</v>
      </c>
    </row>
    <row r="2" spans="1:24" ht="15" customHeight="1" x14ac:dyDescent="0.25">
      <c r="A2" s="1245"/>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5" t="s">
        <v>363</v>
      </c>
      <c r="B1" s="43"/>
    </row>
    <row r="2" spans="1:21" s="43" customFormat="1" ht="15" customHeight="1" x14ac:dyDescent="0.25">
      <c r="A2" s="1245"/>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0" t="s">
        <v>26</v>
      </c>
      <c r="B1" s="1277"/>
      <c r="C1" s="1277"/>
      <c r="D1" s="1277"/>
      <c r="E1" s="1277"/>
      <c r="F1" s="1277"/>
      <c r="G1" s="1277"/>
      <c r="H1" s="1277"/>
      <c r="I1" s="1277"/>
      <c r="J1" s="1277"/>
      <c r="K1" s="1277"/>
      <c r="L1" s="1277"/>
      <c r="M1" s="1277"/>
      <c r="N1" s="1277"/>
      <c r="O1" s="1277"/>
      <c r="P1" s="1277"/>
      <c r="Q1" s="1277"/>
      <c r="R1" s="1277"/>
      <c r="S1" s="1301"/>
      <c r="T1" s="1302" t="s">
        <v>27</v>
      </c>
      <c r="U1" s="1303"/>
      <c r="V1" s="1303"/>
      <c r="W1" s="1303"/>
      <c r="X1" s="1303"/>
      <c r="Y1" s="1304"/>
      <c r="Z1" s="3"/>
      <c r="AA1" s="1308" t="s">
        <v>28</v>
      </c>
      <c r="AB1" s="1309"/>
      <c r="AC1" s="1309"/>
      <c r="AD1" s="1309"/>
      <c r="AE1" s="1309"/>
      <c r="AF1" s="1309"/>
      <c r="AG1" s="1309"/>
      <c r="AH1" s="1310"/>
      <c r="AJ1" s="1315" t="s">
        <v>29</v>
      </c>
      <c r="AK1" s="1316"/>
    </row>
    <row r="2" spans="1:51" x14ac:dyDescent="0.25">
      <c r="A2" s="1246"/>
      <c r="B2" s="1247"/>
      <c r="C2" s="1247"/>
      <c r="D2" s="1247"/>
      <c r="E2" s="1247"/>
      <c r="F2" s="1247"/>
      <c r="G2" s="1247"/>
      <c r="H2" s="1247"/>
      <c r="I2" s="1247"/>
      <c r="J2" s="1247"/>
      <c r="K2" s="1247"/>
      <c r="L2" s="1247"/>
      <c r="M2" s="1247"/>
      <c r="N2" s="1247"/>
      <c r="O2" s="1247"/>
      <c r="P2" s="1247"/>
      <c r="Q2" s="1247"/>
      <c r="R2" s="1247"/>
      <c r="S2" s="1248"/>
      <c r="T2" s="1305"/>
      <c r="U2" s="1306"/>
      <c r="V2" s="1306"/>
      <c r="W2" s="1306"/>
      <c r="X2" s="1306"/>
      <c r="Y2" s="1307"/>
      <c r="Z2" s="4"/>
      <c r="AA2" s="1486" t="s">
        <v>30</v>
      </c>
      <c r="AB2" s="1487"/>
      <c r="AC2" s="1465"/>
      <c r="AD2" s="1465"/>
      <c r="AE2" s="1465"/>
      <c r="AF2" s="1465"/>
      <c r="AG2" s="1465"/>
      <c r="AH2" s="1466"/>
      <c r="AI2" s="5"/>
      <c r="AJ2" s="6" t="s">
        <v>31</v>
      </c>
      <c r="AK2" s="9" t="s">
        <v>32</v>
      </c>
    </row>
    <row r="3" spans="1:51" ht="9.75" customHeight="1" x14ac:dyDescent="0.25">
      <c r="A3" s="1246"/>
      <c r="B3" s="1247"/>
      <c r="C3" s="1247"/>
      <c r="D3" s="1247"/>
      <c r="E3" s="1247"/>
      <c r="F3" s="1247"/>
      <c r="G3" s="1247"/>
      <c r="H3" s="1247"/>
      <c r="I3" s="1247"/>
      <c r="J3" s="1247"/>
      <c r="K3" s="1247"/>
      <c r="L3" s="1247"/>
      <c r="M3" s="1247"/>
      <c r="N3" s="1247"/>
      <c r="O3" s="1247"/>
      <c r="P3" s="1247"/>
      <c r="Q3" s="1247"/>
      <c r="R3" s="1247"/>
      <c r="S3" s="1248"/>
      <c r="T3" s="7"/>
      <c r="U3" s="5"/>
      <c r="V3" s="5"/>
      <c r="W3" s="5"/>
      <c r="X3" s="5"/>
      <c r="Y3" s="8"/>
      <c r="Z3" s="8"/>
      <c r="AA3" s="1252" t="s">
        <v>2</v>
      </c>
      <c r="AB3" s="1253"/>
      <c r="AC3" s="1254" t="s">
        <v>33</v>
      </c>
      <c r="AD3" s="1255"/>
      <c r="AE3" s="1256"/>
      <c r="AF3" s="1257" t="s">
        <v>34</v>
      </c>
      <c r="AG3" s="1257"/>
      <c r="AH3" s="1257"/>
      <c r="AI3" s="5"/>
      <c r="AJ3" s="1258" t="str">
        <f>EXPORTAR!D27</f>
        <v>EGT60I</v>
      </c>
      <c r="AK3" s="1259"/>
    </row>
    <row r="4" spans="1:51" ht="16.5" customHeight="1" x14ac:dyDescent="0.25">
      <c r="A4" s="1249"/>
      <c r="B4" s="1250"/>
      <c r="C4" s="1250"/>
      <c r="D4" s="1250"/>
      <c r="E4" s="1250"/>
      <c r="F4" s="1250"/>
      <c r="G4" s="1250"/>
      <c r="H4" s="1250"/>
      <c r="I4" s="1250"/>
      <c r="J4" s="1250"/>
      <c r="K4" s="1250"/>
      <c r="L4" s="1250"/>
      <c r="M4" s="1250"/>
      <c r="N4" s="1250"/>
      <c r="O4" s="1250"/>
      <c r="P4" s="1250"/>
      <c r="Q4" s="1250"/>
      <c r="R4" s="1250"/>
      <c r="S4" s="1251"/>
      <c r="T4" s="10"/>
      <c r="U4" s="11"/>
      <c r="V4" s="11"/>
      <c r="W4" s="11"/>
      <c r="X4" s="11"/>
      <c r="Y4" s="12"/>
      <c r="Z4" s="13"/>
      <c r="AA4" s="1270"/>
      <c r="AB4" s="1271"/>
      <c r="AC4" s="1272"/>
      <c r="AD4" s="1273"/>
      <c r="AE4" s="1274"/>
      <c r="AF4" s="14" t="s">
        <v>35</v>
      </c>
      <c r="AG4" s="14" t="s">
        <v>36</v>
      </c>
      <c r="AH4" s="14" t="s">
        <v>37</v>
      </c>
      <c r="AI4" s="5"/>
      <c r="AJ4" s="1260"/>
      <c r="AK4" s="1261"/>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5" t="s">
        <v>38</v>
      </c>
      <c r="B6" s="1276"/>
      <c r="C6" s="1276"/>
      <c r="D6" s="1276"/>
      <c r="E6" s="1276"/>
      <c r="F6" s="1276"/>
      <c r="G6" s="1276"/>
      <c r="H6" s="1276"/>
      <c r="I6" s="1276"/>
      <c r="J6" s="1276"/>
      <c r="K6" s="1276"/>
      <c r="L6" s="1276"/>
      <c r="M6" s="1276"/>
      <c r="N6" s="1276"/>
      <c r="O6" s="1276"/>
      <c r="P6" s="1277"/>
      <c r="Q6" s="1276"/>
      <c r="R6" s="1276"/>
      <c r="S6" s="1277"/>
      <c r="T6" s="1276"/>
      <c r="U6" s="1278"/>
      <c r="V6" s="5"/>
      <c r="W6" s="1279" t="s">
        <v>39</v>
      </c>
      <c r="X6" s="1279"/>
      <c r="Y6" s="1279"/>
      <c r="Z6" s="15" t="s">
        <v>40</v>
      </c>
      <c r="AA6" s="16"/>
      <c r="AB6" s="16"/>
      <c r="AC6" s="1280" t="s">
        <v>41</v>
      </c>
      <c r="AD6" s="1280"/>
      <c r="AE6" s="1280"/>
      <c r="AF6" s="1280"/>
      <c r="AG6" s="1280"/>
      <c r="AH6" s="1280"/>
      <c r="AI6" s="1280"/>
      <c r="AJ6" s="1280"/>
      <c r="AK6" s="1280"/>
    </row>
    <row r="7" spans="1:51" ht="10.5" customHeight="1" x14ac:dyDescent="0.25">
      <c r="A7" s="1281">
        <v>1</v>
      </c>
      <c r="B7" s="1281" t="s">
        <v>165</v>
      </c>
      <c r="C7" s="1281"/>
      <c r="D7" s="1282"/>
      <c r="E7" s="1281">
        <v>2</v>
      </c>
      <c r="F7" s="1284" t="s">
        <v>25</v>
      </c>
      <c r="G7" s="1284"/>
      <c r="H7" s="1282"/>
      <c r="I7" s="1281">
        <v>3</v>
      </c>
      <c r="J7" s="1329" t="s">
        <v>42</v>
      </c>
      <c r="K7" s="1329"/>
      <c r="L7" s="1329"/>
      <c r="M7" s="1330"/>
      <c r="N7" s="1284">
        <v>4</v>
      </c>
      <c r="O7" s="1284" t="s">
        <v>43</v>
      </c>
      <c r="P7" s="1313"/>
      <c r="Q7" s="1284">
        <v>5</v>
      </c>
      <c r="R7" s="1284" t="s">
        <v>44</v>
      </c>
      <c r="S7" s="1313"/>
      <c r="T7" s="1284">
        <v>6</v>
      </c>
      <c r="U7" s="1284" t="s">
        <v>45</v>
      </c>
      <c r="V7" s="5"/>
      <c r="W7" s="1296" t="str">
        <f>EXPORTAR!D30</f>
        <v>SUZUKI</v>
      </c>
      <c r="X7" s="1296"/>
      <c r="Y7" s="1296"/>
      <c r="Z7" s="1318" t="str">
        <f>EXPORTAR!D31</f>
        <v>DR150 ABS</v>
      </c>
      <c r="AA7" s="1319"/>
      <c r="AB7" s="1320"/>
      <c r="AC7" s="1324" t="s">
        <v>21</v>
      </c>
      <c r="AD7" s="1325"/>
      <c r="AE7" s="17" t="s">
        <v>46</v>
      </c>
      <c r="AF7" s="17" t="s">
        <v>47</v>
      </c>
      <c r="AG7" s="17" t="s">
        <v>48</v>
      </c>
      <c r="AH7" s="17" t="s">
        <v>49</v>
      </c>
      <c r="AI7" s="17" t="s">
        <v>50</v>
      </c>
      <c r="AJ7" s="17" t="s">
        <v>51</v>
      </c>
      <c r="AK7" s="17" t="s">
        <v>52</v>
      </c>
    </row>
    <row r="8" spans="1:51" ht="16.5" customHeight="1" x14ac:dyDescent="0.25">
      <c r="A8" s="1281"/>
      <c r="B8" s="1281"/>
      <c r="C8" s="1281"/>
      <c r="D8" s="1283"/>
      <c r="E8" s="1281"/>
      <c r="F8" s="1284"/>
      <c r="G8" s="1284"/>
      <c r="H8" s="1283"/>
      <c r="I8" s="1281"/>
      <c r="J8" s="1329"/>
      <c r="K8" s="1329"/>
      <c r="L8" s="1329"/>
      <c r="M8" s="1331"/>
      <c r="N8" s="1284"/>
      <c r="O8" s="1284"/>
      <c r="P8" s="1313"/>
      <c r="Q8" s="1284"/>
      <c r="R8" s="1284"/>
      <c r="S8" s="1313"/>
      <c r="T8" s="1284"/>
      <c r="U8" s="1284"/>
      <c r="V8" s="5"/>
      <c r="W8" s="1296"/>
      <c r="X8" s="1296"/>
      <c r="Y8" s="1296"/>
      <c r="Z8" s="1321"/>
      <c r="AA8" s="1322"/>
      <c r="AB8" s="1323"/>
      <c r="AC8" s="1326">
        <v>1</v>
      </c>
      <c r="AD8" s="1326"/>
      <c r="AE8" s="18">
        <v>2</v>
      </c>
      <c r="AF8" s="18">
        <v>3</v>
      </c>
      <c r="AG8" s="18">
        <v>4</v>
      </c>
      <c r="AH8" s="18">
        <v>5</v>
      </c>
      <c r="AI8" s="18">
        <v>6</v>
      </c>
      <c r="AJ8" s="18">
        <v>7</v>
      </c>
      <c r="AK8" s="18">
        <v>8</v>
      </c>
      <c r="AU8" s="19"/>
      <c r="AV8" s="19"/>
      <c r="AW8" s="19"/>
      <c r="AX8" s="19"/>
      <c r="AY8" s="19"/>
    </row>
    <row r="9" spans="1:51" ht="9.75" customHeight="1" x14ac:dyDescent="0.25">
      <c r="A9" s="1285">
        <v>7</v>
      </c>
      <c r="B9" s="1262" t="s">
        <v>53</v>
      </c>
      <c r="C9" s="1264"/>
      <c r="D9" s="1283"/>
      <c r="E9" s="1285">
        <v>8</v>
      </c>
      <c r="F9" s="1262" t="s">
        <v>54</v>
      </c>
      <c r="G9" s="1264"/>
      <c r="H9" s="1283"/>
      <c r="I9" s="1285">
        <v>9</v>
      </c>
      <c r="J9" s="1262" t="s">
        <v>55</v>
      </c>
      <c r="K9" s="1263"/>
      <c r="L9" s="1264"/>
      <c r="M9" s="1331"/>
      <c r="N9" s="1268">
        <v>10</v>
      </c>
      <c r="O9" s="1284" t="s">
        <v>56</v>
      </c>
      <c r="P9" s="1313"/>
      <c r="Q9" s="1284">
        <v>11</v>
      </c>
      <c r="R9" s="1284" t="s">
        <v>57</v>
      </c>
      <c r="S9" s="1313"/>
      <c r="T9" s="1284">
        <v>12</v>
      </c>
      <c r="U9" s="1284" t="s">
        <v>58</v>
      </c>
      <c r="V9" s="5"/>
      <c r="W9" s="15" t="s">
        <v>59</v>
      </c>
      <c r="X9" s="16"/>
      <c r="Y9" s="16"/>
      <c r="Z9" s="16"/>
      <c r="AA9" s="16"/>
      <c r="AB9" s="16"/>
      <c r="AC9" s="16"/>
      <c r="AD9" s="16"/>
      <c r="AE9" s="16"/>
      <c r="AF9" s="16"/>
      <c r="AG9" s="1280" t="s">
        <v>60</v>
      </c>
      <c r="AH9" s="1280"/>
      <c r="AI9" s="1332" t="s">
        <v>61</v>
      </c>
      <c r="AJ9" s="1333"/>
      <c r="AK9" s="1334"/>
    </row>
    <row r="10" spans="1:51" ht="9" customHeight="1" x14ac:dyDescent="0.25">
      <c r="A10" s="1286"/>
      <c r="B10" s="1288"/>
      <c r="C10" s="1289"/>
      <c r="D10" s="1283"/>
      <c r="E10" s="1286"/>
      <c r="F10" s="1288"/>
      <c r="G10" s="1289"/>
      <c r="H10" s="1283"/>
      <c r="I10" s="1286"/>
      <c r="J10" s="1288"/>
      <c r="K10" s="1312"/>
      <c r="L10" s="1289"/>
      <c r="M10" s="1331"/>
      <c r="N10" s="1314"/>
      <c r="O10" s="1284"/>
      <c r="P10" s="1313"/>
      <c r="Q10" s="1284"/>
      <c r="R10" s="1284"/>
      <c r="S10" s="1313"/>
      <c r="T10" s="1284"/>
      <c r="U10" s="1284"/>
      <c r="V10" s="5"/>
      <c r="W10" s="1290" t="str">
        <f>EXPORTAR!D33</f>
        <v>AMARILLO NEGRO</v>
      </c>
      <c r="X10" s="1291"/>
      <c r="Y10" s="1291"/>
      <c r="Z10" s="1291"/>
      <c r="AA10" s="1291"/>
      <c r="AB10" s="1291"/>
      <c r="AC10" s="1291"/>
      <c r="AD10" s="1291"/>
      <c r="AE10" s="1291"/>
      <c r="AF10" s="1292"/>
      <c r="AG10" s="1311">
        <f>EXPORTAR!D32</f>
        <v>2026</v>
      </c>
      <c r="AH10" s="1311"/>
      <c r="AI10" s="1311">
        <f>EXPORTAR!D37</f>
        <v>149</v>
      </c>
      <c r="AJ10" s="1311"/>
      <c r="AK10" s="1311"/>
    </row>
    <row r="11" spans="1:51" ht="9" customHeight="1" x14ac:dyDescent="0.25">
      <c r="A11" s="1287"/>
      <c r="B11" s="1265"/>
      <c r="C11" s="1267"/>
      <c r="D11" s="1283"/>
      <c r="E11" s="1287"/>
      <c r="F11" s="1265"/>
      <c r="G11" s="1267"/>
      <c r="H11" s="1283"/>
      <c r="I11" s="1287"/>
      <c r="J11" s="1265"/>
      <c r="K11" s="1266"/>
      <c r="L11" s="1267"/>
      <c r="M11" s="1331"/>
      <c r="N11" s="1269"/>
      <c r="O11" s="1284"/>
      <c r="P11" s="1313"/>
      <c r="Q11" s="1284"/>
      <c r="R11" s="1284"/>
      <c r="S11" s="1313"/>
      <c r="T11" s="1284"/>
      <c r="U11" s="1284"/>
      <c r="V11" s="5"/>
      <c r="W11" s="1293"/>
      <c r="X11" s="1294"/>
      <c r="Y11" s="1294"/>
      <c r="Z11" s="1294"/>
      <c r="AA11" s="1294"/>
      <c r="AB11" s="1294"/>
      <c r="AC11" s="1294"/>
      <c r="AD11" s="1294"/>
      <c r="AE11" s="1294"/>
      <c r="AF11" s="1295"/>
      <c r="AG11" s="1311"/>
      <c r="AH11" s="1311"/>
      <c r="AI11" s="1311"/>
      <c r="AJ11" s="1311"/>
      <c r="AK11" s="1311"/>
    </row>
    <row r="12" spans="1:51" ht="12" customHeight="1" x14ac:dyDescent="0.25">
      <c r="A12" s="1327">
        <v>13</v>
      </c>
      <c r="B12" s="1262" t="s">
        <v>62</v>
      </c>
      <c r="C12" s="1264"/>
      <c r="D12" s="1283"/>
      <c r="E12" s="1285">
        <v>14</v>
      </c>
      <c r="F12" s="1262" t="s">
        <v>63</v>
      </c>
      <c r="G12" s="1264"/>
      <c r="H12" s="1283"/>
      <c r="I12" s="1285">
        <v>15</v>
      </c>
      <c r="J12" s="1262" t="s">
        <v>64</v>
      </c>
      <c r="K12" s="1263"/>
      <c r="L12" s="1264"/>
      <c r="M12" s="1331"/>
      <c r="N12" s="1268">
        <v>16</v>
      </c>
      <c r="O12" s="1284" t="s">
        <v>65</v>
      </c>
      <c r="P12" s="56"/>
      <c r="Q12" s="1268">
        <v>17</v>
      </c>
      <c r="R12" s="1284" t="s">
        <v>66</v>
      </c>
      <c r="S12" s="56"/>
      <c r="T12" s="1268">
        <v>18</v>
      </c>
      <c r="U12" s="1297" t="s">
        <v>67</v>
      </c>
      <c r="V12" s="5"/>
      <c r="W12" s="1315" t="s">
        <v>68</v>
      </c>
      <c r="X12" s="1317"/>
      <c r="Y12" s="1316"/>
      <c r="Z12" s="1275" t="s">
        <v>166</v>
      </c>
      <c r="AA12" s="1276"/>
      <c r="AB12" s="1276"/>
      <c r="AC12" s="1276"/>
      <c r="AD12" s="1278"/>
      <c r="AE12" s="1275" t="s">
        <v>167</v>
      </c>
      <c r="AF12" s="1276"/>
      <c r="AG12" s="1276"/>
      <c r="AH12" s="1278"/>
      <c r="AI12" s="1338" t="s">
        <v>69</v>
      </c>
      <c r="AJ12" s="1338"/>
      <c r="AK12" s="1338"/>
    </row>
    <row r="13" spans="1:51" ht="19.5" customHeight="1" x14ac:dyDescent="0.25">
      <c r="A13" s="1328"/>
      <c r="B13" s="1265"/>
      <c r="C13" s="1267"/>
      <c r="D13" s="1283"/>
      <c r="E13" s="1287"/>
      <c r="F13" s="1265"/>
      <c r="G13" s="1267"/>
      <c r="H13" s="1283"/>
      <c r="I13" s="1287"/>
      <c r="J13" s="1265"/>
      <c r="K13" s="1266"/>
      <c r="L13" s="1267"/>
      <c r="M13" s="1331"/>
      <c r="N13" s="1269"/>
      <c r="O13" s="1284"/>
      <c r="P13" s="57"/>
      <c r="Q13" s="1269"/>
      <c r="R13" s="1284"/>
      <c r="S13" s="57"/>
      <c r="T13" s="1269"/>
      <c r="U13" s="1298"/>
      <c r="V13" s="5"/>
      <c r="W13" s="1348">
        <f>EXPORTAR!D41</f>
        <v>2</v>
      </c>
      <c r="X13" s="1348"/>
      <c r="Y13" s="1348"/>
      <c r="Z13" s="1349" t="s">
        <v>70</v>
      </c>
      <c r="AA13" s="1350"/>
      <c r="AB13" s="1350"/>
      <c r="AC13" s="1350"/>
      <c r="AD13" s="1351"/>
      <c r="AE13" s="1349" t="s">
        <v>70</v>
      </c>
      <c r="AF13" s="1350"/>
      <c r="AG13" s="1350"/>
      <c r="AH13" s="1351"/>
      <c r="AI13" s="1352"/>
      <c r="AJ13" s="1352"/>
      <c r="AK13" s="1352"/>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5" t="s">
        <v>71</v>
      </c>
      <c r="B15" s="1336"/>
      <c r="C15" s="1336"/>
      <c r="D15" s="1336"/>
      <c r="E15" s="1336"/>
      <c r="F15" s="1336"/>
      <c r="G15" s="1336"/>
      <c r="H15" s="1336"/>
      <c r="I15" s="1336"/>
      <c r="J15" s="1336"/>
      <c r="K15" s="1336"/>
      <c r="L15" s="1336"/>
      <c r="M15" s="1336"/>
      <c r="N15" s="1336"/>
      <c r="O15" s="1336"/>
      <c r="P15" s="1336"/>
      <c r="Q15" s="1336"/>
      <c r="R15" s="1336"/>
      <c r="S15" s="1336"/>
      <c r="T15" s="1336"/>
      <c r="U15" s="1337"/>
      <c r="V15" s="5"/>
      <c r="W15" s="1338" t="s">
        <v>72</v>
      </c>
      <c r="X15" s="1338"/>
      <c r="Y15" s="1338"/>
      <c r="Z15" s="1338"/>
      <c r="AA15" s="1338"/>
      <c r="AB15" s="1338"/>
      <c r="AC15" s="1338"/>
      <c r="AD15" s="21"/>
      <c r="AE15" s="1339" t="s">
        <v>73</v>
      </c>
      <c r="AF15" s="1340"/>
      <c r="AG15" s="1340"/>
      <c r="AH15" s="1340"/>
      <c r="AI15" s="1340"/>
      <c r="AJ15" s="1317"/>
      <c r="AK15" s="1316"/>
    </row>
    <row r="16" spans="1:51" ht="9" customHeight="1" x14ac:dyDescent="0.25">
      <c r="A16" s="1341" t="s">
        <v>74</v>
      </c>
      <c r="B16" s="1341"/>
      <c r="C16" s="1341"/>
      <c r="D16" s="1341" t="s">
        <v>75</v>
      </c>
      <c r="E16" s="1341"/>
      <c r="F16" s="1341"/>
      <c r="G16" s="1341"/>
      <c r="H16" s="1341" t="s">
        <v>76</v>
      </c>
      <c r="I16" s="1341"/>
      <c r="J16" s="1341"/>
      <c r="K16" s="1341"/>
      <c r="L16" s="1341" t="s">
        <v>77</v>
      </c>
      <c r="M16" s="1341"/>
      <c r="N16" s="1341"/>
      <c r="O16" s="22" t="s">
        <v>78</v>
      </c>
      <c r="P16" s="1341" t="s">
        <v>79</v>
      </c>
      <c r="Q16" s="1341"/>
      <c r="R16" s="1341"/>
      <c r="S16" s="1341" t="s">
        <v>80</v>
      </c>
      <c r="T16" s="1341"/>
      <c r="U16" s="1341"/>
      <c r="V16" s="5"/>
      <c r="W16" s="1342" t="s">
        <v>33</v>
      </c>
      <c r="X16" s="1342"/>
      <c r="Y16" s="1342"/>
      <c r="Z16" s="1342"/>
      <c r="AA16" s="1342"/>
      <c r="AB16" s="1342"/>
      <c r="AC16" s="1342"/>
      <c r="AD16" s="5"/>
      <c r="AE16" s="1343" t="s">
        <v>81</v>
      </c>
      <c r="AF16" s="1344"/>
      <c r="AG16" s="1344"/>
      <c r="AH16" s="1344"/>
      <c r="AI16" s="1345"/>
      <c r="AJ16" s="1346" t="s">
        <v>82</v>
      </c>
      <c r="AK16" s="1347"/>
    </row>
    <row r="17" spans="1:37" ht="15" customHeight="1" x14ac:dyDescent="0.25">
      <c r="A17" s="1281"/>
      <c r="B17" s="1281"/>
      <c r="C17" s="1281"/>
      <c r="D17" s="1281"/>
      <c r="E17" s="1281"/>
      <c r="F17" s="1281"/>
      <c r="G17" s="1281"/>
      <c r="H17" s="1281"/>
      <c r="I17" s="1281"/>
      <c r="J17" s="1281"/>
      <c r="K17" s="1281"/>
      <c r="L17" s="1281"/>
      <c r="M17" s="1281"/>
      <c r="N17" s="1281"/>
      <c r="O17" s="22"/>
      <c r="P17" s="1341"/>
      <c r="Q17" s="1341"/>
      <c r="R17" s="1341"/>
      <c r="S17" s="1341"/>
      <c r="T17" s="1341"/>
      <c r="U17" s="1341"/>
      <c r="V17" s="5"/>
      <c r="W17" s="1326"/>
      <c r="X17" s="1326"/>
      <c r="Y17" s="1326"/>
      <c r="Z17" s="1326"/>
      <c r="AA17" s="1326"/>
      <c r="AB17" s="1326"/>
      <c r="AC17" s="1326"/>
      <c r="AD17" s="5"/>
      <c r="AE17" s="1353" t="str">
        <f>EXPORTAR!D35</f>
        <v>EG3J01*ALU004172*</v>
      </c>
      <c r="AF17" s="1354"/>
      <c r="AG17" s="1354"/>
      <c r="AH17" s="1354"/>
      <c r="AI17" s="1355"/>
      <c r="AJ17" s="1349" t="s">
        <v>168</v>
      </c>
      <c r="AK17" s="1356"/>
    </row>
    <row r="18" spans="1:37" ht="9" customHeight="1" x14ac:dyDescent="0.25">
      <c r="A18" s="1281" t="s">
        <v>83</v>
      </c>
      <c r="B18" s="1281"/>
      <c r="C18" s="1281"/>
      <c r="D18" s="1281" t="s">
        <v>10</v>
      </c>
      <c r="E18" s="1281"/>
      <c r="F18" s="1281"/>
      <c r="G18" s="1281"/>
      <c r="H18" s="1357" t="s">
        <v>84</v>
      </c>
      <c r="I18" s="1358"/>
      <c r="J18" s="1358"/>
      <c r="K18" s="1359"/>
      <c r="L18" s="1360" t="s">
        <v>85</v>
      </c>
      <c r="M18" s="1360"/>
      <c r="N18" s="1360"/>
      <c r="O18" s="22" t="s">
        <v>86</v>
      </c>
      <c r="P18" s="1341" t="s">
        <v>87</v>
      </c>
      <c r="Q18" s="1341"/>
      <c r="R18" s="1341"/>
      <c r="S18" s="1341" t="s">
        <v>88</v>
      </c>
      <c r="T18" s="1341"/>
      <c r="U18" s="1341"/>
      <c r="V18" s="5"/>
      <c r="W18" s="1361" t="s">
        <v>89</v>
      </c>
      <c r="X18" s="1362"/>
      <c r="Y18" s="1362"/>
      <c r="Z18" s="1362"/>
      <c r="AA18" s="1362"/>
      <c r="AB18" s="1362"/>
      <c r="AC18" s="1363"/>
      <c r="AD18" s="5"/>
      <c r="AE18" s="1364" t="s">
        <v>90</v>
      </c>
      <c r="AF18" s="1365"/>
      <c r="AG18" s="1365"/>
      <c r="AH18" s="1365"/>
      <c r="AI18" s="1366"/>
      <c r="AJ18" s="1346" t="s">
        <v>82</v>
      </c>
      <c r="AK18" s="1347"/>
    </row>
    <row r="19" spans="1:37" ht="10.5" customHeight="1" x14ac:dyDescent="0.25">
      <c r="A19" s="1386"/>
      <c r="B19" s="1387"/>
      <c r="C19" s="1388"/>
      <c r="D19" s="1386"/>
      <c r="E19" s="1387"/>
      <c r="F19" s="1387"/>
      <c r="G19" s="1388"/>
      <c r="H19" s="1386"/>
      <c r="I19" s="1387"/>
      <c r="J19" s="1387"/>
      <c r="K19" s="1388"/>
      <c r="L19" s="1386"/>
      <c r="M19" s="1387"/>
      <c r="N19" s="1388"/>
      <c r="O19" s="22"/>
      <c r="P19" s="1386"/>
      <c r="Q19" s="1387"/>
      <c r="R19" s="1388"/>
      <c r="S19" s="1386"/>
      <c r="T19" s="1387"/>
      <c r="U19" s="1388"/>
      <c r="V19" s="5"/>
      <c r="W19" s="1367" t="str">
        <f>EXPORTAR!D38</f>
        <v>SIN CARROCERIA</v>
      </c>
      <c r="X19" s="1368"/>
      <c r="Y19" s="1368"/>
      <c r="Z19" s="1368"/>
      <c r="AA19" s="1368"/>
      <c r="AB19" s="1368"/>
      <c r="AC19" s="1369"/>
      <c r="AD19" s="5"/>
      <c r="AE19" s="1373" t="str">
        <f>EXPORTAR!D36</f>
        <v>LC6JCK4P4T0055923</v>
      </c>
      <c r="AF19" s="1374"/>
      <c r="AG19" s="1374"/>
      <c r="AH19" s="1374"/>
      <c r="AI19" s="1375"/>
      <c r="AJ19" s="1379" t="s">
        <v>94</v>
      </c>
      <c r="AK19" s="1380"/>
    </row>
    <row r="20" spans="1:37" ht="12.75" customHeight="1" x14ac:dyDescent="0.25">
      <c r="A20" s="1383"/>
      <c r="B20" s="1383"/>
      <c r="C20" s="1383"/>
      <c r="D20" s="1383"/>
      <c r="E20" s="1383"/>
      <c r="F20" s="1383"/>
      <c r="G20" s="1383"/>
      <c r="H20" s="1384"/>
      <c r="I20" s="1384"/>
      <c r="J20" s="1384"/>
      <c r="K20" s="1384"/>
      <c r="L20" s="1385"/>
      <c r="M20" s="1385"/>
      <c r="N20" s="1385"/>
      <c r="O20" s="1385"/>
      <c r="P20" s="1385"/>
      <c r="Q20" s="1385"/>
      <c r="R20" s="1385"/>
      <c r="S20" s="1385"/>
      <c r="T20" s="1385"/>
      <c r="U20" s="1385"/>
      <c r="V20" s="5"/>
      <c r="W20" s="1370"/>
      <c r="X20" s="1371"/>
      <c r="Y20" s="1371"/>
      <c r="Z20" s="1371"/>
      <c r="AA20" s="1371"/>
      <c r="AB20" s="1371"/>
      <c r="AC20" s="1372"/>
      <c r="AD20" s="5"/>
      <c r="AE20" s="1376"/>
      <c r="AF20" s="1377"/>
      <c r="AG20" s="1377"/>
      <c r="AH20" s="1377"/>
      <c r="AI20" s="1378"/>
      <c r="AJ20" s="1381"/>
      <c r="AK20" s="1382"/>
    </row>
    <row r="21" spans="1:37" ht="9.75" customHeight="1" x14ac:dyDescent="0.25">
      <c r="A21" s="1393" t="s">
        <v>91</v>
      </c>
      <c r="B21" s="1393"/>
      <c r="C21" s="1393"/>
      <c r="D21" s="1393"/>
      <c r="E21" s="1393"/>
      <c r="F21" s="1393"/>
      <c r="G21" s="1393"/>
      <c r="H21" s="1393"/>
      <c r="I21" s="1393"/>
      <c r="J21" s="1393"/>
      <c r="K21" s="1393"/>
      <c r="L21" s="1393"/>
      <c r="M21" s="1393"/>
      <c r="N21" s="1393"/>
      <c r="O21" s="1393"/>
      <c r="P21" s="1393"/>
      <c r="Q21" s="1393"/>
      <c r="R21" s="1393"/>
      <c r="S21" s="1393"/>
      <c r="T21" s="1393"/>
      <c r="U21" s="1393"/>
      <c r="V21" s="5"/>
      <c r="W21" s="23"/>
      <c r="X21" s="23"/>
      <c r="Y21" s="23"/>
      <c r="Z21" s="23"/>
      <c r="AA21" s="23"/>
      <c r="AB21" s="23"/>
      <c r="AC21" s="5"/>
      <c r="AD21" s="5"/>
      <c r="AE21" s="1394" t="s">
        <v>92</v>
      </c>
      <c r="AF21" s="1395"/>
      <c r="AG21" s="1395"/>
      <c r="AH21" s="1395"/>
      <c r="AI21" s="1395"/>
      <c r="AJ21" s="1346" t="s">
        <v>82</v>
      </c>
      <c r="AK21" s="1347"/>
    </row>
    <row r="22" spans="1:37" ht="18" customHeight="1" x14ac:dyDescent="0.25">
      <c r="A22" s="1393"/>
      <c r="B22" s="1393"/>
      <c r="C22" s="1393"/>
      <c r="D22" s="1393"/>
      <c r="E22" s="1393"/>
      <c r="F22" s="1393"/>
      <c r="G22" s="1393"/>
      <c r="H22" s="1393"/>
      <c r="I22" s="1393"/>
      <c r="J22" s="1393"/>
      <c r="K22" s="1393"/>
      <c r="L22" s="1393"/>
      <c r="M22" s="1393"/>
      <c r="N22" s="1393"/>
      <c r="O22" s="1393"/>
      <c r="P22" s="1393"/>
      <c r="Q22" s="1393"/>
      <c r="R22" s="1393"/>
      <c r="S22" s="1393"/>
      <c r="T22" s="1393"/>
      <c r="U22" s="1393"/>
      <c r="V22" s="5"/>
      <c r="W22" s="1332" t="s">
        <v>93</v>
      </c>
      <c r="X22" s="1333"/>
      <c r="Y22" s="1333"/>
      <c r="Z22" s="1333"/>
      <c r="AA22" s="1333"/>
      <c r="AB22" s="1333"/>
      <c r="AC22" s="1334"/>
      <c r="AD22" s="5"/>
      <c r="AE22" s="1353" t="str">
        <f>EXPORTAR!D34</f>
        <v/>
      </c>
      <c r="AF22" s="1354"/>
      <c r="AG22" s="1354"/>
      <c r="AH22" s="1354"/>
      <c r="AI22" s="1355"/>
      <c r="AJ22" s="1349" t="s">
        <v>168</v>
      </c>
      <c r="AK22" s="1356"/>
    </row>
    <row r="23" spans="1:37" ht="10.5" customHeight="1" x14ac:dyDescent="0.25">
      <c r="A23" s="1357" t="s">
        <v>95</v>
      </c>
      <c r="B23" s="1358"/>
      <c r="C23" s="1358"/>
      <c r="D23" s="1358"/>
      <c r="E23" s="1358"/>
      <c r="F23" s="1358"/>
      <c r="G23" s="1358"/>
      <c r="H23" s="1359"/>
      <c r="I23" s="1357" t="s">
        <v>96</v>
      </c>
      <c r="J23" s="1358"/>
      <c r="K23" s="1358"/>
      <c r="L23" s="1358"/>
      <c r="M23" s="1358"/>
      <c r="N23" s="1358"/>
      <c r="O23" s="1359"/>
      <c r="P23" s="24" t="s">
        <v>97</v>
      </c>
      <c r="Q23" s="1358" t="s">
        <v>97</v>
      </c>
      <c r="R23" s="1358"/>
      <c r="S23" s="1358"/>
      <c r="T23" s="1358"/>
      <c r="U23" s="1359"/>
      <c r="V23" s="5"/>
      <c r="W23" s="1389" t="s">
        <v>98</v>
      </c>
      <c r="X23" s="1389"/>
      <c r="Y23" s="1390" t="s">
        <v>99</v>
      </c>
      <c r="Z23" s="1391"/>
      <c r="AA23" s="1391"/>
      <c r="AB23" s="1391"/>
      <c r="AC23" s="1392"/>
      <c r="AD23" s="5"/>
      <c r="AE23" s="1343" t="s">
        <v>100</v>
      </c>
      <c r="AF23" s="1344"/>
      <c r="AG23" s="1344"/>
      <c r="AH23" s="1344"/>
      <c r="AI23" s="1344"/>
      <c r="AJ23" s="1344"/>
      <c r="AK23" s="1345"/>
    </row>
    <row r="24" spans="1:37" ht="24" customHeight="1" x14ac:dyDescent="0.25">
      <c r="A24" s="1402" t="str">
        <f>EXPORTAR!D9</f>
        <v>GALLEGO</v>
      </c>
      <c r="B24" s="1403"/>
      <c r="C24" s="1403"/>
      <c r="D24" s="1403"/>
      <c r="E24" s="1403"/>
      <c r="F24" s="1403"/>
      <c r="G24" s="1403"/>
      <c r="H24" s="61"/>
      <c r="I24" s="1402" t="str">
        <f>EXPORTAR!D10</f>
        <v>GOMEZ</v>
      </c>
      <c r="J24" s="1403"/>
      <c r="K24" s="1403"/>
      <c r="L24" s="1403"/>
      <c r="M24" s="1403"/>
      <c r="N24" s="1403"/>
      <c r="O24" s="1403"/>
      <c r="P24" s="1402" t="str">
        <f>EXPORTAR!D8</f>
        <v>DANIEL</v>
      </c>
      <c r="Q24" s="1403"/>
      <c r="R24" s="1403"/>
      <c r="S24" s="1403"/>
      <c r="T24" s="1403"/>
      <c r="U24" s="1404"/>
      <c r="V24" s="5"/>
      <c r="W24" s="1405" t="s">
        <v>101</v>
      </c>
      <c r="X24" s="1405" t="s">
        <v>102</v>
      </c>
      <c r="Y24" s="1405" t="s">
        <v>103</v>
      </c>
      <c r="Z24" s="1405" t="s">
        <v>104</v>
      </c>
      <c r="AA24" s="1415" t="s">
        <v>105</v>
      </c>
      <c r="AB24" s="1405" t="s">
        <v>106</v>
      </c>
      <c r="AC24" s="1406"/>
      <c r="AD24" s="25"/>
      <c r="AE24" s="1396" t="str">
        <f>EXPORTAR!D42</f>
        <v>LC6JCK4P4T0055923</v>
      </c>
      <c r="AF24" s="1397"/>
      <c r="AG24" s="1397"/>
      <c r="AH24" s="1397"/>
      <c r="AI24" s="1397"/>
      <c r="AJ24" s="1397"/>
      <c r="AK24" s="1398"/>
    </row>
    <row r="25" spans="1:37" ht="9" customHeight="1" x14ac:dyDescent="0.25">
      <c r="A25" s="1252" t="s">
        <v>107</v>
      </c>
      <c r="B25" s="1253"/>
      <c r="C25" s="26" t="s">
        <v>108</v>
      </c>
      <c r="D25" s="1254" t="s">
        <v>109</v>
      </c>
      <c r="E25" s="1255"/>
      <c r="F25" s="1256"/>
      <c r="G25" s="1254" t="s">
        <v>110</v>
      </c>
      <c r="H25" s="1254"/>
      <c r="I25" s="1254"/>
      <c r="J25" s="1254" t="s">
        <v>111</v>
      </c>
      <c r="K25" s="1256"/>
      <c r="L25" s="1254" t="s">
        <v>112</v>
      </c>
      <c r="M25" s="1255"/>
      <c r="N25" s="1256"/>
      <c r="O25" s="27" t="s">
        <v>113</v>
      </c>
      <c r="P25" s="1254" t="s">
        <v>114</v>
      </c>
      <c r="Q25" s="1255"/>
      <c r="R25" s="1256"/>
      <c r="S25" s="1254" t="s">
        <v>115</v>
      </c>
      <c r="T25" s="1255"/>
      <c r="U25" s="1256"/>
      <c r="V25" s="5"/>
      <c r="W25" s="1405"/>
      <c r="X25" s="1406"/>
      <c r="Y25" s="1406"/>
      <c r="Z25" s="1405"/>
      <c r="AA25" s="1416"/>
      <c r="AB25" s="1406"/>
      <c r="AC25" s="1406"/>
      <c r="AD25" s="28"/>
      <c r="AE25" s="1399"/>
      <c r="AF25" s="1400"/>
      <c r="AG25" s="1400"/>
      <c r="AH25" s="1400"/>
      <c r="AI25" s="1400"/>
      <c r="AJ25" s="1400"/>
      <c r="AK25" s="1401"/>
    </row>
    <row r="26" spans="1:37" ht="9" customHeight="1" x14ac:dyDescent="0.25">
      <c r="A26" s="1407" t="s">
        <v>116</v>
      </c>
      <c r="B26" s="1408"/>
      <c r="C26" s="1411" t="s">
        <v>117</v>
      </c>
      <c r="D26" s="1407" t="s">
        <v>118</v>
      </c>
      <c r="E26" s="1413"/>
      <c r="F26" s="1408"/>
      <c r="G26" s="1407" t="s">
        <v>119</v>
      </c>
      <c r="H26" s="1407"/>
      <c r="I26" s="1407"/>
      <c r="J26" s="1407" t="s">
        <v>120</v>
      </c>
      <c r="K26" s="1408"/>
      <c r="L26" s="1407" t="s">
        <v>121</v>
      </c>
      <c r="M26" s="1413"/>
      <c r="N26" s="1408"/>
      <c r="O26" s="1411" t="s">
        <v>122</v>
      </c>
      <c r="P26" s="1407" t="s">
        <v>123</v>
      </c>
      <c r="Q26" s="1413"/>
      <c r="R26" s="1408"/>
      <c r="S26" s="1418">
        <f>EXPORTAR!D11</f>
        <v>1126787260</v>
      </c>
      <c r="T26" s="1419"/>
      <c r="U26" s="1420"/>
      <c r="V26" s="5"/>
      <c r="W26" s="1424" t="s">
        <v>115</v>
      </c>
      <c r="X26" s="1424"/>
      <c r="Y26" s="1424"/>
      <c r="Z26" s="1389" t="s">
        <v>124</v>
      </c>
      <c r="AA26" s="1389"/>
      <c r="AB26" s="1389"/>
      <c r="AC26" s="1389"/>
      <c r="AD26" s="29"/>
      <c r="AE26" s="1425"/>
      <c r="AF26" s="1425"/>
      <c r="AG26" s="1425"/>
      <c r="AH26" s="1425"/>
      <c r="AI26" s="1425"/>
      <c r="AJ26" s="1425"/>
      <c r="AK26" s="1425"/>
    </row>
    <row r="27" spans="1:37" ht="10.5" customHeight="1" x14ac:dyDescent="0.25">
      <c r="A27" s="1409"/>
      <c r="B27" s="1410"/>
      <c r="C27" s="1412"/>
      <c r="D27" s="1409"/>
      <c r="E27" s="1414"/>
      <c r="F27" s="1410"/>
      <c r="G27" s="1407"/>
      <c r="H27" s="1407"/>
      <c r="I27" s="1407"/>
      <c r="J27" s="1409"/>
      <c r="K27" s="1410"/>
      <c r="L27" s="1409"/>
      <c r="M27" s="1414"/>
      <c r="N27" s="1410"/>
      <c r="O27" s="1412"/>
      <c r="P27" s="1409"/>
      <c r="Q27" s="1414"/>
      <c r="R27" s="1410"/>
      <c r="S27" s="1421"/>
      <c r="T27" s="1422"/>
      <c r="U27" s="1423"/>
      <c r="V27" s="5"/>
      <c r="W27" s="1426"/>
      <c r="X27" s="1427"/>
      <c r="Y27" s="1428"/>
      <c r="Z27" s="30" t="s">
        <v>35</v>
      </c>
      <c r="AA27" s="30" t="s">
        <v>36</v>
      </c>
      <c r="AB27" s="1390" t="s">
        <v>37</v>
      </c>
      <c r="AC27" s="1392"/>
      <c r="AD27" s="29"/>
      <c r="AE27" s="1315" t="s">
        <v>125</v>
      </c>
      <c r="AF27" s="1317"/>
      <c r="AG27" s="1317"/>
      <c r="AH27" s="1317"/>
      <c r="AI27" s="1317"/>
      <c r="AJ27" s="1317"/>
      <c r="AK27" s="1316"/>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29"/>
      <c r="X28" s="1430"/>
      <c r="Y28" s="1431"/>
      <c r="Z28" s="1435"/>
      <c r="AA28" s="1435"/>
      <c r="AB28" s="1426"/>
      <c r="AC28" s="1428"/>
      <c r="AD28" s="34"/>
      <c r="AE28" s="35" t="s">
        <v>170</v>
      </c>
      <c r="AF28" s="35" t="s">
        <v>171</v>
      </c>
      <c r="AG28" s="64" t="s">
        <v>172</v>
      </c>
      <c r="AH28" s="35" t="s">
        <v>173</v>
      </c>
      <c r="AI28" s="35" t="s">
        <v>174</v>
      </c>
      <c r="AJ28" s="1465" t="s">
        <v>67</v>
      </c>
      <c r="AK28" s="1466"/>
    </row>
    <row r="29" spans="1:37" ht="19.5" customHeight="1" x14ac:dyDescent="0.25">
      <c r="A29" s="1467" t="str">
        <f>EXPORTAR!D12</f>
        <v>Calle 99 74A - 22</v>
      </c>
      <c r="B29" s="1468"/>
      <c r="C29" s="1468"/>
      <c r="D29" s="1468"/>
      <c r="E29" s="1468"/>
      <c r="F29" s="1468"/>
      <c r="G29" s="1468"/>
      <c r="H29" s="1468"/>
      <c r="I29" s="1468"/>
      <c r="J29" s="1468"/>
      <c r="K29" s="1468"/>
      <c r="L29" s="1469"/>
      <c r="M29" s="1467" t="str">
        <f>EXPORTAR!D13</f>
        <v>Medellin</v>
      </c>
      <c r="N29" s="1470"/>
      <c r="O29" s="1470"/>
      <c r="P29" s="1470"/>
      <c r="Q29" s="1470"/>
      <c r="R29" s="1469"/>
      <c r="S29" s="1471">
        <f>EXPORTAR!D14</f>
        <v>3138948787</v>
      </c>
      <c r="T29" s="1472"/>
      <c r="U29" s="1347"/>
      <c r="V29" s="5"/>
      <c r="W29" s="1432"/>
      <c r="X29" s="1433"/>
      <c r="Y29" s="1434"/>
      <c r="Z29" s="1436"/>
      <c r="AA29" s="1436"/>
      <c r="AB29" s="1432"/>
      <c r="AC29" s="1434"/>
      <c r="AD29" s="29"/>
      <c r="AE29" s="1417" t="s">
        <v>126</v>
      </c>
      <c r="AF29" s="1417" t="s">
        <v>127</v>
      </c>
      <c r="AG29" s="1417" t="s">
        <v>128</v>
      </c>
      <c r="AH29" s="1417" t="s">
        <v>129</v>
      </c>
      <c r="AI29" s="1417" t="s">
        <v>130</v>
      </c>
      <c r="AJ29" s="1446" t="s">
        <v>131</v>
      </c>
      <c r="AK29" s="1428"/>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89"/>
      <c r="AF30" s="1389"/>
      <c r="AG30" s="1389"/>
      <c r="AH30" s="1389"/>
      <c r="AI30" s="1389"/>
      <c r="AJ30" s="1432"/>
      <c r="AK30" s="1434"/>
    </row>
    <row r="31" spans="1:37" ht="9" customHeight="1" x14ac:dyDescent="0.25">
      <c r="A31" s="1447"/>
      <c r="B31" s="1448"/>
      <c r="C31" s="1448"/>
      <c r="D31" s="1448"/>
      <c r="E31" s="1448"/>
      <c r="F31" s="1448"/>
      <c r="G31" s="1448"/>
      <c r="H31" s="1448"/>
      <c r="I31" s="1448"/>
      <c r="J31" s="1448"/>
      <c r="K31" s="1448"/>
      <c r="L31" s="1448"/>
      <c r="M31" s="1448"/>
      <c r="N31" s="1448"/>
      <c r="O31" s="1448"/>
      <c r="P31" s="1448"/>
      <c r="Q31" s="1448"/>
      <c r="R31" s="1448"/>
      <c r="S31" s="1448"/>
      <c r="T31" s="1448"/>
      <c r="U31" s="1449"/>
      <c r="V31" s="5"/>
      <c r="W31" s="1332" t="s">
        <v>133</v>
      </c>
      <c r="X31" s="1333"/>
      <c r="Y31" s="1333"/>
      <c r="Z31" s="1333"/>
      <c r="AA31" s="1333"/>
      <c r="AB31" s="1333"/>
      <c r="AC31" s="1334"/>
      <c r="AD31" s="29"/>
      <c r="AE31" s="1332" t="s">
        <v>134</v>
      </c>
      <c r="AF31" s="1333"/>
      <c r="AG31" s="1333"/>
      <c r="AH31" s="1333"/>
      <c r="AI31" s="1333"/>
      <c r="AJ31" s="1333"/>
      <c r="AK31" s="1334"/>
    </row>
    <row r="32" spans="1:37" ht="9.75" customHeight="1" thickBot="1" x14ac:dyDescent="0.3">
      <c r="A32" s="1450"/>
      <c r="B32" s="1451"/>
      <c r="C32" s="1451"/>
      <c r="D32" s="1451"/>
      <c r="E32" s="1451"/>
      <c r="F32" s="1451"/>
      <c r="G32" s="1451"/>
      <c r="H32" s="1451"/>
      <c r="I32" s="1451"/>
      <c r="J32" s="1451"/>
      <c r="K32" s="1451"/>
      <c r="L32" s="1451"/>
      <c r="M32" s="1451"/>
      <c r="N32" s="1451"/>
      <c r="O32" s="1451"/>
      <c r="P32" s="1451"/>
      <c r="Q32" s="1451"/>
      <c r="R32" s="1451"/>
      <c r="S32" s="1451"/>
      <c r="T32" s="1451"/>
      <c r="U32" s="1452"/>
      <c r="V32" s="5"/>
      <c r="W32" s="1453" t="s">
        <v>135</v>
      </c>
      <c r="X32" s="1456" t="s">
        <v>136</v>
      </c>
      <c r="Y32" s="1457"/>
      <c r="Z32" s="1453" t="s">
        <v>137</v>
      </c>
      <c r="AA32" s="1453" t="s">
        <v>138</v>
      </c>
      <c r="AB32" s="1446" t="s">
        <v>139</v>
      </c>
      <c r="AC32" s="1462"/>
      <c r="AD32" s="40"/>
      <c r="AE32" s="41" t="s">
        <v>30</v>
      </c>
      <c r="AF32" s="42"/>
      <c r="AG32" s="42"/>
      <c r="AH32" s="42"/>
      <c r="AI32" s="42"/>
      <c r="AJ32" s="1437" t="s">
        <v>108</v>
      </c>
      <c r="AK32" s="1438"/>
    </row>
    <row r="33" spans="1:37" ht="9.75" customHeight="1" x14ac:dyDescent="0.25">
      <c r="A33" s="1384"/>
      <c r="B33" s="1384"/>
      <c r="C33" s="1384"/>
      <c r="D33" s="1384"/>
      <c r="E33" s="1384"/>
      <c r="F33" s="1384"/>
      <c r="G33" s="1384"/>
      <c r="H33" s="1384"/>
      <c r="I33" s="1384"/>
      <c r="J33" s="1384"/>
      <c r="K33" s="1384"/>
      <c r="L33" s="1384"/>
      <c r="M33" s="1384"/>
      <c r="N33" s="1384"/>
      <c r="O33" s="1384"/>
      <c r="P33" s="1384"/>
      <c r="Q33" s="1384"/>
      <c r="R33" s="1384"/>
      <c r="S33" s="1384"/>
      <c r="T33" s="1384"/>
      <c r="U33" s="1384"/>
      <c r="V33" s="5"/>
      <c r="W33" s="1454"/>
      <c r="X33" s="1458"/>
      <c r="Y33" s="1459"/>
      <c r="Z33" s="1454"/>
      <c r="AA33" s="1454"/>
      <c r="AB33" s="1429"/>
      <c r="AC33" s="1431"/>
      <c r="AD33" s="43"/>
      <c r="AE33" s="44"/>
      <c r="AF33" s="45"/>
      <c r="AG33" s="45"/>
      <c r="AH33" s="45"/>
      <c r="AI33" s="45"/>
      <c r="AJ33" s="1439"/>
      <c r="AK33" s="1440"/>
    </row>
    <row r="34" spans="1:37" ht="9.75" customHeight="1" x14ac:dyDescent="0.25">
      <c r="A34" s="1443" t="s">
        <v>140</v>
      </c>
      <c r="B34" s="1443"/>
      <c r="C34" s="1443"/>
      <c r="D34" s="1443"/>
      <c r="E34" s="1443"/>
      <c r="F34" s="1443"/>
      <c r="G34" s="1443"/>
      <c r="H34" s="1443"/>
      <c r="I34" s="1443"/>
      <c r="J34" s="1443"/>
      <c r="K34" s="1443"/>
      <c r="L34" s="1443"/>
      <c r="M34" s="1443"/>
      <c r="N34" s="1443"/>
      <c r="O34" s="1443"/>
      <c r="P34" s="1443"/>
      <c r="Q34" s="1443"/>
      <c r="R34" s="1443"/>
      <c r="S34" s="1443"/>
      <c r="T34" s="1443"/>
      <c r="U34" s="1443"/>
      <c r="V34" s="5"/>
      <c r="W34" s="1454"/>
      <c r="X34" s="1458"/>
      <c r="Y34" s="1459"/>
      <c r="Z34" s="1454"/>
      <c r="AA34" s="1454"/>
      <c r="AB34" s="1429"/>
      <c r="AC34" s="1431"/>
      <c r="AD34" s="43"/>
      <c r="AE34" s="44"/>
      <c r="AF34" s="45"/>
      <c r="AG34" s="45"/>
      <c r="AH34" s="45"/>
      <c r="AI34" s="45"/>
      <c r="AJ34" s="1439"/>
      <c r="AK34" s="1440"/>
    </row>
    <row r="35" spans="1:37" ht="9.75" customHeight="1" x14ac:dyDescent="0.25">
      <c r="A35" s="1444"/>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60"/>
      <c r="Y35" s="1461"/>
      <c r="Z35" s="1455"/>
      <c r="AA35" s="1455"/>
      <c r="AB35" s="1463"/>
      <c r="AC35" s="1464"/>
      <c r="AD35" s="45"/>
      <c r="AE35" s="46"/>
      <c r="AF35" s="47"/>
      <c r="AG35" s="47"/>
      <c r="AH35" s="47"/>
      <c r="AI35" s="47"/>
      <c r="AJ35" s="1441"/>
      <c r="AK35" s="1442"/>
    </row>
    <row r="36" spans="1:37" ht="9.75" customHeight="1" x14ac:dyDescent="0.25">
      <c r="A36" s="1357" t="s">
        <v>95</v>
      </c>
      <c r="B36" s="1358"/>
      <c r="C36" s="1358"/>
      <c r="D36" s="1358"/>
      <c r="E36" s="1358"/>
      <c r="F36" s="1358"/>
      <c r="G36" s="1358"/>
      <c r="H36" s="1359"/>
      <c r="I36" s="1357" t="s">
        <v>96</v>
      </c>
      <c r="J36" s="1358"/>
      <c r="K36" s="1358"/>
      <c r="L36" s="1358"/>
      <c r="M36" s="1358"/>
      <c r="N36" s="1358"/>
      <c r="O36" s="1359"/>
      <c r="P36" s="1357" t="s">
        <v>97</v>
      </c>
      <c r="Q36" s="1358"/>
      <c r="R36" s="1358"/>
      <c r="S36" s="1358"/>
      <c r="T36" s="1358"/>
      <c r="U36" s="1359"/>
      <c r="V36" s="5"/>
      <c r="W36" s="1445"/>
      <c r="X36" s="1445"/>
      <c r="Y36" s="1445"/>
      <c r="Z36" s="1445"/>
      <c r="AA36" s="1445"/>
      <c r="AB36" s="1445"/>
      <c r="AC36" s="1445"/>
      <c r="AD36" s="1445"/>
      <c r="AE36" s="1445"/>
      <c r="AF36" s="1445"/>
      <c r="AG36" s="1445"/>
      <c r="AH36" s="1445"/>
      <c r="AI36" s="1445"/>
      <c r="AJ36" s="1445"/>
      <c r="AK36" s="1445"/>
    </row>
    <row r="37" spans="1:37" ht="12" customHeight="1" x14ac:dyDescent="0.25">
      <c r="A37" s="1473" t="str">
        <f>EXPORTAR!D17</f>
        <v>RIVAS</v>
      </c>
      <c r="B37" s="1474"/>
      <c r="C37" s="1474"/>
      <c r="D37" s="1474"/>
      <c r="E37" s="1474"/>
      <c r="F37" s="1474"/>
      <c r="G37" s="1474"/>
      <c r="H37" s="1475"/>
      <c r="I37" s="1473" t="str">
        <f>EXPORTAR!D18</f>
        <v>MARTINEZ</v>
      </c>
      <c r="J37" s="1474"/>
      <c r="K37" s="1474"/>
      <c r="L37" s="1474"/>
      <c r="M37" s="1474"/>
      <c r="N37" s="1474"/>
      <c r="O37" s="1475"/>
      <c r="P37" s="1473" t="str">
        <f>EXPORTAR!D16</f>
        <v>JUAN ESTEBAN</v>
      </c>
      <c r="Q37" s="1474"/>
      <c r="R37" s="1474"/>
      <c r="S37" s="1474"/>
      <c r="T37" s="1474"/>
      <c r="U37" s="1475"/>
      <c r="V37" s="5"/>
      <c r="W37" s="1280" t="s">
        <v>141</v>
      </c>
      <c r="X37" s="1280"/>
      <c r="Y37" s="1280"/>
      <c r="Z37" s="1280"/>
      <c r="AA37" s="1280"/>
      <c r="AB37" s="1280"/>
      <c r="AC37" s="1280"/>
      <c r="AD37" s="1280"/>
      <c r="AE37" s="1280"/>
      <c r="AF37" s="1280"/>
      <c r="AG37" s="1280"/>
      <c r="AH37" s="1280"/>
      <c r="AI37" s="1280"/>
      <c r="AJ37" s="1280"/>
      <c r="AK37" s="1280"/>
    </row>
    <row r="38" spans="1:37" ht="5.25" customHeight="1" x14ac:dyDescent="0.25">
      <c r="A38" s="1476"/>
      <c r="B38" s="1477"/>
      <c r="C38" s="1477"/>
      <c r="D38" s="1477"/>
      <c r="E38" s="1477"/>
      <c r="F38" s="1477"/>
      <c r="G38" s="1477"/>
      <c r="H38" s="1478"/>
      <c r="I38" s="1476"/>
      <c r="J38" s="1477"/>
      <c r="K38" s="1477"/>
      <c r="L38" s="1477"/>
      <c r="M38" s="1477"/>
      <c r="N38" s="1477"/>
      <c r="O38" s="1478"/>
      <c r="P38" s="1476"/>
      <c r="Q38" s="1477"/>
      <c r="R38" s="1477"/>
      <c r="S38" s="1477"/>
      <c r="T38" s="1477"/>
      <c r="U38" s="1478"/>
      <c r="V38" s="5"/>
      <c r="W38" s="1482" t="s">
        <v>142</v>
      </c>
      <c r="X38" s="1483"/>
      <c r="Y38" s="1483"/>
      <c r="Z38" s="1483"/>
      <c r="AA38" s="1483"/>
      <c r="AB38" s="1483"/>
      <c r="AC38" s="1483"/>
      <c r="AD38" s="1483"/>
      <c r="AE38" s="1483"/>
      <c r="AF38" s="1483"/>
      <c r="AG38" s="1483"/>
      <c r="AH38" s="1483"/>
      <c r="AI38" s="1483"/>
      <c r="AJ38" s="1483"/>
      <c r="AK38" s="1484"/>
    </row>
    <row r="39" spans="1:37" ht="3" customHeight="1" x14ac:dyDescent="0.25">
      <c r="A39" s="1479"/>
      <c r="B39" s="1480"/>
      <c r="C39" s="1480"/>
      <c r="D39" s="1480"/>
      <c r="E39" s="1480"/>
      <c r="F39" s="1480"/>
      <c r="G39" s="1480"/>
      <c r="H39" s="1481"/>
      <c r="I39" s="1479"/>
      <c r="J39" s="1480"/>
      <c r="K39" s="1480"/>
      <c r="L39" s="1480"/>
      <c r="M39" s="1480"/>
      <c r="N39" s="1480"/>
      <c r="O39" s="1481"/>
      <c r="P39" s="1479"/>
      <c r="Q39" s="1480"/>
      <c r="R39" s="1480"/>
      <c r="S39" s="1480"/>
      <c r="T39" s="1480"/>
      <c r="U39" s="1481"/>
      <c r="V39" s="5"/>
      <c r="W39" s="1482"/>
      <c r="X39" s="1483"/>
      <c r="Y39" s="1483"/>
      <c r="Z39" s="1483"/>
      <c r="AA39" s="1483"/>
      <c r="AB39" s="1483"/>
      <c r="AC39" s="1483"/>
      <c r="AD39" s="1483"/>
      <c r="AE39" s="1483"/>
      <c r="AF39" s="1483"/>
      <c r="AG39" s="1483"/>
      <c r="AH39" s="1483"/>
      <c r="AI39" s="1483"/>
      <c r="AJ39" s="1483"/>
      <c r="AK39" s="1484"/>
    </row>
    <row r="40" spans="1:37" ht="9.75" customHeight="1" x14ac:dyDescent="0.25">
      <c r="A40" s="1252" t="s">
        <v>107</v>
      </c>
      <c r="B40" s="1253"/>
      <c r="C40" s="26" t="s">
        <v>108</v>
      </c>
      <c r="D40" s="1254" t="s">
        <v>109</v>
      </c>
      <c r="E40" s="1255"/>
      <c r="F40" s="1256"/>
      <c r="G40" s="1254" t="s">
        <v>110</v>
      </c>
      <c r="H40" s="1255"/>
      <c r="I40" s="1256"/>
      <c r="J40" s="1254" t="s">
        <v>111</v>
      </c>
      <c r="K40" s="1256"/>
      <c r="L40" s="1254" t="s">
        <v>112</v>
      </c>
      <c r="M40" s="1255"/>
      <c r="N40" s="1256"/>
      <c r="O40" s="27" t="s">
        <v>113</v>
      </c>
      <c r="P40" s="1254" t="s">
        <v>114</v>
      </c>
      <c r="Q40" s="1255"/>
      <c r="R40" s="1256"/>
      <c r="S40" s="1254" t="s">
        <v>115</v>
      </c>
      <c r="T40" s="1255"/>
      <c r="U40" s="1256"/>
      <c r="V40" s="5"/>
      <c r="W40" s="1482"/>
      <c r="X40" s="1483"/>
      <c r="Y40" s="1483"/>
      <c r="Z40" s="1483"/>
      <c r="AA40" s="1483"/>
      <c r="AB40" s="1483"/>
      <c r="AC40" s="1483"/>
      <c r="AD40" s="1483"/>
      <c r="AE40" s="1483"/>
      <c r="AF40" s="1483"/>
      <c r="AG40" s="1483"/>
      <c r="AH40" s="1483"/>
      <c r="AI40" s="1483"/>
      <c r="AJ40" s="1483"/>
      <c r="AK40" s="1484"/>
    </row>
    <row r="41" spans="1:37" ht="9.75" customHeight="1" x14ac:dyDescent="0.25">
      <c r="A41" s="1407" t="s">
        <v>116</v>
      </c>
      <c r="B41" s="1408"/>
      <c r="C41" s="1411" t="s">
        <v>117</v>
      </c>
      <c r="D41" s="1407" t="s">
        <v>118</v>
      </c>
      <c r="E41" s="1413"/>
      <c r="F41" s="1408"/>
      <c r="G41" s="1407" t="s">
        <v>119</v>
      </c>
      <c r="H41" s="1413"/>
      <c r="I41" s="1408"/>
      <c r="J41" s="1407" t="s">
        <v>120</v>
      </c>
      <c r="K41" s="1408"/>
      <c r="L41" s="1407" t="s">
        <v>121</v>
      </c>
      <c r="M41" s="1413"/>
      <c r="N41" s="1408"/>
      <c r="O41" s="1411" t="s">
        <v>122</v>
      </c>
      <c r="P41" s="1407" t="s">
        <v>123</v>
      </c>
      <c r="Q41" s="1413"/>
      <c r="R41" s="1408"/>
      <c r="S41" s="1418">
        <f>EXPORTAR!D19</f>
        <v>1010111103</v>
      </c>
      <c r="T41" s="1419"/>
      <c r="U41" s="1420"/>
      <c r="V41" s="5"/>
      <c r="W41" s="1504" t="str">
        <f>IF(EXPORTAR!D51="","","Traslado de Cuenta Hacia la Secretaria de Transito de")</f>
        <v/>
      </c>
      <c r="X41" s="1505"/>
      <c r="Y41" s="1505"/>
      <c r="Z41" s="1505"/>
      <c r="AA41" s="1505"/>
      <c r="AB41" s="1505"/>
      <c r="AC41" s="1505"/>
      <c r="AD41" s="1505"/>
      <c r="AE41" s="1505"/>
      <c r="AF41" s="1505"/>
      <c r="AG41" s="1508">
        <f>EXPORTAR!D51</f>
        <v>0</v>
      </c>
      <c r="AH41" s="1508"/>
      <c r="AI41" s="1508"/>
      <c r="AJ41" s="1508"/>
      <c r="AK41" s="1509"/>
    </row>
    <row r="42" spans="1:37" ht="3.75" customHeight="1" x14ac:dyDescent="0.25">
      <c r="A42" s="1409"/>
      <c r="B42" s="1410"/>
      <c r="C42" s="1412"/>
      <c r="D42" s="1409"/>
      <c r="E42" s="1414"/>
      <c r="F42" s="1410"/>
      <c r="G42" s="1409"/>
      <c r="H42" s="1414"/>
      <c r="I42" s="1410"/>
      <c r="J42" s="1409"/>
      <c r="K42" s="1410"/>
      <c r="L42" s="1409"/>
      <c r="M42" s="1414"/>
      <c r="N42" s="1410"/>
      <c r="O42" s="1412"/>
      <c r="P42" s="1409"/>
      <c r="Q42" s="1414"/>
      <c r="R42" s="1410"/>
      <c r="S42" s="1421"/>
      <c r="T42" s="1422"/>
      <c r="U42" s="1423"/>
      <c r="V42" s="5"/>
      <c r="W42" s="1506"/>
      <c r="X42" s="1507"/>
      <c r="Y42" s="1507"/>
      <c r="Z42" s="1507"/>
      <c r="AA42" s="1507"/>
      <c r="AB42" s="1507"/>
      <c r="AC42" s="1507"/>
      <c r="AD42" s="1507"/>
      <c r="AE42" s="1507"/>
      <c r="AF42" s="1507"/>
      <c r="AG42" s="1510"/>
      <c r="AH42" s="1510"/>
      <c r="AI42" s="1510"/>
      <c r="AJ42" s="1510"/>
      <c r="AK42" s="1511"/>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5" t="s">
        <v>143</v>
      </c>
      <c r="X43" s="1317"/>
      <c r="Y43" s="1317"/>
      <c r="Z43" s="1317"/>
      <c r="AA43" s="1317"/>
      <c r="AB43" s="1317"/>
      <c r="AC43" s="1317"/>
      <c r="AD43" s="1317"/>
      <c r="AE43" s="1317"/>
      <c r="AF43" s="1317"/>
      <c r="AG43" s="1317"/>
      <c r="AH43" s="1317"/>
      <c r="AI43" s="1317"/>
      <c r="AJ43" s="1317"/>
      <c r="AK43" s="1316"/>
    </row>
    <row r="44" spans="1:37" ht="19.5" customHeight="1" x14ac:dyDescent="0.25">
      <c r="A44" s="1467" t="str">
        <f>EXPORTAR!D20</f>
        <v>Cra 80 50 - 52</v>
      </c>
      <c r="B44" s="1468"/>
      <c r="C44" s="1468"/>
      <c r="D44" s="1468"/>
      <c r="E44" s="1468"/>
      <c r="F44" s="1468"/>
      <c r="G44" s="1468"/>
      <c r="H44" s="1468"/>
      <c r="I44" s="1468"/>
      <c r="J44" s="1468"/>
      <c r="K44" s="1468"/>
      <c r="L44" s="1469"/>
      <c r="M44" s="1467" t="str">
        <f>EXPORTAR!D21</f>
        <v>Medellin</v>
      </c>
      <c r="N44" s="1470"/>
      <c r="O44" s="1470"/>
      <c r="P44" s="1470"/>
      <c r="Q44" s="1470"/>
      <c r="R44" s="1469"/>
      <c r="S44" s="1471">
        <f>EXPORTAR!D22</f>
        <v>3205878787</v>
      </c>
      <c r="T44" s="1472"/>
      <c r="U44" s="1347"/>
      <c r="V44" s="5"/>
      <c r="W44" s="1490" t="s">
        <v>144</v>
      </c>
      <c r="X44" s="1491"/>
      <c r="Y44" s="1491"/>
      <c r="Z44" s="1491"/>
      <c r="AA44" s="1491"/>
      <c r="AB44" s="1491"/>
      <c r="AC44" s="1491"/>
      <c r="AD44" s="1491"/>
      <c r="AE44" s="1491"/>
      <c r="AF44" s="1491"/>
      <c r="AG44" s="1491"/>
      <c r="AH44" s="1491"/>
      <c r="AI44" s="1491"/>
      <c r="AJ44" s="1491"/>
      <c r="AK44" s="1492"/>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3"/>
      <c r="X45" s="1494"/>
      <c r="Y45" s="1494"/>
      <c r="Z45" s="1494"/>
      <c r="AA45" s="1494"/>
      <c r="AB45" s="1494"/>
      <c r="AC45" s="1494"/>
      <c r="AD45" s="1494"/>
      <c r="AE45" s="1494"/>
      <c r="AF45" s="1494"/>
      <c r="AG45" s="1494"/>
      <c r="AH45" s="1494"/>
      <c r="AI45" s="1494"/>
      <c r="AJ45" s="1494"/>
      <c r="AK45" s="1495"/>
    </row>
    <row r="46" spans="1:37" x14ac:dyDescent="0.25">
      <c r="A46" s="1447"/>
      <c r="B46" s="1448"/>
      <c r="C46" s="1448"/>
      <c r="D46" s="1448"/>
      <c r="E46" s="1448"/>
      <c r="F46" s="1448"/>
      <c r="G46" s="1448"/>
      <c r="H46" s="1448"/>
      <c r="I46" s="1448"/>
      <c r="J46" s="1448"/>
      <c r="K46" s="1448"/>
      <c r="L46" s="1448"/>
      <c r="M46" s="1448"/>
      <c r="N46" s="1448"/>
      <c r="O46" s="1448"/>
      <c r="P46" s="1448"/>
      <c r="Q46" s="1448"/>
      <c r="R46" s="1448"/>
      <c r="S46" s="1448"/>
      <c r="T46" s="1448"/>
      <c r="U46" s="1449"/>
      <c r="V46" s="5"/>
      <c r="W46" s="1496"/>
      <c r="X46" s="1497"/>
      <c r="Y46" s="1497"/>
      <c r="Z46" s="1497"/>
      <c r="AA46" s="1497"/>
      <c r="AB46" s="1497"/>
      <c r="AC46" s="1497"/>
      <c r="AD46" s="1497"/>
      <c r="AE46" s="1497"/>
      <c r="AF46" s="1497"/>
      <c r="AG46" s="1497"/>
      <c r="AH46" s="1497"/>
      <c r="AI46" s="1497"/>
      <c r="AJ46" s="1497"/>
      <c r="AK46" s="1498"/>
    </row>
    <row r="47" spans="1:37" ht="2.25" customHeight="1" thickBot="1" x14ac:dyDescent="0.3">
      <c r="A47" s="1450"/>
      <c r="B47" s="1451"/>
      <c r="C47" s="1451"/>
      <c r="D47" s="1451"/>
      <c r="E47" s="1451"/>
      <c r="F47" s="1451"/>
      <c r="G47" s="1451"/>
      <c r="H47" s="1451"/>
      <c r="I47" s="1451"/>
      <c r="J47" s="1451"/>
      <c r="K47" s="1451"/>
      <c r="L47" s="1451"/>
      <c r="M47" s="1451"/>
      <c r="N47" s="1451"/>
      <c r="O47" s="1451"/>
      <c r="P47" s="1451"/>
      <c r="Q47" s="1451"/>
      <c r="R47" s="1451"/>
      <c r="S47" s="1451"/>
      <c r="T47" s="1451"/>
      <c r="U47" s="1452"/>
      <c r="V47" s="5"/>
      <c r="W47" s="1499"/>
      <c r="X47" s="1500"/>
      <c r="Y47" s="1500"/>
      <c r="Z47" s="1500"/>
      <c r="AA47" s="1500"/>
      <c r="AB47" s="1500"/>
      <c r="AC47" s="1500"/>
      <c r="AD47" s="1500"/>
      <c r="AE47" s="1500"/>
      <c r="AF47" s="1500"/>
      <c r="AG47" s="1500"/>
      <c r="AH47" s="1500"/>
      <c r="AI47" s="1500"/>
      <c r="AJ47" s="1500"/>
      <c r="AK47" s="1501"/>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2"/>
      <c r="X48" s="1445"/>
      <c r="Y48" s="1445"/>
      <c r="Z48" s="1445"/>
      <c r="AA48" s="1445"/>
      <c r="AB48" s="1445"/>
      <c r="AC48" s="1445"/>
      <c r="AD48" s="1445"/>
      <c r="AE48" s="1445"/>
      <c r="AF48" s="1445"/>
      <c r="AG48" s="1445"/>
      <c r="AH48" s="1445"/>
      <c r="AI48" s="1445"/>
      <c r="AJ48" s="1445"/>
      <c r="AK48" s="1503"/>
    </row>
    <row r="49" spans="1:37" ht="3.75" customHeight="1" x14ac:dyDescent="0.25">
      <c r="A49" s="1488"/>
      <c r="B49" s="1488"/>
      <c r="C49" s="1488"/>
      <c r="D49" s="1488"/>
      <c r="E49" s="1488"/>
      <c r="F49" s="1488"/>
      <c r="G49" s="1488"/>
      <c r="H49" s="1488"/>
      <c r="I49" s="1488"/>
      <c r="J49" s="1488"/>
      <c r="K49" s="1488"/>
      <c r="L49" s="1488"/>
      <c r="M49" s="1488"/>
      <c r="N49" s="1488"/>
      <c r="O49" s="1488"/>
      <c r="P49" s="1488"/>
      <c r="Q49" s="1488"/>
      <c r="R49" s="1488"/>
      <c r="S49" s="1488"/>
      <c r="T49" s="1488"/>
      <c r="U49" s="1488"/>
      <c r="V49" s="5"/>
      <c r="W49" s="1489"/>
      <c r="X49" s="1489"/>
      <c r="Y49" s="1489"/>
      <c r="Z49" s="1489"/>
      <c r="AA49" s="1489"/>
      <c r="AB49" s="1489"/>
      <c r="AC49" s="1489"/>
      <c r="AD49" s="1489"/>
      <c r="AE49" s="1489"/>
      <c r="AF49" s="1489"/>
      <c r="AG49" s="1489"/>
      <c r="AH49" s="1489"/>
      <c r="AI49" s="1489"/>
      <c r="AJ49" s="1489"/>
      <c r="AK49" s="1489"/>
    </row>
    <row r="50" spans="1:37" ht="15" customHeight="1" x14ac:dyDescent="0.25">
      <c r="C50" s="1485"/>
      <c r="D50" s="1485"/>
      <c r="E50" s="1485"/>
      <c r="F50" s="1485"/>
      <c r="G50" s="1485"/>
      <c r="H50" s="1485"/>
      <c r="I50" s="1485"/>
      <c r="J50" s="1485"/>
      <c r="K50" s="1485"/>
      <c r="L50" s="1485"/>
      <c r="M50" s="1485"/>
      <c r="N50" s="1485"/>
      <c r="O50" s="1485"/>
      <c r="P50" s="1485"/>
      <c r="Q50" s="1485"/>
      <c r="R50" s="1485"/>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299"/>
      <c r="F52" s="1299"/>
      <c r="G52" s="1299"/>
      <c r="H52" s="1299"/>
      <c r="I52" s="1299"/>
      <c r="J52" s="1299"/>
      <c r="K52" s="1299"/>
      <c r="L52" s="1299"/>
      <c r="M52" s="1299"/>
      <c r="N52" s="1299"/>
      <c r="O52" s="1299"/>
      <c r="P52" s="1299"/>
      <c r="Q52" s="1299"/>
      <c r="R52" s="1299"/>
      <c r="S52" s="1299"/>
      <c r="T52" s="1299"/>
      <c r="U52" s="1299"/>
      <c r="V52" s="1299"/>
      <c r="W52" s="1299"/>
      <c r="X52" s="1299"/>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0" t="s">
        <v>26</v>
      </c>
      <c r="B1" s="1277"/>
      <c r="C1" s="1277"/>
      <c r="D1" s="1277"/>
      <c r="E1" s="1277"/>
      <c r="F1" s="1277"/>
      <c r="G1" s="1277"/>
      <c r="H1" s="1277"/>
      <c r="I1" s="1277"/>
      <c r="J1" s="1277"/>
      <c r="K1" s="1277"/>
      <c r="L1" s="1277"/>
      <c r="M1" s="1277"/>
      <c r="N1" s="1277"/>
      <c r="O1" s="1277"/>
      <c r="P1" s="1277"/>
      <c r="Q1" s="1277"/>
      <c r="R1" s="1277"/>
      <c r="S1" s="1301"/>
      <c r="T1" s="1302" t="s">
        <v>27</v>
      </c>
      <c r="U1" s="1610"/>
      <c r="V1" s="1610"/>
      <c r="W1" s="1610"/>
      <c r="X1" s="1610"/>
      <c r="Y1" s="1611"/>
      <c r="Z1" s="3"/>
      <c r="AA1" s="1615" t="s">
        <v>28</v>
      </c>
      <c r="AB1" s="1616"/>
      <c r="AC1" s="1616"/>
      <c r="AD1" s="1616"/>
      <c r="AE1" s="1616"/>
      <c r="AF1" s="1616"/>
      <c r="AG1" s="1616"/>
      <c r="AH1" s="1617"/>
      <c r="AJ1" s="1315" t="s">
        <v>29</v>
      </c>
      <c r="AK1" s="1316"/>
    </row>
    <row r="2" spans="1:42" x14ac:dyDescent="0.25">
      <c r="A2" s="1246"/>
      <c r="B2" s="1631"/>
      <c r="C2" s="1631"/>
      <c r="D2" s="1631"/>
      <c r="E2" s="1631"/>
      <c r="F2" s="1631"/>
      <c r="G2" s="1631"/>
      <c r="H2" s="1631"/>
      <c r="I2" s="1631"/>
      <c r="J2" s="1631"/>
      <c r="K2" s="1631"/>
      <c r="L2" s="1631"/>
      <c r="M2" s="1631"/>
      <c r="N2" s="1631"/>
      <c r="O2" s="1631"/>
      <c r="P2" s="1631"/>
      <c r="Q2" s="1631"/>
      <c r="R2" s="1631"/>
      <c r="S2" s="1248"/>
      <c r="T2" s="1612"/>
      <c r="U2" s="1613"/>
      <c r="V2" s="1613"/>
      <c r="W2" s="1613"/>
      <c r="X2" s="1613"/>
      <c r="Y2" s="1614"/>
      <c r="Z2" s="4"/>
      <c r="AA2" s="1486" t="s">
        <v>30</v>
      </c>
      <c r="AB2" s="1487"/>
      <c r="AC2" s="1487"/>
      <c r="AD2" s="1487"/>
      <c r="AE2" s="1487"/>
      <c r="AF2" s="1487"/>
      <c r="AG2" s="1487"/>
      <c r="AH2" s="1635"/>
      <c r="AI2" s="5"/>
      <c r="AJ2" s="6" t="s">
        <v>31</v>
      </c>
      <c r="AK2" s="9" t="s">
        <v>32</v>
      </c>
    </row>
    <row r="3" spans="1:42" ht="9.75" customHeight="1" x14ac:dyDescent="0.25">
      <c r="A3" s="1246"/>
      <c r="B3" s="1631"/>
      <c r="C3" s="1631"/>
      <c r="D3" s="1631"/>
      <c r="E3" s="1631"/>
      <c r="F3" s="1631"/>
      <c r="G3" s="1631"/>
      <c r="H3" s="1631"/>
      <c r="I3" s="1631"/>
      <c r="J3" s="1631"/>
      <c r="K3" s="1631"/>
      <c r="L3" s="1631"/>
      <c r="M3" s="1631"/>
      <c r="N3" s="1631"/>
      <c r="O3" s="1631"/>
      <c r="P3" s="1631"/>
      <c r="Q3" s="1631"/>
      <c r="R3" s="1631"/>
      <c r="S3" s="1248"/>
      <c r="T3" s="7"/>
      <c r="U3" s="5"/>
      <c r="V3" s="5"/>
      <c r="W3" s="5"/>
      <c r="X3" s="5"/>
      <c r="Y3" s="8"/>
      <c r="Z3" s="8"/>
      <c r="AA3" s="1252" t="s">
        <v>2</v>
      </c>
      <c r="AB3" s="1253"/>
      <c r="AC3" s="1254" t="s">
        <v>33</v>
      </c>
      <c r="AD3" s="1255"/>
      <c r="AE3" s="1256"/>
      <c r="AF3" s="1254" t="s">
        <v>34</v>
      </c>
      <c r="AG3" s="1255"/>
      <c r="AH3" s="1256"/>
      <c r="AI3" s="5"/>
      <c r="AJ3" s="1258" t="str">
        <f>EXPORTAR!D27</f>
        <v>EGT60I</v>
      </c>
      <c r="AK3" s="1259"/>
    </row>
    <row r="4" spans="1:42" ht="16.5" customHeight="1" x14ac:dyDescent="0.25">
      <c r="A4" s="1632"/>
      <c r="B4" s="1633"/>
      <c r="C4" s="1633"/>
      <c r="D4" s="1633"/>
      <c r="E4" s="1633"/>
      <c r="F4" s="1633"/>
      <c r="G4" s="1633"/>
      <c r="H4" s="1633"/>
      <c r="I4" s="1633"/>
      <c r="J4" s="1633"/>
      <c r="K4" s="1633"/>
      <c r="L4" s="1633"/>
      <c r="M4" s="1633"/>
      <c r="N4" s="1633"/>
      <c r="O4" s="1633"/>
      <c r="P4" s="1633"/>
      <c r="Q4" s="1633"/>
      <c r="R4" s="1633"/>
      <c r="S4" s="1634"/>
      <c r="T4" s="10"/>
      <c r="U4" s="11"/>
      <c r="V4" s="11"/>
      <c r="W4" s="11"/>
      <c r="X4" s="11"/>
      <c r="Y4" s="12"/>
      <c r="Z4" s="13"/>
      <c r="AA4" s="1270"/>
      <c r="AB4" s="1271"/>
      <c r="AC4" s="1272"/>
      <c r="AD4" s="1273"/>
      <c r="AE4" s="1274"/>
      <c r="AF4" s="14" t="s">
        <v>35</v>
      </c>
      <c r="AG4" s="14" t="s">
        <v>36</v>
      </c>
      <c r="AH4" s="14" t="s">
        <v>37</v>
      </c>
      <c r="AI4" s="5"/>
      <c r="AJ4" s="1260"/>
      <c r="AK4" s="1261"/>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0" t="s">
        <v>38</v>
      </c>
      <c r="B6" s="1277"/>
      <c r="C6" s="1277"/>
      <c r="D6" s="1277"/>
      <c r="E6" s="1277"/>
      <c r="F6" s="1277"/>
      <c r="G6" s="1277"/>
      <c r="H6" s="1277"/>
      <c r="I6" s="1277"/>
      <c r="J6" s="1277"/>
      <c r="K6" s="1277"/>
      <c r="L6" s="1277"/>
      <c r="M6" s="1277"/>
      <c r="N6" s="1277"/>
      <c r="O6" s="1277"/>
      <c r="P6" s="1277"/>
      <c r="Q6" s="1277"/>
      <c r="R6" s="1277"/>
      <c r="S6" s="1277"/>
      <c r="T6" s="1277"/>
      <c r="U6" s="1301"/>
      <c r="V6" s="5"/>
      <c r="W6" s="1636" t="s">
        <v>39</v>
      </c>
      <c r="X6" s="1637"/>
      <c r="Y6" s="1638"/>
      <c r="Z6" s="15" t="s">
        <v>40</v>
      </c>
      <c r="AA6" s="16"/>
      <c r="AB6" s="16"/>
      <c r="AC6" s="1332" t="s">
        <v>41</v>
      </c>
      <c r="AD6" s="1333"/>
      <c r="AE6" s="1333"/>
      <c r="AF6" s="1333"/>
      <c r="AG6" s="1333"/>
      <c r="AH6" s="1333"/>
      <c r="AI6" s="1333"/>
      <c r="AJ6" s="1333"/>
      <c r="AK6" s="1334"/>
    </row>
    <row r="7" spans="1:42" ht="10.5" customHeight="1" x14ac:dyDescent="0.25">
      <c r="A7" s="1285">
        <v>1</v>
      </c>
      <c r="B7" s="1639" t="s">
        <v>165</v>
      </c>
      <c r="C7" s="1640"/>
      <c r="D7" s="1282"/>
      <c r="E7" s="1285">
        <v>2</v>
      </c>
      <c r="F7" s="1262" t="s">
        <v>25</v>
      </c>
      <c r="G7" s="1264"/>
      <c r="H7" s="1282"/>
      <c r="I7" s="1285">
        <v>3</v>
      </c>
      <c r="J7" s="1603" t="s">
        <v>42</v>
      </c>
      <c r="K7" s="1604"/>
      <c r="L7" s="1605"/>
      <c r="M7" s="1330"/>
      <c r="N7" s="1268">
        <v>4</v>
      </c>
      <c r="O7" s="1268" t="s">
        <v>43</v>
      </c>
      <c r="P7" s="1331"/>
      <c r="Q7" s="1268">
        <v>5</v>
      </c>
      <c r="R7" s="1268" t="s">
        <v>44</v>
      </c>
      <c r="S7" s="1331"/>
      <c r="T7" s="1268">
        <v>6</v>
      </c>
      <c r="U7" s="1268" t="s">
        <v>45</v>
      </c>
      <c r="V7" s="5"/>
      <c r="W7" s="1625" t="str">
        <f>EXPORTAR!D30</f>
        <v>SUZUKI</v>
      </c>
      <c r="X7" s="1626"/>
      <c r="Y7" s="1627"/>
      <c r="Z7" s="1318" t="str">
        <f>EXPORTAR!D31</f>
        <v>DR150 ABS</v>
      </c>
      <c r="AA7" s="1319"/>
      <c r="AB7" s="1320"/>
      <c r="AC7" s="1324" t="s">
        <v>21</v>
      </c>
      <c r="AD7" s="1325"/>
      <c r="AE7" s="17" t="s">
        <v>46</v>
      </c>
      <c r="AF7" s="17" t="s">
        <v>47</v>
      </c>
      <c r="AG7" s="17" t="s">
        <v>48</v>
      </c>
      <c r="AH7" s="17" t="s">
        <v>49</v>
      </c>
      <c r="AI7" s="17" t="s">
        <v>50</v>
      </c>
      <c r="AJ7" s="17" t="s">
        <v>51</v>
      </c>
      <c r="AK7" s="17" t="s">
        <v>52</v>
      </c>
    </row>
    <row r="8" spans="1:42" ht="16.5" customHeight="1" x14ac:dyDescent="0.25">
      <c r="A8" s="1287"/>
      <c r="B8" s="1641"/>
      <c r="C8" s="1642"/>
      <c r="D8" s="1283"/>
      <c r="E8" s="1287"/>
      <c r="F8" s="1265"/>
      <c r="G8" s="1267"/>
      <c r="H8" s="1283"/>
      <c r="I8" s="1287"/>
      <c r="J8" s="1606"/>
      <c r="K8" s="1607"/>
      <c r="L8" s="1608"/>
      <c r="M8" s="1331"/>
      <c r="N8" s="1269"/>
      <c r="O8" s="1269"/>
      <c r="P8" s="1331"/>
      <c r="Q8" s="1269"/>
      <c r="R8" s="1269"/>
      <c r="S8" s="1331"/>
      <c r="T8" s="1269"/>
      <c r="U8" s="1269"/>
      <c r="V8" s="5"/>
      <c r="W8" s="1628"/>
      <c r="X8" s="1629"/>
      <c r="Y8" s="1630"/>
      <c r="Z8" s="1321"/>
      <c r="AA8" s="1322"/>
      <c r="AB8" s="1323"/>
      <c r="AC8" s="1591">
        <v>1</v>
      </c>
      <c r="AD8" s="1593"/>
      <c r="AE8" s="18">
        <v>2</v>
      </c>
      <c r="AF8" s="18">
        <v>3</v>
      </c>
      <c r="AG8" s="18">
        <v>4</v>
      </c>
      <c r="AH8" s="18">
        <v>5</v>
      </c>
      <c r="AI8" s="18">
        <v>6</v>
      </c>
      <c r="AJ8" s="18">
        <v>7</v>
      </c>
      <c r="AK8" s="18">
        <v>8</v>
      </c>
      <c r="AL8" s="19"/>
      <c r="AM8" s="19"/>
      <c r="AN8" s="19"/>
      <c r="AO8" s="19"/>
      <c r="AP8" s="19"/>
    </row>
    <row r="9" spans="1:42" ht="9.75" customHeight="1" x14ac:dyDescent="0.25">
      <c r="A9" s="1285">
        <v>7</v>
      </c>
      <c r="B9" s="1262" t="s">
        <v>53</v>
      </c>
      <c r="C9" s="1264"/>
      <c r="D9" s="1283"/>
      <c r="E9" s="1285">
        <v>8</v>
      </c>
      <c r="F9" s="1262" t="s">
        <v>54</v>
      </c>
      <c r="G9" s="1264"/>
      <c r="H9" s="1283"/>
      <c r="I9" s="1285">
        <v>9</v>
      </c>
      <c r="J9" s="1262" t="s">
        <v>55</v>
      </c>
      <c r="K9" s="1263"/>
      <c r="L9" s="1264"/>
      <c r="M9" s="1331"/>
      <c r="N9" s="1268">
        <v>10</v>
      </c>
      <c r="O9" s="1268" t="s">
        <v>56</v>
      </c>
      <c r="P9" s="1331"/>
      <c r="Q9" s="1268">
        <v>11</v>
      </c>
      <c r="R9" s="1268" t="s">
        <v>57</v>
      </c>
      <c r="S9" s="1331"/>
      <c r="T9" s="1268">
        <v>12</v>
      </c>
      <c r="U9" s="1268" t="s">
        <v>58</v>
      </c>
      <c r="V9" s="5"/>
      <c r="W9" s="15" t="s">
        <v>59</v>
      </c>
      <c r="X9" s="16"/>
      <c r="Y9" s="16"/>
      <c r="Z9" s="16"/>
      <c r="AA9" s="16"/>
      <c r="AB9" s="16"/>
      <c r="AC9" s="16"/>
      <c r="AD9" s="16"/>
      <c r="AE9" s="16"/>
      <c r="AF9" s="16"/>
      <c r="AG9" s="1332" t="s">
        <v>60</v>
      </c>
      <c r="AH9" s="1334"/>
      <c r="AI9" s="1332" t="s">
        <v>61</v>
      </c>
      <c r="AJ9" s="1333"/>
      <c r="AK9" s="1334"/>
    </row>
    <row r="10" spans="1:42" ht="9" customHeight="1" x14ac:dyDescent="0.25">
      <c r="A10" s="1286"/>
      <c r="B10" s="1288"/>
      <c r="C10" s="1289"/>
      <c r="D10" s="1283"/>
      <c r="E10" s="1286"/>
      <c r="F10" s="1288"/>
      <c r="G10" s="1289"/>
      <c r="H10" s="1283"/>
      <c r="I10" s="1286"/>
      <c r="J10" s="1288"/>
      <c r="K10" s="1624"/>
      <c r="L10" s="1289"/>
      <c r="M10" s="1331"/>
      <c r="N10" s="1314"/>
      <c r="O10" s="1314"/>
      <c r="P10" s="1331"/>
      <c r="Q10" s="1314"/>
      <c r="R10" s="1314"/>
      <c r="S10" s="1331"/>
      <c r="T10" s="1314"/>
      <c r="U10" s="1314"/>
      <c r="V10" s="5"/>
      <c r="W10" s="1643" t="str">
        <f>EXPORTAR!D33</f>
        <v>AMARILLO NEGRO</v>
      </c>
      <c r="X10" s="1644"/>
      <c r="Y10" s="1644"/>
      <c r="Z10" s="1644"/>
      <c r="AA10" s="1644"/>
      <c r="AB10" s="1644"/>
      <c r="AC10" s="1644"/>
      <c r="AD10" s="1644"/>
      <c r="AE10" s="1644"/>
      <c r="AF10" s="1645"/>
      <c r="AG10" s="1618">
        <f>EXPORTAR!D32</f>
        <v>2026</v>
      </c>
      <c r="AH10" s="1619"/>
      <c r="AI10" s="1618">
        <f>EXPORTAR!D37</f>
        <v>149</v>
      </c>
      <c r="AJ10" s="1622"/>
      <c r="AK10" s="1619"/>
    </row>
    <row r="11" spans="1:42" ht="9" customHeight="1" x14ac:dyDescent="0.25">
      <c r="A11" s="1287"/>
      <c r="B11" s="1265"/>
      <c r="C11" s="1267"/>
      <c r="D11" s="1283"/>
      <c r="E11" s="1287"/>
      <c r="F11" s="1265"/>
      <c r="G11" s="1267"/>
      <c r="H11" s="1283"/>
      <c r="I11" s="1287"/>
      <c r="J11" s="1265"/>
      <c r="K11" s="1266"/>
      <c r="L11" s="1267"/>
      <c r="M11" s="1331"/>
      <c r="N11" s="1269"/>
      <c r="O11" s="1269"/>
      <c r="P11" s="1331"/>
      <c r="Q11" s="1269"/>
      <c r="R11" s="1269"/>
      <c r="S11" s="1331"/>
      <c r="T11" s="1269"/>
      <c r="U11" s="1269"/>
      <c r="V11" s="5"/>
      <c r="W11" s="1646"/>
      <c r="X11" s="1647"/>
      <c r="Y11" s="1647"/>
      <c r="Z11" s="1647"/>
      <c r="AA11" s="1647"/>
      <c r="AB11" s="1647"/>
      <c r="AC11" s="1647"/>
      <c r="AD11" s="1647"/>
      <c r="AE11" s="1647"/>
      <c r="AF11" s="1648"/>
      <c r="AG11" s="1620"/>
      <c r="AH11" s="1621"/>
      <c r="AI11" s="1620"/>
      <c r="AJ11" s="1623"/>
      <c r="AK11" s="1621"/>
    </row>
    <row r="12" spans="1:42" ht="12" customHeight="1" x14ac:dyDescent="0.25">
      <c r="A12" s="1285">
        <v>13</v>
      </c>
      <c r="B12" s="1262" t="s">
        <v>62</v>
      </c>
      <c r="C12" s="1264"/>
      <c r="D12" s="1283"/>
      <c r="E12" s="1285">
        <v>14</v>
      </c>
      <c r="F12" s="1262" t="s">
        <v>63</v>
      </c>
      <c r="G12" s="1264"/>
      <c r="H12" s="1283"/>
      <c r="I12" s="1285">
        <v>15</v>
      </c>
      <c r="J12" s="1262" t="s">
        <v>64</v>
      </c>
      <c r="K12" s="1263"/>
      <c r="L12" s="1264"/>
      <c r="M12" s="1331"/>
      <c r="N12" s="1268">
        <v>16</v>
      </c>
      <c r="O12" s="1268" t="s">
        <v>65</v>
      </c>
      <c r="P12" s="56"/>
      <c r="Q12" s="1268">
        <v>17</v>
      </c>
      <c r="R12" s="1268" t="s">
        <v>66</v>
      </c>
      <c r="S12" s="56"/>
      <c r="T12" s="1268">
        <v>18</v>
      </c>
      <c r="U12" s="1297" t="s">
        <v>67</v>
      </c>
      <c r="V12" s="5"/>
      <c r="W12" s="1315" t="s">
        <v>68</v>
      </c>
      <c r="X12" s="1317"/>
      <c r="Y12" s="1316"/>
      <c r="Z12" s="1275" t="s">
        <v>166</v>
      </c>
      <c r="AA12" s="1276"/>
      <c r="AB12" s="1276"/>
      <c r="AC12" s="1276"/>
      <c r="AD12" s="1278"/>
      <c r="AE12" s="1275" t="s">
        <v>167</v>
      </c>
      <c r="AF12" s="1276"/>
      <c r="AG12" s="1276"/>
      <c r="AH12" s="1278"/>
      <c r="AI12" s="1594" t="s">
        <v>69</v>
      </c>
      <c r="AJ12" s="1595"/>
      <c r="AK12" s="1596"/>
    </row>
    <row r="13" spans="1:42" ht="19.5" customHeight="1" x14ac:dyDescent="0.25">
      <c r="A13" s="1287"/>
      <c r="B13" s="1265"/>
      <c r="C13" s="1267"/>
      <c r="D13" s="1283"/>
      <c r="E13" s="1287"/>
      <c r="F13" s="1265"/>
      <c r="G13" s="1267"/>
      <c r="H13" s="1283"/>
      <c r="I13" s="1287"/>
      <c r="J13" s="1265"/>
      <c r="K13" s="1266"/>
      <c r="L13" s="1267"/>
      <c r="M13" s="1331"/>
      <c r="N13" s="1269"/>
      <c r="O13" s="1269"/>
      <c r="P13" s="57"/>
      <c r="Q13" s="1269"/>
      <c r="R13" s="1269"/>
      <c r="S13" s="57"/>
      <c r="T13" s="1269"/>
      <c r="U13" s="1298"/>
      <c r="V13" s="5"/>
      <c r="W13" s="1597">
        <f>EXPORTAR!D41</f>
        <v>2</v>
      </c>
      <c r="X13" s="1598"/>
      <c r="Y13" s="1599"/>
      <c r="Z13" s="1349" t="s">
        <v>70</v>
      </c>
      <c r="AA13" s="1350"/>
      <c r="AB13" s="1350"/>
      <c r="AC13" s="1350"/>
      <c r="AD13" s="1351"/>
      <c r="AE13" s="1349" t="s">
        <v>70</v>
      </c>
      <c r="AF13" s="1350"/>
      <c r="AG13" s="1350"/>
      <c r="AH13" s="1351"/>
      <c r="AI13" s="1600"/>
      <c r="AJ13" s="1601"/>
      <c r="AK13" s="1602"/>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5" t="s">
        <v>71</v>
      </c>
      <c r="B15" s="1336"/>
      <c r="C15" s="1336"/>
      <c r="D15" s="1336"/>
      <c r="E15" s="1336"/>
      <c r="F15" s="1336"/>
      <c r="G15" s="1336"/>
      <c r="H15" s="1336"/>
      <c r="I15" s="1336"/>
      <c r="J15" s="1336"/>
      <c r="K15" s="1336"/>
      <c r="L15" s="1336"/>
      <c r="M15" s="1336"/>
      <c r="N15" s="1336"/>
      <c r="O15" s="1336"/>
      <c r="P15" s="1336"/>
      <c r="Q15" s="1336"/>
      <c r="R15" s="1336"/>
      <c r="S15" s="1336"/>
      <c r="T15" s="1336"/>
      <c r="U15" s="1337"/>
      <c r="V15" s="5"/>
      <c r="W15" s="1594" t="s">
        <v>72</v>
      </c>
      <c r="X15" s="1595"/>
      <c r="Y15" s="1595"/>
      <c r="Z15" s="1595"/>
      <c r="AA15" s="1595"/>
      <c r="AB15" s="1595"/>
      <c r="AC15" s="1596"/>
      <c r="AD15" s="21"/>
      <c r="AE15" s="1594" t="s">
        <v>73</v>
      </c>
      <c r="AF15" s="1595"/>
      <c r="AG15" s="1595"/>
      <c r="AH15" s="1595"/>
      <c r="AI15" s="1595"/>
      <c r="AJ15" s="1595"/>
      <c r="AK15" s="1596"/>
    </row>
    <row r="16" spans="1:42" ht="9" customHeight="1" x14ac:dyDescent="0.25">
      <c r="A16" s="1386" t="s">
        <v>74</v>
      </c>
      <c r="B16" s="1387"/>
      <c r="C16" s="1388"/>
      <c r="D16" s="1386" t="s">
        <v>75</v>
      </c>
      <c r="E16" s="1387"/>
      <c r="F16" s="1387"/>
      <c r="G16" s="1388"/>
      <c r="H16" s="1386" t="s">
        <v>76</v>
      </c>
      <c r="I16" s="1387"/>
      <c r="J16" s="1387"/>
      <c r="K16" s="1388"/>
      <c r="L16" s="1386" t="s">
        <v>77</v>
      </c>
      <c r="M16" s="1387"/>
      <c r="N16" s="1388"/>
      <c r="O16" s="22" t="s">
        <v>78</v>
      </c>
      <c r="P16" s="1386" t="s">
        <v>79</v>
      </c>
      <c r="Q16" s="1387"/>
      <c r="R16" s="1388"/>
      <c r="S16" s="1386" t="s">
        <v>80</v>
      </c>
      <c r="T16" s="1387"/>
      <c r="U16" s="1388"/>
      <c r="V16" s="5"/>
      <c r="W16" s="1343" t="s">
        <v>33</v>
      </c>
      <c r="X16" s="1344"/>
      <c r="Y16" s="1344"/>
      <c r="Z16" s="1344"/>
      <c r="AA16" s="1344"/>
      <c r="AB16" s="1344"/>
      <c r="AC16" s="1345"/>
      <c r="AD16" s="5"/>
      <c r="AE16" s="1343" t="s">
        <v>81</v>
      </c>
      <c r="AF16" s="1344"/>
      <c r="AG16" s="1344"/>
      <c r="AH16" s="1344"/>
      <c r="AI16" s="1345"/>
      <c r="AJ16" s="1346" t="s">
        <v>82</v>
      </c>
      <c r="AK16" s="1347"/>
    </row>
    <row r="17" spans="1:37" ht="15" customHeight="1" x14ac:dyDescent="0.25">
      <c r="A17" s="1357"/>
      <c r="B17" s="1358"/>
      <c r="C17" s="1359"/>
      <c r="D17" s="1357"/>
      <c r="E17" s="1358"/>
      <c r="F17" s="1358"/>
      <c r="G17" s="1359"/>
      <c r="H17" s="1357"/>
      <c r="I17" s="1358"/>
      <c r="J17" s="1358"/>
      <c r="K17" s="1359"/>
      <c r="L17" s="1357"/>
      <c r="M17" s="1358"/>
      <c r="N17" s="1359"/>
      <c r="O17" s="22"/>
      <c r="P17" s="1386"/>
      <c r="Q17" s="1387"/>
      <c r="R17" s="1388"/>
      <c r="S17" s="1386"/>
      <c r="T17" s="1387"/>
      <c r="U17" s="1388"/>
      <c r="V17" s="5"/>
      <c r="W17" s="1591"/>
      <c r="X17" s="1592"/>
      <c r="Y17" s="1592"/>
      <c r="Z17" s="1592"/>
      <c r="AA17" s="1592"/>
      <c r="AB17" s="1592"/>
      <c r="AC17" s="1593"/>
      <c r="AD17" s="5"/>
      <c r="AE17" s="1353" t="str">
        <f>EXPORTAR!D35</f>
        <v>EG3J01*ALU004172*</v>
      </c>
      <c r="AF17" s="1582"/>
      <c r="AG17" s="1582"/>
      <c r="AH17" s="1582"/>
      <c r="AI17" s="1355"/>
      <c r="AJ17" s="1349" t="s">
        <v>168</v>
      </c>
      <c r="AK17" s="1351"/>
    </row>
    <row r="18" spans="1:37" ht="9" customHeight="1" x14ac:dyDescent="0.25">
      <c r="A18" s="1357" t="s">
        <v>83</v>
      </c>
      <c r="B18" s="1358"/>
      <c r="C18" s="1359"/>
      <c r="D18" s="1357" t="s">
        <v>10</v>
      </c>
      <c r="E18" s="1358"/>
      <c r="F18" s="1358"/>
      <c r="G18" s="1359"/>
      <c r="H18" s="1357" t="s">
        <v>84</v>
      </c>
      <c r="I18" s="1358"/>
      <c r="J18" s="1358"/>
      <c r="K18" s="1359"/>
      <c r="L18" s="1386" t="s">
        <v>85</v>
      </c>
      <c r="M18" s="1387"/>
      <c r="N18" s="1388"/>
      <c r="O18" s="22" t="s">
        <v>86</v>
      </c>
      <c r="P18" s="1386" t="s">
        <v>87</v>
      </c>
      <c r="Q18" s="1387"/>
      <c r="R18" s="1388"/>
      <c r="S18" s="1386" t="s">
        <v>88</v>
      </c>
      <c r="T18" s="1387"/>
      <c r="U18" s="1388"/>
      <c r="V18" s="5"/>
      <c r="W18" s="1343" t="s">
        <v>89</v>
      </c>
      <c r="X18" s="1344"/>
      <c r="Y18" s="1344"/>
      <c r="Z18" s="1344"/>
      <c r="AA18" s="1344"/>
      <c r="AB18" s="1344"/>
      <c r="AC18" s="1345"/>
      <c r="AD18" s="5"/>
      <c r="AE18" s="1394" t="s">
        <v>90</v>
      </c>
      <c r="AF18" s="1395"/>
      <c r="AG18" s="1395"/>
      <c r="AH18" s="1395"/>
      <c r="AI18" s="1581"/>
      <c r="AJ18" s="1346" t="s">
        <v>82</v>
      </c>
      <c r="AK18" s="1347"/>
    </row>
    <row r="19" spans="1:37" ht="10.5" customHeight="1" x14ac:dyDescent="0.25">
      <c r="A19" s="1386"/>
      <c r="B19" s="1387"/>
      <c r="C19" s="1388"/>
      <c r="D19" s="1386"/>
      <c r="E19" s="1387"/>
      <c r="F19" s="1387"/>
      <c r="G19" s="1388"/>
      <c r="H19" s="1386"/>
      <c r="I19" s="1387"/>
      <c r="J19" s="1387"/>
      <c r="K19" s="1388"/>
      <c r="L19" s="1386"/>
      <c r="M19" s="1387"/>
      <c r="N19" s="1388"/>
      <c r="O19" s="22"/>
      <c r="P19" s="1386"/>
      <c r="Q19" s="1387"/>
      <c r="R19" s="1388"/>
      <c r="S19" s="1386"/>
      <c r="T19" s="1387"/>
      <c r="U19" s="1388"/>
      <c r="V19" s="5"/>
      <c r="W19" s="1583" t="str">
        <f>EXPORTAR!D38</f>
        <v>SIN CARROCERIA</v>
      </c>
      <c r="X19" s="1584"/>
      <c r="Y19" s="1584"/>
      <c r="Z19" s="1584"/>
      <c r="AA19" s="1584"/>
      <c r="AB19" s="1584"/>
      <c r="AC19" s="1585"/>
      <c r="AD19" s="5"/>
      <c r="AE19" s="1373" t="str">
        <f>EXPORTAR!D36</f>
        <v>LC6JCK4P4T0055923</v>
      </c>
      <c r="AF19" s="1374"/>
      <c r="AG19" s="1374"/>
      <c r="AH19" s="1374"/>
      <c r="AI19" s="1375"/>
      <c r="AJ19" s="1379" t="s">
        <v>94</v>
      </c>
      <c r="AK19" s="1380"/>
    </row>
    <row r="20" spans="1:37" ht="12.75" customHeight="1" x14ac:dyDescent="0.25">
      <c r="A20" s="1387"/>
      <c r="B20" s="1387"/>
      <c r="C20" s="1387"/>
      <c r="D20" s="1387"/>
      <c r="E20" s="1387"/>
      <c r="F20" s="1387"/>
      <c r="G20" s="1387"/>
      <c r="H20" s="1589"/>
      <c r="I20" s="1589"/>
      <c r="J20" s="1589"/>
      <c r="K20" s="1589"/>
      <c r="L20" s="1590"/>
      <c r="M20" s="1590"/>
      <c r="N20" s="1590"/>
      <c r="O20" s="1590"/>
      <c r="P20" s="1590"/>
      <c r="Q20" s="1590"/>
      <c r="R20" s="1590"/>
      <c r="S20" s="1590"/>
      <c r="T20" s="1590"/>
      <c r="U20" s="1590"/>
      <c r="V20" s="5"/>
      <c r="W20" s="1586"/>
      <c r="X20" s="1587"/>
      <c r="Y20" s="1587"/>
      <c r="Z20" s="1587"/>
      <c r="AA20" s="1587"/>
      <c r="AB20" s="1587"/>
      <c r="AC20" s="1588"/>
      <c r="AD20" s="5"/>
      <c r="AE20" s="1376"/>
      <c r="AF20" s="1377"/>
      <c r="AG20" s="1377"/>
      <c r="AH20" s="1377"/>
      <c r="AI20" s="1378"/>
      <c r="AJ20" s="1381"/>
      <c r="AK20" s="1382"/>
    </row>
    <row r="21" spans="1:37" ht="9.75" customHeight="1" x14ac:dyDescent="0.25">
      <c r="A21" s="1393" t="s">
        <v>193</v>
      </c>
      <c r="B21" s="1303"/>
      <c r="C21" s="1303"/>
      <c r="D21" s="1303"/>
      <c r="E21" s="1303"/>
      <c r="F21" s="1303"/>
      <c r="G21" s="1303"/>
      <c r="H21" s="1303"/>
      <c r="I21" s="1303"/>
      <c r="J21" s="1303"/>
      <c r="K21" s="1303"/>
      <c r="L21" s="1303"/>
      <c r="M21" s="1303"/>
      <c r="N21" s="1303"/>
      <c r="O21" s="1303"/>
      <c r="P21" s="1303"/>
      <c r="Q21" s="1303"/>
      <c r="R21" s="1303"/>
      <c r="S21" s="1303"/>
      <c r="T21" s="1303"/>
      <c r="U21" s="1303"/>
      <c r="V21" s="5"/>
      <c r="W21" s="23"/>
      <c r="X21" s="23"/>
      <c r="Y21" s="23"/>
      <c r="Z21" s="23"/>
      <c r="AA21" s="23"/>
      <c r="AB21" s="23"/>
      <c r="AC21" s="5"/>
      <c r="AD21" s="5"/>
      <c r="AE21" s="1394" t="s">
        <v>92</v>
      </c>
      <c r="AF21" s="1395"/>
      <c r="AG21" s="1395"/>
      <c r="AH21" s="1395"/>
      <c r="AI21" s="1581"/>
      <c r="AJ21" s="1346" t="s">
        <v>82</v>
      </c>
      <c r="AK21" s="1347"/>
    </row>
    <row r="22" spans="1:37" ht="18" customHeight="1" x14ac:dyDescent="0.25">
      <c r="A22" s="1579"/>
      <c r="B22" s="1580"/>
      <c r="C22" s="1580"/>
      <c r="D22" s="1580"/>
      <c r="E22" s="1580"/>
      <c r="F22" s="1580"/>
      <c r="G22" s="1580"/>
      <c r="H22" s="1580"/>
      <c r="I22" s="1580"/>
      <c r="J22" s="1580"/>
      <c r="K22" s="1580"/>
      <c r="L22" s="1580"/>
      <c r="M22" s="1580"/>
      <c r="N22" s="1580"/>
      <c r="O22" s="1580"/>
      <c r="P22" s="1580"/>
      <c r="Q22" s="1580"/>
      <c r="R22" s="1580"/>
      <c r="S22" s="1580"/>
      <c r="T22" s="1580"/>
      <c r="U22" s="1580"/>
      <c r="V22" s="5"/>
      <c r="W22" s="1332" t="s">
        <v>93</v>
      </c>
      <c r="X22" s="1333"/>
      <c r="Y22" s="1333"/>
      <c r="Z22" s="1333"/>
      <c r="AA22" s="1333"/>
      <c r="AB22" s="1333"/>
      <c r="AC22" s="1334"/>
      <c r="AD22" s="5"/>
      <c r="AE22" s="1353" t="str">
        <f>EXPORTAR!D34</f>
        <v/>
      </c>
      <c r="AF22" s="1582"/>
      <c r="AG22" s="1582"/>
      <c r="AH22" s="1582"/>
      <c r="AI22" s="1355"/>
      <c r="AJ22" s="1349" t="s">
        <v>168</v>
      </c>
      <c r="AK22" s="1351"/>
    </row>
    <row r="23" spans="1:37" ht="10.5" customHeight="1" x14ac:dyDescent="0.25">
      <c r="A23" s="1357" t="s">
        <v>95</v>
      </c>
      <c r="B23" s="1358"/>
      <c r="C23" s="1358"/>
      <c r="D23" s="1358"/>
      <c r="E23" s="1358"/>
      <c r="F23" s="1358"/>
      <c r="G23" s="1358"/>
      <c r="H23" s="1359"/>
      <c r="I23" s="1357" t="s">
        <v>96</v>
      </c>
      <c r="J23" s="1358"/>
      <c r="K23" s="1358"/>
      <c r="L23" s="1358"/>
      <c r="M23" s="1358"/>
      <c r="N23" s="1358"/>
      <c r="O23" s="1359"/>
      <c r="P23" s="24" t="s">
        <v>97</v>
      </c>
      <c r="Q23" s="1358" t="s">
        <v>97</v>
      </c>
      <c r="R23" s="1358"/>
      <c r="S23" s="1358"/>
      <c r="T23" s="1358"/>
      <c r="U23" s="1359"/>
      <c r="V23" s="5"/>
      <c r="W23" s="1390" t="s">
        <v>98</v>
      </c>
      <c r="X23" s="1392"/>
      <c r="Y23" s="1390" t="s">
        <v>99</v>
      </c>
      <c r="Z23" s="1391"/>
      <c r="AA23" s="1391"/>
      <c r="AB23" s="1391"/>
      <c r="AC23" s="1392"/>
      <c r="AD23" s="5"/>
      <c r="AE23" s="1343" t="s">
        <v>100</v>
      </c>
      <c r="AF23" s="1344"/>
      <c r="AG23" s="1344"/>
      <c r="AH23" s="1344"/>
      <c r="AI23" s="1344"/>
      <c r="AJ23" s="1344"/>
      <c r="AK23" s="1345"/>
    </row>
    <row r="24" spans="1:37" ht="15" customHeight="1" x14ac:dyDescent="0.25">
      <c r="A24" s="1402" t="str">
        <f>EXPORTAR!D9</f>
        <v>GALLEGO</v>
      </c>
      <c r="B24" s="1403"/>
      <c r="C24" s="1403"/>
      <c r="D24" s="1403"/>
      <c r="E24" s="1403"/>
      <c r="F24" s="1403"/>
      <c r="G24" s="1403"/>
      <c r="H24" s="61"/>
      <c r="I24" s="1402" t="str">
        <f>EXPORTAR!D10</f>
        <v>GOMEZ</v>
      </c>
      <c r="J24" s="1403"/>
      <c r="K24" s="1403"/>
      <c r="L24" s="1403"/>
      <c r="M24" s="1403"/>
      <c r="N24" s="1403"/>
      <c r="O24" s="1404"/>
      <c r="P24" s="1402" t="str">
        <f>EXPORTAR!D8</f>
        <v>DANIEL</v>
      </c>
      <c r="Q24" s="1403"/>
      <c r="R24" s="1403"/>
      <c r="S24" s="1403"/>
      <c r="T24" s="1403"/>
      <c r="U24" s="1404"/>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2" t="str">
        <f>EXPORTAR!G9</f>
        <v/>
      </c>
      <c r="B25" s="1403"/>
      <c r="C25" s="1403"/>
      <c r="D25" s="1403"/>
      <c r="E25" s="1403"/>
      <c r="F25" s="1403"/>
      <c r="G25" s="1403"/>
      <c r="H25" s="61"/>
      <c r="I25" s="1402" t="str">
        <f>EXPORTAR!G10</f>
        <v/>
      </c>
      <c r="J25" s="1403"/>
      <c r="K25" s="1403"/>
      <c r="L25" s="1403"/>
      <c r="M25" s="1403"/>
      <c r="N25" s="1403"/>
      <c r="O25" s="1404"/>
      <c r="P25" s="1402">
        <f>EXPORTAR!G8</f>
        <v>0</v>
      </c>
      <c r="Q25" s="1403"/>
      <c r="R25" s="1403"/>
      <c r="S25" s="1403"/>
      <c r="T25" s="1403"/>
      <c r="U25" s="1404"/>
      <c r="V25" s="5"/>
      <c r="W25" s="1570" t="s">
        <v>101</v>
      </c>
      <c r="X25" s="1570" t="s">
        <v>102</v>
      </c>
      <c r="Y25" s="1570" t="s">
        <v>358</v>
      </c>
      <c r="Z25" s="1570" t="s">
        <v>357</v>
      </c>
      <c r="AA25" s="1415" t="s">
        <v>105</v>
      </c>
      <c r="AB25" s="1572" t="s">
        <v>106</v>
      </c>
      <c r="AC25" s="1573"/>
      <c r="AD25" s="25"/>
      <c r="AE25" s="1396"/>
      <c r="AF25" s="1397"/>
      <c r="AG25" s="1397"/>
      <c r="AH25" s="1397"/>
      <c r="AI25" s="1397"/>
      <c r="AJ25" s="1397"/>
      <c r="AK25" s="1398"/>
    </row>
    <row r="26" spans="1:37" ht="9" customHeight="1" x14ac:dyDescent="0.25">
      <c r="A26" s="1252" t="s">
        <v>107</v>
      </c>
      <c r="B26" s="1253"/>
      <c r="C26" s="26" t="s">
        <v>108</v>
      </c>
      <c r="D26" s="1254" t="s">
        <v>109</v>
      </c>
      <c r="E26" s="1255"/>
      <c r="F26" s="1256"/>
      <c r="G26" s="1254" t="s">
        <v>110</v>
      </c>
      <c r="H26" s="1255"/>
      <c r="I26" s="1256"/>
      <c r="J26" s="1254" t="s">
        <v>111</v>
      </c>
      <c r="K26" s="1256"/>
      <c r="L26" s="1254" t="s">
        <v>112</v>
      </c>
      <c r="M26" s="1255"/>
      <c r="N26" s="1256"/>
      <c r="O26" s="27" t="s">
        <v>113</v>
      </c>
      <c r="P26" s="1254" t="s">
        <v>114</v>
      </c>
      <c r="Q26" s="1255"/>
      <c r="R26" s="1256"/>
      <c r="S26" s="1576" t="s">
        <v>115</v>
      </c>
      <c r="T26" s="1577"/>
      <c r="U26" s="1578"/>
      <c r="V26" s="5"/>
      <c r="W26" s="1571"/>
      <c r="X26" s="1571"/>
      <c r="Y26" s="1571"/>
      <c r="Z26" s="1571"/>
      <c r="AA26" s="1416"/>
      <c r="AB26" s="1574"/>
      <c r="AC26" s="1575"/>
      <c r="AD26" s="28"/>
      <c r="AE26" s="1399"/>
      <c r="AF26" s="1400"/>
      <c r="AG26" s="1400"/>
      <c r="AH26" s="1400"/>
      <c r="AI26" s="1400"/>
      <c r="AJ26" s="1400"/>
      <c r="AK26" s="1401"/>
    </row>
    <row r="27" spans="1:37" ht="11.25" customHeight="1" x14ac:dyDescent="0.25">
      <c r="A27" s="1407" t="s">
        <v>116</v>
      </c>
      <c r="B27" s="1408"/>
      <c r="C27" s="1411" t="s">
        <v>117</v>
      </c>
      <c r="D27" s="1407" t="s">
        <v>118</v>
      </c>
      <c r="E27" s="1413"/>
      <c r="F27" s="1408"/>
      <c r="G27" s="1407" t="s">
        <v>119</v>
      </c>
      <c r="H27" s="1413"/>
      <c r="I27" s="1408"/>
      <c r="J27" s="1407" t="s">
        <v>120</v>
      </c>
      <c r="K27" s="1408"/>
      <c r="L27" s="1407" t="s">
        <v>121</v>
      </c>
      <c r="M27" s="1413"/>
      <c r="N27" s="1408"/>
      <c r="O27" s="1411" t="s">
        <v>122</v>
      </c>
      <c r="P27" s="1407" t="s">
        <v>123</v>
      </c>
      <c r="Q27" s="1413"/>
      <c r="R27" s="1408"/>
      <c r="S27" s="1471">
        <f>EXPORTAR!D11</f>
        <v>1126787260</v>
      </c>
      <c r="T27" s="1521"/>
      <c r="U27" s="1522"/>
      <c r="V27" s="5"/>
      <c r="W27" s="1566" t="s">
        <v>115</v>
      </c>
      <c r="X27" s="1567"/>
      <c r="Y27" s="1568"/>
      <c r="Z27" s="1390" t="s">
        <v>124</v>
      </c>
      <c r="AA27" s="1391"/>
      <c r="AB27" s="1391"/>
      <c r="AC27" s="1392"/>
      <c r="AD27" s="29"/>
      <c r="AE27" s="1344"/>
      <c r="AF27" s="1344"/>
      <c r="AG27" s="1344"/>
      <c r="AH27" s="1344"/>
      <c r="AI27" s="1344"/>
      <c r="AJ27" s="1344"/>
      <c r="AK27" s="1344"/>
    </row>
    <row r="28" spans="1:37" ht="10.5" customHeight="1" x14ac:dyDescent="0.25">
      <c r="A28" s="1409"/>
      <c r="B28" s="1410"/>
      <c r="C28" s="1412"/>
      <c r="D28" s="1409"/>
      <c r="E28" s="1414"/>
      <c r="F28" s="1410"/>
      <c r="G28" s="1409"/>
      <c r="H28" s="1414"/>
      <c r="I28" s="1410"/>
      <c r="J28" s="1409"/>
      <c r="K28" s="1410"/>
      <c r="L28" s="1409"/>
      <c r="M28" s="1414"/>
      <c r="N28" s="1410"/>
      <c r="O28" s="1412"/>
      <c r="P28" s="1409"/>
      <c r="Q28" s="1414"/>
      <c r="R28" s="1410"/>
      <c r="S28" s="1471" t="str">
        <f>EXPORTAR!G11</f>
        <v/>
      </c>
      <c r="T28" s="1521"/>
      <c r="U28" s="1522"/>
      <c r="V28" s="5"/>
      <c r="W28" s="1426"/>
      <c r="X28" s="1427"/>
      <c r="Y28" s="1428"/>
      <c r="Z28" s="30" t="s">
        <v>35</v>
      </c>
      <c r="AA28" s="30" t="s">
        <v>36</v>
      </c>
      <c r="AB28" s="1390" t="s">
        <v>37</v>
      </c>
      <c r="AC28" s="1392"/>
      <c r="AD28" s="29"/>
      <c r="AE28" s="1315" t="s">
        <v>125</v>
      </c>
      <c r="AF28" s="1317"/>
      <c r="AG28" s="1317"/>
      <c r="AH28" s="1317"/>
      <c r="AI28" s="1317"/>
      <c r="AJ28" s="1317"/>
      <c r="AK28" s="1316"/>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1"/>
      <c r="X29" s="1569"/>
      <c r="Y29" s="1562"/>
      <c r="Z29" s="1435"/>
      <c r="AA29" s="1435"/>
      <c r="AB29" s="1426"/>
      <c r="AC29" s="1428"/>
      <c r="AD29" s="34"/>
      <c r="AE29" s="35" t="s">
        <v>170</v>
      </c>
      <c r="AF29" s="35" t="s">
        <v>171</v>
      </c>
      <c r="AG29" s="64" t="s">
        <v>172</v>
      </c>
      <c r="AH29" s="35" t="s">
        <v>173</v>
      </c>
      <c r="AI29" s="35" t="s">
        <v>174</v>
      </c>
      <c r="AJ29" s="1563" t="s">
        <v>67</v>
      </c>
      <c r="AK29" s="1466"/>
    </row>
    <row r="30" spans="1:37" ht="13.5" customHeight="1" x14ac:dyDescent="0.25">
      <c r="A30" s="1343" t="str">
        <f>EXPORTAR!D12</f>
        <v>Calle 99 74A - 22</v>
      </c>
      <c r="B30" s="1344"/>
      <c r="C30" s="1344"/>
      <c r="D30" s="1344"/>
      <c r="E30" s="1344"/>
      <c r="F30" s="1344"/>
      <c r="G30" s="1344"/>
      <c r="H30" s="1344"/>
      <c r="I30" s="1344"/>
      <c r="J30" s="1344"/>
      <c r="K30" s="1344"/>
      <c r="L30" s="1345"/>
      <c r="M30" s="1346" t="str">
        <f>EXPORTAR!D13</f>
        <v>Medellin</v>
      </c>
      <c r="N30" s="1523"/>
      <c r="O30" s="1523"/>
      <c r="P30" s="1523"/>
      <c r="Q30" s="1523"/>
      <c r="R30" s="1347"/>
      <c r="S30" s="1346">
        <f>EXPORTAR!D14</f>
        <v>3138948787</v>
      </c>
      <c r="T30" s="1523"/>
      <c r="U30" s="1347"/>
      <c r="V30" s="5"/>
      <c r="W30" s="1561"/>
      <c r="X30" s="1569"/>
      <c r="Y30" s="1562"/>
      <c r="Z30" s="1560"/>
      <c r="AA30" s="1560"/>
      <c r="AB30" s="1561"/>
      <c r="AC30" s="1562"/>
      <c r="AD30" s="34"/>
      <c r="AE30" s="35"/>
      <c r="AF30" s="35"/>
      <c r="AG30" s="64"/>
      <c r="AH30" s="35"/>
      <c r="AI30" s="35"/>
      <c r="AJ30" s="102"/>
      <c r="AK30" s="103"/>
    </row>
    <row r="31" spans="1:37" ht="12" customHeight="1" x14ac:dyDescent="0.25">
      <c r="A31" s="1525" t="str">
        <f>EXPORTAR!G12</f>
        <v/>
      </c>
      <c r="B31" s="1526"/>
      <c r="C31" s="1526"/>
      <c r="D31" s="1526"/>
      <c r="E31" s="1526"/>
      <c r="F31" s="1526"/>
      <c r="G31" s="1526"/>
      <c r="H31" s="1526"/>
      <c r="I31" s="1526"/>
      <c r="J31" s="1526"/>
      <c r="K31" s="1526"/>
      <c r="L31" s="1527"/>
      <c r="M31" s="1528" t="str">
        <f>EXPORTAR!G13</f>
        <v/>
      </c>
      <c r="N31" s="1529"/>
      <c r="O31" s="1529"/>
      <c r="P31" s="1529"/>
      <c r="Q31" s="1529"/>
      <c r="R31" s="1530"/>
      <c r="S31" s="1471" t="str">
        <f>EXPORTAR!G14</f>
        <v/>
      </c>
      <c r="T31" s="1521"/>
      <c r="U31" s="1522"/>
      <c r="V31" s="5"/>
      <c r="W31" s="1432"/>
      <c r="X31" s="1433"/>
      <c r="Y31" s="1434"/>
      <c r="Z31" s="1436"/>
      <c r="AA31" s="1436"/>
      <c r="AB31" s="1432"/>
      <c r="AC31" s="1434"/>
      <c r="AD31" s="29"/>
      <c r="AE31" s="1564" t="s">
        <v>126</v>
      </c>
      <c r="AF31" s="1564" t="s">
        <v>127</v>
      </c>
      <c r="AG31" s="1564" t="s">
        <v>128</v>
      </c>
      <c r="AH31" s="1564" t="s">
        <v>129</v>
      </c>
      <c r="AI31" s="1564" t="s">
        <v>130</v>
      </c>
      <c r="AJ31" s="1446" t="s">
        <v>131</v>
      </c>
      <c r="AK31" s="1555"/>
    </row>
    <row r="32" spans="1:37" ht="8.25" customHeight="1" x14ac:dyDescent="0.25">
      <c r="A32" s="1518" t="s">
        <v>132</v>
      </c>
      <c r="B32" s="1519"/>
      <c r="C32" s="1519"/>
      <c r="D32" s="1519"/>
      <c r="E32" s="1519"/>
      <c r="F32" s="1519"/>
      <c r="G32" s="1519"/>
      <c r="H32" s="1519"/>
      <c r="I32" s="1519"/>
      <c r="J32" s="1519"/>
      <c r="K32" s="1519"/>
      <c r="L32" s="1520"/>
      <c r="M32" s="1518" t="s">
        <v>132</v>
      </c>
      <c r="N32" s="1519"/>
      <c r="O32" s="1519"/>
      <c r="P32" s="1519"/>
      <c r="Q32" s="1519"/>
      <c r="R32" s="1519"/>
      <c r="S32" s="1519"/>
      <c r="T32" s="1519"/>
      <c r="U32" s="1520"/>
      <c r="V32" s="5"/>
      <c r="W32" s="39"/>
      <c r="X32" s="39"/>
      <c r="Y32" s="39"/>
      <c r="Z32" s="39"/>
      <c r="AA32" s="39"/>
      <c r="AB32" s="39"/>
      <c r="AC32" s="39"/>
      <c r="AD32" s="29"/>
      <c r="AE32" s="1565"/>
      <c r="AF32" s="1565"/>
      <c r="AG32" s="1565"/>
      <c r="AH32" s="1565"/>
      <c r="AI32" s="1565"/>
      <c r="AJ32" s="1558"/>
      <c r="AK32" s="1559"/>
    </row>
    <row r="33" spans="1:37" ht="9" customHeight="1" x14ac:dyDescent="0.25">
      <c r="A33" s="1447"/>
      <c r="B33" s="1448"/>
      <c r="C33" s="1448"/>
      <c r="D33" s="1448"/>
      <c r="E33" s="1448"/>
      <c r="F33" s="1448"/>
      <c r="G33" s="1448"/>
      <c r="H33" s="1448"/>
      <c r="I33" s="1448"/>
      <c r="J33" s="1448"/>
      <c r="K33" s="1448"/>
      <c r="L33" s="1449"/>
      <c r="M33" s="1447"/>
      <c r="N33" s="1448"/>
      <c r="O33" s="1448"/>
      <c r="P33" s="1448"/>
      <c r="Q33" s="1448"/>
      <c r="R33" s="1448"/>
      <c r="S33" s="1448"/>
      <c r="T33" s="1448"/>
      <c r="U33" s="1449"/>
      <c r="V33" s="5"/>
      <c r="W33" s="1332" t="s">
        <v>133</v>
      </c>
      <c r="X33" s="1333"/>
      <c r="Y33" s="1333"/>
      <c r="Z33" s="1333"/>
      <c r="AA33" s="1333"/>
      <c r="AB33" s="1333"/>
      <c r="AC33" s="1334"/>
      <c r="AD33" s="29"/>
      <c r="AE33" s="1332" t="s">
        <v>134</v>
      </c>
      <c r="AF33" s="1333"/>
      <c r="AG33" s="1333"/>
      <c r="AH33" s="1333"/>
      <c r="AI33" s="1333"/>
      <c r="AJ33" s="1333"/>
      <c r="AK33" s="1334"/>
    </row>
    <row r="34" spans="1:37" ht="9.75" customHeight="1" thickBot="1" x14ac:dyDescent="0.3">
      <c r="A34" s="1450"/>
      <c r="B34" s="1451"/>
      <c r="C34" s="1451"/>
      <c r="D34" s="1451"/>
      <c r="E34" s="1451"/>
      <c r="F34" s="1451"/>
      <c r="G34" s="1451"/>
      <c r="H34" s="1451"/>
      <c r="I34" s="1451"/>
      <c r="J34" s="1451"/>
      <c r="K34" s="1451"/>
      <c r="L34" s="1452"/>
      <c r="M34" s="1450"/>
      <c r="N34" s="1451"/>
      <c r="O34" s="1451"/>
      <c r="P34" s="1451"/>
      <c r="Q34" s="1451"/>
      <c r="R34" s="1451"/>
      <c r="S34" s="1451"/>
      <c r="T34" s="1451"/>
      <c r="U34" s="1452"/>
      <c r="V34" s="5"/>
      <c r="W34" s="1453" t="s">
        <v>135</v>
      </c>
      <c r="X34" s="1456" t="s">
        <v>136</v>
      </c>
      <c r="Y34" s="1550"/>
      <c r="Z34" s="1453" t="s">
        <v>137</v>
      </c>
      <c r="AA34" s="1453" t="s">
        <v>138</v>
      </c>
      <c r="AB34" s="1446" t="s">
        <v>139</v>
      </c>
      <c r="AC34" s="1555"/>
      <c r="AD34" s="40"/>
      <c r="AE34" s="41" t="s">
        <v>30</v>
      </c>
      <c r="AF34" s="42"/>
      <c r="AG34" s="42"/>
      <c r="AH34" s="42"/>
      <c r="AI34" s="42"/>
      <c r="AJ34" s="1437" t="s">
        <v>108</v>
      </c>
      <c r="AK34" s="1438"/>
    </row>
    <row r="35" spans="1:37" ht="9.75" customHeight="1" x14ac:dyDescent="0.25">
      <c r="A35" s="1547"/>
      <c r="B35" s="1547"/>
      <c r="C35" s="1547"/>
      <c r="D35" s="1547"/>
      <c r="E35" s="1547"/>
      <c r="F35" s="1547"/>
      <c r="G35" s="1547"/>
      <c r="H35" s="1547"/>
      <c r="I35" s="1547"/>
      <c r="J35" s="1547"/>
      <c r="K35" s="1547"/>
      <c r="L35" s="1547"/>
      <c r="M35" s="1547"/>
      <c r="N35" s="1547"/>
      <c r="O35" s="1547"/>
      <c r="P35" s="1547"/>
      <c r="Q35" s="1547"/>
      <c r="R35" s="1547"/>
      <c r="S35" s="1547"/>
      <c r="T35" s="1547"/>
      <c r="U35" s="1547"/>
      <c r="V35" s="5"/>
      <c r="W35" s="1548"/>
      <c r="X35" s="1551"/>
      <c r="Y35" s="1552"/>
      <c r="Z35" s="1548"/>
      <c r="AA35" s="1548"/>
      <c r="AB35" s="1556"/>
      <c r="AC35" s="1557"/>
      <c r="AD35" s="43"/>
      <c r="AE35" s="44"/>
      <c r="AF35" s="45"/>
      <c r="AG35" s="45"/>
      <c r="AH35" s="45"/>
      <c r="AI35" s="45"/>
      <c r="AJ35" s="1439"/>
      <c r="AK35" s="1440"/>
    </row>
    <row r="36" spans="1:37" ht="9.75" customHeight="1" x14ac:dyDescent="0.25">
      <c r="A36" s="1443" t="s">
        <v>140</v>
      </c>
      <c r="B36" s="1443"/>
      <c r="C36" s="1443"/>
      <c r="D36" s="1443"/>
      <c r="E36" s="1443"/>
      <c r="F36" s="1443"/>
      <c r="G36" s="1443"/>
      <c r="H36" s="1443"/>
      <c r="I36" s="1443"/>
      <c r="J36" s="1443"/>
      <c r="K36" s="1443"/>
      <c r="L36" s="1443"/>
      <c r="M36" s="1443"/>
      <c r="N36" s="1443"/>
      <c r="O36" s="1443"/>
      <c r="P36" s="1443"/>
      <c r="Q36" s="1443"/>
      <c r="R36" s="1443"/>
      <c r="S36" s="1443"/>
      <c r="T36" s="1443"/>
      <c r="U36" s="1443"/>
      <c r="V36" s="5"/>
      <c r="W36" s="1548"/>
      <c r="X36" s="1551"/>
      <c r="Y36" s="1552"/>
      <c r="Z36" s="1548"/>
      <c r="AA36" s="1548"/>
      <c r="AB36" s="1556"/>
      <c r="AC36" s="1557"/>
      <c r="AD36" s="43"/>
      <c r="AE36" s="44"/>
      <c r="AF36" s="45"/>
      <c r="AG36" s="45"/>
      <c r="AH36" s="45"/>
      <c r="AI36" s="45"/>
      <c r="AJ36" s="1439"/>
      <c r="AK36" s="1440"/>
    </row>
    <row r="37" spans="1:37" ht="9.75" customHeight="1" x14ac:dyDescent="0.25">
      <c r="A37" s="1444"/>
      <c r="B37" s="1444"/>
      <c r="C37" s="1444"/>
      <c r="D37" s="1444"/>
      <c r="E37" s="1444"/>
      <c r="F37" s="1444"/>
      <c r="G37" s="1444"/>
      <c r="H37" s="1444"/>
      <c r="I37" s="1444"/>
      <c r="J37" s="1444"/>
      <c r="K37" s="1444"/>
      <c r="L37" s="1444"/>
      <c r="M37" s="1444"/>
      <c r="N37" s="1444"/>
      <c r="O37" s="1444"/>
      <c r="P37" s="1444"/>
      <c r="Q37" s="1444"/>
      <c r="R37" s="1444"/>
      <c r="S37" s="1444"/>
      <c r="T37" s="1444"/>
      <c r="U37" s="1444"/>
      <c r="V37" s="5"/>
      <c r="W37" s="1549"/>
      <c r="X37" s="1553"/>
      <c r="Y37" s="1554"/>
      <c r="Z37" s="1549"/>
      <c r="AA37" s="1549"/>
      <c r="AB37" s="1558"/>
      <c r="AC37" s="1559"/>
      <c r="AD37" s="45"/>
      <c r="AE37" s="46"/>
      <c r="AF37" s="47"/>
      <c r="AG37" s="47"/>
      <c r="AH37" s="47"/>
      <c r="AI37" s="47"/>
      <c r="AJ37" s="1441"/>
      <c r="AK37" s="1442"/>
    </row>
    <row r="38" spans="1:37" ht="9.75" customHeight="1" x14ac:dyDescent="0.25">
      <c r="A38" s="1357" t="s">
        <v>95</v>
      </c>
      <c r="B38" s="1358"/>
      <c r="C38" s="1358"/>
      <c r="D38" s="1358"/>
      <c r="E38" s="1358"/>
      <c r="F38" s="1358"/>
      <c r="G38" s="1358"/>
      <c r="H38" s="1359"/>
      <c r="I38" s="1357" t="s">
        <v>96</v>
      </c>
      <c r="J38" s="1358"/>
      <c r="K38" s="1358"/>
      <c r="L38" s="1358"/>
      <c r="M38" s="1358"/>
      <c r="N38" s="1358"/>
      <c r="O38" s="1359"/>
      <c r="P38" s="1357" t="s">
        <v>97</v>
      </c>
      <c r="Q38" s="1358"/>
      <c r="R38" s="1358"/>
      <c r="S38" s="1358"/>
      <c r="T38" s="1358"/>
      <c r="U38" s="1359"/>
      <c r="V38" s="5"/>
      <c r="W38" s="1445"/>
      <c r="X38" s="1445"/>
      <c r="Y38" s="1445"/>
      <c r="Z38" s="1445"/>
      <c r="AA38" s="1445"/>
      <c r="AB38" s="1445"/>
      <c r="AC38" s="1445"/>
      <c r="AD38" s="1445"/>
      <c r="AE38" s="1445"/>
      <c r="AF38" s="1445"/>
      <c r="AG38" s="1445"/>
      <c r="AH38" s="1445"/>
      <c r="AI38" s="1445"/>
      <c r="AJ38" s="1445"/>
      <c r="AK38" s="1445"/>
    </row>
    <row r="39" spans="1:37" ht="12" customHeight="1" x14ac:dyDescent="0.25">
      <c r="A39" s="1473" t="str">
        <f>EXPORTAR!D17</f>
        <v>RIVAS</v>
      </c>
      <c r="B39" s="1474"/>
      <c r="C39" s="1474"/>
      <c r="D39" s="1474"/>
      <c r="E39" s="1474"/>
      <c r="F39" s="1474"/>
      <c r="G39" s="1474"/>
      <c r="H39" s="1475"/>
      <c r="I39" s="1473" t="str">
        <f>EXPORTAR!D18</f>
        <v>MARTINEZ</v>
      </c>
      <c r="J39" s="1474"/>
      <c r="K39" s="1474"/>
      <c r="L39" s="1474"/>
      <c r="M39" s="1474"/>
      <c r="N39" s="1474"/>
      <c r="O39" s="1475"/>
      <c r="P39" s="1473" t="str">
        <f>EXPORTAR!D16</f>
        <v>JUAN ESTEBAN</v>
      </c>
      <c r="Q39" s="1474"/>
      <c r="R39" s="1474"/>
      <c r="S39" s="1474"/>
      <c r="T39" s="1474"/>
      <c r="U39" s="1475"/>
      <c r="V39" s="5"/>
      <c r="W39" s="1332" t="s">
        <v>141</v>
      </c>
      <c r="X39" s="1333"/>
      <c r="Y39" s="1333"/>
      <c r="Z39" s="1333"/>
      <c r="AA39" s="1333"/>
      <c r="AB39" s="1333"/>
      <c r="AC39" s="1333"/>
      <c r="AD39" s="1333"/>
      <c r="AE39" s="1333"/>
      <c r="AF39" s="1333"/>
      <c r="AG39" s="1333"/>
      <c r="AH39" s="1333"/>
      <c r="AI39" s="1333"/>
      <c r="AJ39" s="1333"/>
      <c r="AK39" s="1334"/>
    </row>
    <row r="40" spans="1:37" ht="5.25" customHeight="1" x14ac:dyDescent="0.25">
      <c r="A40" s="1476"/>
      <c r="B40" s="1524"/>
      <c r="C40" s="1524"/>
      <c r="D40" s="1524"/>
      <c r="E40" s="1524"/>
      <c r="F40" s="1524"/>
      <c r="G40" s="1524"/>
      <c r="H40" s="1478"/>
      <c r="I40" s="1476"/>
      <c r="J40" s="1524"/>
      <c r="K40" s="1524"/>
      <c r="L40" s="1524"/>
      <c r="M40" s="1524"/>
      <c r="N40" s="1524"/>
      <c r="O40" s="1478"/>
      <c r="P40" s="1476"/>
      <c r="Q40" s="1524"/>
      <c r="R40" s="1524"/>
      <c r="S40" s="1524"/>
      <c r="T40" s="1524"/>
      <c r="U40" s="1478"/>
      <c r="V40" s="5"/>
      <c r="W40" s="1540" t="s">
        <v>142</v>
      </c>
      <c r="X40" s="1541"/>
      <c r="Y40" s="1541"/>
      <c r="Z40" s="1541"/>
      <c r="AA40" s="1541"/>
      <c r="AB40" s="1541"/>
      <c r="AC40" s="1541"/>
      <c r="AD40" s="1541"/>
      <c r="AE40" s="1541"/>
      <c r="AF40" s="1541"/>
      <c r="AG40" s="1541"/>
      <c r="AH40" s="1541"/>
      <c r="AI40" s="1541"/>
      <c r="AJ40" s="1541"/>
      <c r="AK40" s="1542"/>
    </row>
    <row r="41" spans="1:37" ht="3" customHeight="1" x14ac:dyDescent="0.25">
      <c r="A41" s="1479"/>
      <c r="B41" s="1480"/>
      <c r="C41" s="1480"/>
      <c r="D41" s="1480"/>
      <c r="E41" s="1480"/>
      <c r="F41" s="1480"/>
      <c r="G41" s="1480"/>
      <c r="H41" s="1481"/>
      <c r="I41" s="1479"/>
      <c r="J41" s="1480"/>
      <c r="K41" s="1480"/>
      <c r="L41" s="1480"/>
      <c r="M41" s="1480"/>
      <c r="N41" s="1480"/>
      <c r="O41" s="1481"/>
      <c r="P41" s="1479"/>
      <c r="Q41" s="1480"/>
      <c r="R41" s="1480"/>
      <c r="S41" s="1480"/>
      <c r="T41" s="1480"/>
      <c r="U41" s="1481"/>
      <c r="V41" s="5"/>
      <c r="W41" s="1482"/>
      <c r="X41" s="1543"/>
      <c r="Y41" s="1543"/>
      <c r="Z41" s="1543"/>
      <c r="AA41" s="1543"/>
      <c r="AB41" s="1543"/>
      <c r="AC41" s="1543"/>
      <c r="AD41" s="1543"/>
      <c r="AE41" s="1543"/>
      <c r="AF41" s="1543"/>
      <c r="AG41" s="1543"/>
      <c r="AH41" s="1543"/>
      <c r="AI41" s="1543"/>
      <c r="AJ41" s="1543"/>
      <c r="AK41" s="1484"/>
    </row>
    <row r="42" spans="1:37" ht="9.75" customHeight="1" x14ac:dyDescent="0.25">
      <c r="A42" s="1252" t="s">
        <v>107</v>
      </c>
      <c r="B42" s="1253"/>
      <c r="C42" s="26" t="s">
        <v>108</v>
      </c>
      <c r="D42" s="1254" t="s">
        <v>109</v>
      </c>
      <c r="E42" s="1255"/>
      <c r="F42" s="1256"/>
      <c r="G42" s="1254" t="s">
        <v>110</v>
      </c>
      <c r="H42" s="1255"/>
      <c r="I42" s="1256"/>
      <c r="J42" s="1254" t="s">
        <v>111</v>
      </c>
      <c r="K42" s="1256"/>
      <c r="L42" s="1254" t="s">
        <v>112</v>
      </c>
      <c r="M42" s="1255"/>
      <c r="N42" s="1256"/>
      <c r="O42" s="27" t="s">
        <v>113</v>
      </c>
      <c r="P42" s="1254" t="s">
        <v>114</v>
      </c>
      <c r="Q42" s="1255"/>
      <c r="R42" s="1256"/>
      <c r="S42" s="1254" t="s">
        <v>115</v>
      </c>
      <c r="T42" s="1255"/>
      <c r="U42" s="1256"/>
      <c r="V42" s="5"/>
      <c r="W42" s="1544"/>
      <c r="X42" s="1545"/>
      <c r="Y42" s="1545"/>
      <c r="Z42" s="1545"/>
      <c r="AA42" s="1545"/>
      <c r="AB42" s="1545"/>
      <c r="AC42" s="1545"/>
      <c r="AD42" s="1545"/>
      <c r="AE42" s="1545"/>
      <c r="AF42" s="1545"/>
      <c r="AG42" s="1545"/>
      <c r="AH42" s="1545"/>
      <c r="AI42" s="1545"/>
      <c r="AJ42" s="1545"/>
      <c r="AK42" s="1546"/>
    </row>
    <row r="43" spans="1:37" ht="9.75" customHeight="1" x14ac:dyDescent="0.25">
      <c r="A43" s="1407" t="s">
        <v>116</v>
      </c>
      <c r="B43" s="1408"/>
      <c r="C43" s="1411" t="s">
        <v>117</v>
      </c>
      <c r="D43" s="1407" t="s">
        <v>118</v>
      </c>
      <c r="E43" s="1413"/>
      <c r="F43" s="1408"/>
      <c r="G43" s="1407" t="s">
        <v>119</v>
      </c>
      <c r="H43" s="1413"/>
      <c r="I43" s="1408"/>
      <c r="J43" s="1407" t="s">
        <v>120</v>
      </c>
      <c r="K43" s="1408"/>
      <c r="L43" s="1407" t="s">
        <v>121</v>
      </c>
      <c r="M43" s="1413"/>
      <c r="N43" s="1408"/>
      <c r="O43" s="1411" t="s">
        <v>122</v>
      </c>
      <c r="P43" s="1407" t="s">
        <v>123</v>
      </c>
      <c r="Q43" s="1413"/>
      <c r="R43" s="1408"/>
      <c r="S43" s="1418">
        <f>EXPORTAR!D19</f>
        <v>1010111103</v>
      </c>
      <c r="T43" s="1531"/>
      <c r="U43" s="1532"/>
      <c r="V43" s="5"/>
      <c r="W43" s="1504" t="str">
        <f>IF(EXPORTAR!D51="","","Traslado de Cuenta Hacia la Secretaria de Transito de")</f>
        <v/>
      </c>
      <c r="X43" s="1505"/>
      <c r="Y43" s="1505"/>
      <c r="Z43" s="1505"/>
      <c r="AA43" s="1505"/>
      <c r="AB43" s="1505"/>
      <c r="AC43" s="1505"/>
      <c r="AD43" s="1505"/>
      <c r="AE43" s="1505"/>
      <c r="AF43" s="1505"/>
      <c r="AG43" s="1508">
        <f>EXPORTAR!D51</f>
        <v>0</v>
      </c>
      <c r="AH43" s="1508"/>
      <c r="AI43" s="1508"/>
      <c r="AJ43" s="1508"/>
      <c r="AK43" s="1509"/>
    </row>
    <row r="44" spans="1:37" ht="3.75" customHeight="1" x14ac:dyDescent="0.25">
      <c r="A44" s="1409"/>
      <c r="B44" s="1410"/>
      <c r="C44" s="1412"/>
      <c r="D44" s="1409"/>
      <c r="E44" s="1414"/>
      <c r="F44" s="1410"/>
      <c r="G44" s="1409"/>
      <c r="H44" s="1414"/>
      <c r="I44" s="1410"/>
      <c r="J44" s="1409"/>
      <c r="K44" s="1410"/>
      <c r="L44" s="1409"/>
      <c r="M44" s="1414"/>
      <c r="N44" s="1410"/>
      <c r="O44" s="1412"/>
      <c r="P44" s="1409"/>
      <c r="Q44" s="1414"/>
      <c r="R44" s="1410"/>
      <c r="S44" s="1533"/>
      <c r="T44" s="1534"/>
      <c r="U44" s="1535"/>
      <c r="V44" s="5"/>
      <c r="W44" s="1506"/>
      <c r="X44" s="1507"/>
      <c r="Y44" s="1507"/>
      <c r="Z44" s="1507"/>
      <c r="AA44" s="1507"/>
      <c r="AB44" s="1507"/>
      <c r="AC44" s="1507"/>
      <c r="AD44" s="1507"/>
      <c r="AE44" s="1507"/>
      <c r="AF44" s="1507"/>
      <c r="AG44" s="1510"/>
      <c r="AH44" s="1510"/>
      <c r="AI44" s="1510"/>
      <c r="AJ44" s="1510"/>
      <c r="AK44" s="1511"/>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5" t="s">
        <v>143</v>
      </c>
      <c r="X45" s="1317"/>
      <c r="Y45" s="1317"/>
      <c r="Z45" s="1317"/>
      <c r="AA45" s="1317"/>
      <c r="AB45" s="1317"/>
      <c r="AC45" s="1317"/>
      <c r="AD45" s="1317"/>
      <c r="AE45" s="1317"/>
      <c r="AF45" s="1317"/>
      <c r="AG45" s="1317"/>
      <c r="AH45" s="1317"/>
      <c r="AI45" s="1317"/>
      <c r="AJ45" s="1317"/>
      <c r="AK45" s="1316"/>
    </row>
    <row r="46" spans="1:37" ht="19.5" customHeight="1" x14ac:dyDescent="0.25">
      <c r="A46" s="1467" t="str">
        <f>EXPORTAR!D20</f>
        <v>Cra 80 50 - 52</v>
      </c>
      <c r="B46" s="1470"/>
      <c r="C46" s="1470"/>
      <c r="D46" s="1470"/>
      <c r="E46" s="1470"/>
      <c r="F46" s="1470"/>
      <c r="G46" s="1470"/>
      <c r="H46" s="1470"/>
      <c r="I46" s="1470"/>
      <c r="J46" s="1470"/>
      <c r="K46" s="1470"/>
      <c r="L46" s="1469"/>
      <c r="M46" s="1536" t="str">
        <f>EXPORTAR!D21</f>
        <v>Medellin</v>
      </c>
      <c r="N46" s="1537"/>
      <c r="O46" s="1537"/>
      <c r="P46" s="1537"/>
      <c r="Q46" s="1537"/>
      <c r="R46" s="1538"/>
      <c r="S46" s="1471">
        <f>EXPORTAR!D22</f>
        <v>3205878787</v>
      </c>
      <c r="T46" s="1521"/>
      <c r="U46" s="1522"/>
      <c r="V46" s="5"/>
      <c r="W46" s="1490" t="s">
        <v>144</v>
      </c>
      <c r="X46" s="1491"/>
      <c r="Y46" s="1491"/>
      <c r="Z46" s="1491"/>
      <c r="AA46" s="1491"/>
      <c r="AB46" s="1491"/>
      <c r="AC46" s="1491"/>
      <c r="AD46" s="1491"/>
      <c r="AE46" s="1491"/>
      <c r="AF46" s="1491"/>
      <c r="AG46" s="1491"/>
      <c r="AH46" s="1491"/>
      <c r="AI46" s="1491"/>
      <c r="AJ46" s="1491"/>
      <c r="AK46" s="1492"/>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3"/>
      <c r="X47" s="1539"/>
      <c r="Y47" s="1539"/>
      <c r="Z47" s="1539"/>
      <c r="AA47" s="1539"/>
      <c r="AB47" s="1539"/>
      <c r="AC47" s="1539"/>
      <c r="AD47" s="1539"/>
      <c r="AE47" s="1539"/>
      <c r="AF47" s="1539"/>
      <c r="AG47" s="1539"/>
      <c r="AH47" s="1539"/>
      <c r="AI47" s="1539"/>
      <c r="AJ47" s="1539"/>
      <c r="AK47" s="1495"/>
    </row>
    <row r="48" spans="1:37" x14ac:dyDescent="0.25">
      <c r="A48" s="1512"/>
      <c r="B48" s="1513"/>
      <c r="C48" s="1513"/>
      <c r="D48" s="1513"/>
      <c r="E48" s="1513"/>
      <c r="F48" s="1513"/>
      <c r="G48" s="1513"/>
      <c r="H48" s="1513"/>
      <c r="I48" s="1513"/>
      <c r="J48" s="1513"/>
      <c r="K48" s="1513"/>
      <c r="L48" s="1513"/>
      <c r="M48" s="1513"/>
      <c r="N48" s="1513"/>
      <c r="O48" s="1513"/>
      <c r="P48" s="1513"/>
      <c r="Q48" s="1513"/>
      <c r="R48" s="1513"/>
      <c r="S48" s="1513"/>
      <c r="T48" s="1513"/>
      <c r="U48" s="1514"/>
      <c r="V48" s="5"/>
      <c r="W48" s="1496"/>
      <c r="X48" s="1497"/>
      <c r="Y48" s="1497"/>
      <c r="Z48" s="1497"/>
      <c r="AA48" s="1497"/>
      <c r="AB48" s="1497"/>
      <c r="AC48" s="1497"/>
      <c r="AD48" s="1497"/>
      <c r="AE48" s="1497"/>
      <c r="AF48" s="1497"/>
      <c r="AG48" s="1497"/>
      <c r="AH48" s="1497"/>
      <c r="AI48" s="1497"/>
      <c r="AJ48" s="1497"/>
      <c r="AK48" s="1498"/>
    </row>
    <row r="49" spans="1:37" ht="2.25" customHeight="1" thickBot="1" x14ac:dyDescent="0.3">
      <c r="A49" s="1515"/>
      <c r="B49" s="1516"/>
      <c r="C49" s="1516"/>
      <c r="D49" s="1516"/>
      <c r="E49" s="1516"/>
      <c r="F49" s="1516"/>
      <c r="G49" s="1516"/>
      <c r="H49" s="1516"/>
      <c r="I49" s="1516"/>
      <c r="J49" s="1516"/>
      <c r="K49" s="1516"/>
      <c r="L49" s="1516"/>
      <c r="M49" s="1516"/>
      <c r="N49" s="1516"/>
      <c r="O49" s="1516"/>
      <c r="P49" s="1516"/>
      <c r="Q49" s="1516"/>
      <c r="R49" s="1516"/>
      <c r="S49" s="1516"/>
      <c r="T49" s="1516"/>
      <c r="U49" s="1517"/>
      <c r="V49" s="5"/>
      <c r="W49" s="1499"/>
      <c r="X49" s="1500"/>
      <c r="Y49" s="1500"/>
      <c r="Z49" s="1500"/>
      <c r="AA49" s="1500"/>
      <c r="AB49" s="1500"/>
      <c r="AC49" s="1500"/>
      <c r="AD49" s="1500"/>
      <c r="AE49" s="1500"/>
      <c r="AF49" s="1500"/>
      <c r="AG49" s="1500"/>
      <c r="AH49" s="1500"/>
      <c r="AI49" s="1500"/>
      <c r="AJ49" s="1500"/>
      <c r="AK49" s="1501"/>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2"/>
      <c r="X50" s="1445"/>
      <c r="Y50" s="1445"/>
      <c r="Z50" s="1445"/>
      <c r="AA50" s="1445"/>
      <c r="AB50" s="1445"/>
      <c r="AC50" s="1445"/>
      <c r="AD50" s="1445"/>
      <c r="AE50" s="1445"/>
      <c r="AF50" s="1445"/>
      <c r="AG50" s="1445"/>
      <c r="AH50" s="1445"/>
      <c r="AI50" s="1445"/>
      <c r="AJ50" s="1445"/>
      <c r="AK50" s="1503"/>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09">
        <f>EXPORTAR!D45</f>
        <v>0</v>
      </c>
      <c r="D53" s="1609"/>
      <c r="E53" s="1609"/>
      <c r="F53" s="1609"/>
      <c r="G53" s="1609"/>
      <c r="H53" s="1609"/>
      <c r="I53" s="1609"/>
      <c r="J53" s="1609"/>
      <c r="K53" s="1609"/>
      <c r="L53" s="1609"/>
      <c r="M53" s="1609"/>
      <c r="N53" s="1609"/>
      <c r="O53" s="1609"/>
      <c r="P53" s="1609"/>
      <c r="Q53" s="1609"/>
      <c r="R53" s="1609"/>
      <c r="S53" s="1609"/>
      <c r="T53" s="1609"/>
      <c r="U53" s="1609"/>
      <c r="V53" s="1609"/>
      <c r="W53" s="1609"/>
    </row>
    <row r="54" spans="1:37" x14ac:dyDescent="0.25">
      <c r="F54" s="1299"/>
      <c r="G54" s="1299"/>
      <c r="H54" s="1299"/>
      <c r="I54" s="1299"/>
      <c r="J54" s="1299"/>
      <c r="K54" s="1299"/>
      <c r="L54" s="1299"/>
      <c r="M54" s="1299"/>
      <c r="N54" s="1299"/>
      <c r="O54" s="1299"/>
      <c r="P54" s="1299"/>
      <c r="Q54" s="1299"/>
      <c r="R54" s="1299"/>
      <c r="S54" s="1299"/>
      <c r="T54" s="1299"/>
      <c r="U54" s="1299"/>
      <c r="V54" s="1299"/>
      <c r="W54" s="1299"/>
      <c r="X54" s="1299"/>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0" t="s">
        <v>26</v>
      </c>
      <c r="B1" s="1277"/>
      <c r="C1" s="1277"/>
      <c r="D1" s="1277"/>
      <c r="E1" s="1277"/>
      <c r="F1" s="1277"/>
      <c r="G1" s="1277"/>
      <c r="H1" s="1277"/>
      <c r="I1" s="1277"/>
      <c r="J1" s="1277"/>
      <c r="K1" s="1277"/>
      <c r="L1" s="1277"/>
      <c r="M1" s="1277"/>
      <c r="N1" s="1277"/>
      <c r="O1" s="1277"/>
      <c r="P1" s="1277"/>
      <c r="Q1" s="1277"/>
      <c r="R1" s="1277"/>
      <c r="S1" s="1301"/>
      <c r="T1" s="1302" t="s">
        <v>27</v>
      </c>
      <c r="U1" s="1303"/>
      <c r="V1" s="1303"/>
      <c r="W1" s="1303"/>
      <c r="X1" s="1303"/>
      <c r="Y1" s="1304"/>
      <c r="Z1" s="3"/>
      <c r="AA1" s="1308" t="s">
        <v>28</v>
      </c>
      <c r="AB1" s="1309"/>
      <c r="AC1" s="1309"/>
      <c r="AD1" s="1309"/>
      <c r="AE1" s="1309"/>
      <c r="AF1" s="1309"/>
      <c r="AG1" s="1309"/>
      <c r="AH1" s="1310"/>
      <c r="AJ1" s="1315" t="s">
        <v>29</v>
      </c>
      <c r="AK1" s="1316"/>
    </row>
    <row r="2" spans="1:51" x14ac:dyDescent="0.25">
      <c r="A2" s="1246"/>
      <c r="B2" s="1247"/>
      <c r="C2" s="1247"/>
      <c r="D2" s="1247"/>
      <c r="E2" s="1247"/>
      <c r="F2" s="1247"/>
      <c r="G2" s="1247"/>
      <c r="H2" s="1247"/>
      <c r="I2" s="1247"/>
      <c r="J2" s="1247"/>
      <c r="K2" s="1247"/>
      <c r="L2" s="1247"/>
      <c r="M2" s="1247"/>
      <c r="N2" s="1247"/>
      <c r="O2" s="1247"/>
      <c r="P2" s="1247"/>
      <c r="Q2" s="1247"/>
      <c r="R2" s="1247"/>
      <c r="S2" s="1248"/>
      <c r="T2" s="1305"/>
      <c r="U2" s="1306"/>
      <c r="V2" s="1306"/>
      <c r="W2" s="1306"/>
      <c r="X2" s="1306"/>
      <c r="Y2" s="1307"/>
      <c r="Z2" s="4"/>
      <c r="AA2" s="1486" t="s">
        <v>30</v>
      </c>
      <c r="AB2" s="1487"/>
      <c r="AC2" s="1487"/>
      <c r="AD2" s="1487"/>
      <c r="AE2" s="1487"/>
      <c r="AF2" s="1487"/>
      <c r="AG2" s="1487"/>
      <c r="AH2" s="1635"/>
      <c r="AI2" s="5"/>
      <c r="AJ2" s="6" t="s">
        <v>31</v>
      </c>
      <c r="AK2" s="9" t="s">
        <v>32</v>
      </c>
    </row>
    <row r="3" spans="1:51" ht="9.75" customHeight="1" x14ac:dyDescent="0.25">
      <c r="A3" s="1246"/>
      <c r="B3" s="1247"/>
      <c r="C3" s="1247"/>
      <c r="D3" s="1247"/>
      <c r="E3" s="1247"/>
      <c r="F3" s="1247"/>
      <c r="G3" s="1247"/>
      <c r="H3" s="1247"/>
      <c r="I3" s="1247"/>
      <c r="J3" s="1247"/>
      <c r="K3" s="1247"/>
      <c r="L3" s="1247"/>
      <c r="M3" s="1247"/>
      <c r="N3" s="1247"/>
      <c r="O3" s="1247"/>
      <c r="P3" s="1247"/>
      <c r="Q3" s="1247"/>
      <c r="R3" s="1247"/>
      <c r="S3" s="1248"/>
      <c r="T3" s="7"/>
      <c r="U3" s="5"/>
      <c r="V3" s="5"/>
      <c r="W3" s="5"/>
      <c r="X3" s="5"/>
      <c r="Y3" s="8"/>
      <c r="Z3" s="8"/>
      <c r="AA3" s="1252" t="s">
        <v>2</v>
      </c>
      <c r="AB3" s="1253"/>
      <c r="AC3" s="1254" t="s">
        <v>33</v>
      </c>
      <c r="AD3" s="1255"/>
      <c r="AE3" s="1256"/>
      <c r="AF3" s="1257" t="s">
        <v>34</v>
      </c>
      <c r="AG3" s="1257"/>
      <c r="AH3" s="1257"/>
      <c r="AI3" s="5"/>
      <c r="AJ3" s="1258" t="str">
        <f>EXPORTAR!D27</f>
        <v>EGT60I</v>
      </c>
      <c r="AK3" s="1259"/>
    </row>
    <row r="4" spans="1:51" ht="16.5" customHeight="1" x14ac:dyDescent="0.25">
      <c r="A4" s="1249"/>
      <c r="B4" s="1250"/>
      <c r="C4" s="1250"/>
      <c r="D4" s="1250"/>
      <c r="E4" s="1250"/>
      <c r="F4" s="1250"/>
      <c r="G4" s="1250"/>
      <c r="H4" s="1250"/>
      <c r="I4" s="1250"/>
      <c r="J4" s="1250"/>
      <c r="K4" s="1250"/>
      <c r="L4" s="1250"/>
      <c r="M4" s="1250"/>
      <c r="N4" s="1250"/>
      <c r="O4" s="1250"/>
      <c r="P4" s="1250"/>
      <c r="Q4" s="1250"/>
      <c r="R4" s="1250"/>
      <c r="S4" s="1251"/>
      <c r="T4" s="10"/>
      <c r="U4" s="11"/>
      <c r="V4" s="11"/>
      <c r="W4" s="11"/>
      <c r="X4" s="11"/>
      <c r="Y4" s="12"/>
      <c r="Z4" s="13"/>
      <c r="AA4" s="1270"/>
      <c r="AB4" s="1271"/>
      <c r="AC4" s="1272"/>
      <c r="AD4" s="1273"/>
      <c r="AE4" s="1274"/>
      <c r="AF4" s="14" t="s">
        <v>35</v>
      </c>
      <c r="AG4" s="14" t="s">
        <v>36</v>
      </c>
      <c r="AH4" s="14" t="s">
        <v>37</v>
      </c>
      <c r="AI4" s="5"/>
      <c r="AJ4" s="1260"/>
      <c r="AK4" s="1261"/>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5" t="s">
        <v>38</v>
      </c>
      <c r="B6" s="1276"/>
      <c r="C6" s="1276"/>
      <c r="D6" s="1276"/>
      <c r="E6" s="1276"/>
      <c r="F6" s="1276"/>
      <c r="G6" s="1276"/>
      <c r="H6" s="1276"/>
      <c r="I6" s="1276"/>
      <c r="J6" s="1276"/>
      <c r="K6" s="1276"/>
      <c r="L6" s="1276"/>
      <c r="M6" s="1276"/>
      <c r="N6" s="1276"/>
      <c r="O6" s="1276"/>
      <c r="P6" s="1277"/>
      <c r="Q6" s="1276"/>
      <c r="R6" s="1276"/>
      <c r="S6" s="1277"/>
      <c r="T6" s="1276"/>
      <c r="U6" s="1278"/>
      <c r="V6" s="5"/>
      <c r="W6" s="1279" t="s">
        <v>39</v>
      </c>
      <c r="X6" s="1279"/>
      <c r="Y6" s="1279"/>
      <c r="Z6" s="15" t="s">
        <v>40</v>
      </c>
      <c r="AA6" s="16"/>
      <c r="AB6" s="16"/>
      <c r="AC6" s="1280" t="s">
        <v>41</v>
      </c>
      <c r="AD6" s="1280"/>
      <c r="AE6" s="1280"/>
      <c r="AF6" s="1280"/>
      <c r="AG6" s="1280"/>
      <c r="AH6" s="1280"/>
      <c r="AI6" s="1280"/>
      <c r="AJ6" s="1280"/>
      <c r="AK6" s="1280"/>
    </row>
    <row r="7" spans="1:51" ht="10.5" customHeight="1" x14ac:dyDescent="0.25">
      <c r="A7" s="1281">
        <v>1</v>
      </c>
      <c r="B7" s="1281" t="s">
        <v>165</v>
      </c>
      <c r="C7" s="1281"/>
      <c r="D7" s="1282"/>
      <c r="E7" s="1281">
        <v>2</v>
      </c>
      <c r="F7" s="1284" t="s">
        <v>25</v>
      </c>
      <c r="G7" s="1284"/>
      <c r="H7" s="1282"/>
      <c r="I7" s="1281">
        <v>3</v>
      </c>
      <c r="J7" s="1329" t="s">
        <v>42</v>
      </c>
      <c r="K7" s="1329"/>
      <c r="L7" s="1329"/>
      <c r="M7" s="1330"/>
      <c r="N7" s="1284">
        <v>4</v>
      </c>
      <c r="O7" s="1284" t="s">
        <v>43</v>
      </c>
      <c r="P7" s="1313"/>
      <c r="Q7" s="1284">
        <v>5</v>
      </c>
      <c r="R7" s="1284" t="s">
        <v>44</v>
      </c>
      <c r="S7" s="1313"/>
      <c r="T7" s="1284">
        <v>6</v>
      </c>
      <c r="U7" s="1284" t="s">
        <v>45</v>
      </c>
      <c r="V7" s="5"/>
      <c r="W7" s="1296" t="str">
        <f>EXPORTAR!D30</f>
        <v>SUZUKI</v>
      </c>
      <c r="X7" s="1296"/>
      <c r="Y7" s="1296"/>
      <c r="Z7" s="1318" t="str">
        <f>EXPORTAR!D31</f>
        <v>DR150 ABS</v>
      </c>
      <c r="AA7" s="1319"/>
      <c r="AB7" s="1320"/>
      <c r="AC7" s="1324" t="s">
        <v>21</v>
      </c>
      <c r="AD7" s="1325"/>
      <c r="AE7" s="17" t="s">
        <v>46</v>
      </c>
      <c r="AF7" s="17" t="s">
        <v>47</v>
      </c>
      <c r="AG7" s="17" t="s">
        <v>48</v>
      </c>
      <c r="AH7" s="17" t="s">
        <v>49</v>
      </c>
      <c r="AI7" s="17" t="s">
        <v>50</v>
      </c>
      <c r="AJ7" s="17" t="s">
        <v>51</v>
      </c>
      <c r="AK7" s="17" t="s">
        <v>52</v>
      </c>
    </row>
    <row r="8" spans="1:51" ht="16.5" customHeight="1" x14ac:dyDescent="0.25">
      <c r="A8" s="1281"/>
      <c r="B8" s="1281"/>
      <c r="C8" s="1281"/>
      <c r="D8" s="1283"/>
      <c r="E8" s="1281"/>
      <c r="F8" s="1284"/>
      <c r="G8" s="1284"/>
      <c r="H8" s="1283"/>
      <c r="I8" s="1281"/>
      <c r="J8" s="1329"/>
      <c r="K8" s="1329"/>
      <c r="L8" s="1329"/>
      <c r="M8" s="1331"/>
      <c r="N8" s="1284"/>
      <c r="O8" s="1284"/>
      <c r="P8" s="1313"/>
      <c r="Q8" s="1284"/>
      <c r="R8" s="1284"/>
      <c r="S8" s="1313"/>
      <c r="T8" s="1284"/>
      <c r="U8" s="1284"/>
      <c r="V8" s="5"/>
      <c r="W8" s="1296"/>
      <c r="X8" s="1296"/>
      <c r="Y8" s="1296"/>
      <c r="Z8" s="1321"/>
      <c r="AA8" s="1322"/>
      <c r="AB8" s="1323"/>
      <c r="AC8" s="1326">
        <v>1</v>
      </c>
      <c r="AD8" s="1326"/>
      <c r="AE8" s="18">
        <v>2</v>
      </c>
      <c r="AF8" s="18">
        <v>3</v>
      </c>
      <c r="AG8" s="18">
        <v>4</v>
      </c>
      <c r="AH8" s="18">
        <v>5</v>
      </c>
      <c r="AI8" s="18">
        <v>6</v>
      </c>
      <c r="AJ8" s="18">
        <v>7</v>
      </c>
      <c r="AK8" s="18">
        <v>8</v>
      </c>
      <c r="AU8" s="19"/>
      <c r="AV8" s="19"/>
      <c r="AW8" s="19"/>
      <c r="AX8" s="19"/>
      <c r="AY8" s="19"/>
    </row>
    <row r="9" spans="1:51" ht="9.75" customHeight="1" x14ac:dyDescent="0.25">
      <c r="A9" s="1285">
        <v>7</v>
      </c>
      <c r="B9" s="1262" t="s">
        <v>53</v>
      </c>
      <c r="C9" s="1264"/>
      <c r="D9" s="1283"/>
      <c r="E9" s="1285">
        <v>8</v>
      </c>
      <c r="F9" s="1262" t="s">
        <v>54</v>
      </c>
      <c r="G9" s="1264"/>
      <c r="H9" s="1283"/>
      <c r="I9" s="1285">
        <v>9</v>
      </c>
      <c r="J9" s="1262" t="s">
        <v>55</v>
      </c>
      <c r="K9" s="1263"/>
      <c r="L9" s="1264"/>
      <c r="M9" s="1331"/>
      <c r="N9" s="1268">
        <v>10</v>
      </c>
      <c r="O9" s="1284" t="s">
        <v>56</v>
      </c>
      <c r="P9" s="1313"/>
      <c r="Q9" s="1284">
        <v>11</v>
      </c>
      <c r="R9" s="1284" t="s">
        <v>57</v>
      </c>
      <c r="S9" s="1313"/>
      <c r="T9" s="1284">
        <v>12</v>
      </c>
      <c r="U9" s="1284" t="s">
        <v>58</v>
      </c>
      <c r="V9" s="5"/>
      <c r="W9" s="15" t="s">
        <v>59</v>
      </c>
      <c r="X9" s="16"/>
      <c r="Y9" s="16"/>
      <c r="Z9" s="16"/>
      <c r="AA9" s="16"/>
      <c r="AB9" s="16"/>
      <c r="AC9" s="16"/>
      <c r="AD9" s="16"/>
      <c r="AE9" s="16"/>
      <c r="AF9" s="16"/>
      <c r="AG9" s="1280" t="s">
        <v>60</v>
      </c>
      <c r="AH9" s="1280"/>
      <c r="AI9" s="1332" t="s">
        <v>61</v>
      </c>
      <c r="AJ9" s="1333"/>
      <c r="AK9" s="1334"/>
    </row>
    <row r="10" spans="1:51" ht="9" customHeight="1" x14ac:dyDescent="0.25">
      <c r="A10" s="1286"/>
      <c r="B10" s="1288"/>
      <c r="C10" s="1289"/>
      <c r="D10" s="1283"/>
      <c r="E10" s="1286"/>
      <c r="F10" s="1288"/>
      <c r="G10" s="1289"/>
      <c r="H10" s="1283"/>
      <c r="I10" s="1286"/>
      <c r="J10" s="1288"/>
      <c r="K10" s="1312"/>
      <c r="L10" s="1289"/>
      <c r="M10" s="1331"/>
      <c r="N10" s="1314"/>
      <c r="O10" s="1284"/>
      <c r="P10" s="1313"/>
      <c r="Q10" s="1284"/>
      <c r="R10" s="1284"/>
      <c r="S10" s="1313"/>
      <c r="T10" s="1284"/>
      <c r="U10" s="1284"/>
      <c r="V10" s="5"/>
      <c r="W10" s="1643" t="str">
        <f>EXPORTAR!D33</f>
        <v>AMARILLO NEGRO</v>
      </c>
      <c r="X10" s="1644"/>
      <c r="Y10" s="1644"/>
      <c r="Z10" s="1644"/>
      <c r="AA10" s="1644"/>
      <c r="AB10" s="1644"/>
      <c r="AC10" s="1644"/>
      <c r="AD10" s="1644"/>
      <c r="AE10" s="1644"/>
      <c r="AF10" s="1645"/>
      <c r="AG10" s="1311">
        <f>EXPORTAR!D32</f>
        <v>2026</v>
      </c>
      <c r="AH10" s="1311"/>
      <c r="AI10" s="1311">
        <f>EXPORTAR!D37</f>
        <v>149</v>
      </c>
      <c r="AJ10" s="1311"/>
      <c r="AK10" s="1311"/>
    </row>
    <row r="11" spans="1:51" ht="9" customHeight="1" x14ac:dyDescent="0.25">
      <c r="A11" s="1287"/>
      <c r="B11" s="1265"/>
      <c r="C11" s="1267"/>
      <c r="D11" s="1283"/>
      <c r="E11" s="1287"/>
      <c r="F11" s="1265"/>
      <c r="G11" s="1267"/>
      <c r="H11" s="1283"/>
      <c r="I11" s="1287"/>
      <c r="J11" s="1265"/>
      <c r="K11" s="1266"/>
      <c r="L11" s="1267"/>
      <c r="M11" s="1331"/>
      <c r="N11" s="1269"/>
      <c r="O11" s="1284"/>
      <c r="P11" s="1313"/>
      <c r="Q11" s="1284"/>
      <c r="R11" s="1284"/>
      <c r="S11" s="1313"/>
      <c r="T11" s="1284"/>
      <c r="U11" s="1284"/>
      <c r="V11" s="5"/>
      <c r="W11" s="1646"/>
      <c r="X11" s="1647"/>
      <c r="Y11" s="1647"/>
      <c r="Z11" s="1647"/>
      <c r="AA11" s="1647"/>
      <c r="AB11" s="1647"/>
      <c r="AC11" s="1647"/>
      <c r="AD11" s="1647"/>
      <c r="AE11" s="1647"/>
      <c r="AF11" s="1648"/>
      <c r="AG11" s="1311"/>
      <c r="AH11" s="1311"/>
      <c r="AI11" s="1311"/>
      <c r="AJ11" s="1311"/>
      <c r="AK11" s="1311"/>
    </row>
    <row r="12" spans="1:51" ht="12" customHeight="1" x14ac:dyDescent="0.25">
      <c r="A12" s="1285">
        <v>13</v>
      </c>
      <c r="B12" s="1262" t="s">
        <v>62</v>
      </c>
      <c r="C12" s="1264"/>
      <c r="D12" s="1283"/>
      <c r="E12" s="1285">
        <v>14</v>
      </c>
      <c r="F12" s="1262" t="s">
        <v>63</v>
      </c>
      <c r="G12" s="1264"/>
      <c r="H12" s="1283"/>
      <c r="I12" s="1285">
        <v>15</v>
      </c>
      <c r="J12" s="1262" t="s">
        <v>64</v>
      </c>
      <c r="K12" s="1263"/>
      <c r="L12" s="1264"/>
      <c r="M12" s="1331"/>
      <c r="N12" s="1268">
        <v>16</v>
      </c>
      <c r="O12" s="1284" t="s">
        <v>65</v>
      </c>
      <c r="P12" s="56"/>
      <c r="Q12" s="1268">
        <v>17</v>
      </c>
      <c r="R12" s="1284" t="s">
        <v>66</v>
      </c>
      <c r="S12" s="56"/>
      <c r="T12" s="1268">
        <v>18</v>
      </c>
      <c r="U12" s="1297" t="s">
        <v>67</v>
      </c>
      <c r="V12" s="5"/>
      <c r="W12" s="1315" t="s">
        <v>68</v>
      </c>
      <c r="X12" s="1317"/>
      <c r="Y12" s="1316"/>
      <c r="Z12" s="1275" t="s">
        <v>166</v>
      </c>
      <c r="AA12" s="1276"/>
      <c r="AB12" s="1276"/>
      <c r="AC12" s="1276"/>
      <c r="AD12" s="1278"/>
      <c r="AE12" s="1275" t="s">
        <v>167</v>
      </c>
      <c r="AF12" s="1276"/>
      <c r="AG12" s="1276"/>
      <c r="AH12" s="1278"/>
      <c r="AI12" s="1338" t="s">
        <v>69</v>
      </c>
      <c r="AJ12" s="1338"/>
      <c r="AK12" s="1338"/>
    </row>
    <row r="13" spans="1:51" ht="19.5" customHeight="1" x14ac:dyDescent="0.25">
      <c r="A13" s="1287"/>
      <c r="B13" s="1265"/>
      <c r="C13" s="1267"/>
      <c r="D13" s="1283"/>
      <c r="E13" s="1287"/>
      <c r="F13" s="1265"/>
      <c r="G13" s="1267"/>
      <c r="H13" s="1283"/>
      <c r="I13" s="1287"/>
      <c r="J13" s="1265"/>
      <c r="K13" s="1266"/>
      <c r="L13" s="1267"/>
      <c r="M13" s="1331"/>
      <c r="N13" s="1269"/>
      <c r="O13" s="1284"/>
      <c r="P13" s="57"/>
      <c r="Q13" s="1269"/>
      <c r="R13" s="1284"/>
      <c r="S13" s="57"/>
      <c r="T13" s="1269"/>
      <c r="U13" s="1298"/>
      <c r="V13" s="5"/>
      <c r="W13" s="1311">
        <f>EXPORTAR!D41</f>
        <v>2</v>
      </c>
      <c r="X13" s="1311"/>
      <c r="Y13" s="1311"/>
      <c r="Z13" s="1349" t="s">
        <v>70</v>
      </c>
      <c r="AA13" s="1350"/>
      <c r="AB13" s="1350"/>
      <c r="AC13" s="1350"/>
      <c r="AD13" s="1351"/>
      <c r="AE13" s="1349" t="s">
        <v>70</v>
      </c>
      <c r="AF13" s="1350"/>
      <c r="AG13" s="1350"/>
      <c r="AH13" s="1351"/>
      <c r="AI13" s="1352"/>
      <c r="AJ13" s="1352"/>
      <c r="AK13" s="1352"/>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5" t="s">
        <v>71</v>
      </c>
      <c r="B15" s="1336"/>
      <c r="C15" s="1336"/>
      <c r="D15" s="1336"/>
      <c r="E15" s="1336"/>
      <c r="F15" s="1336"/>
      <c r="G15" s="1336"/>
      <c r="H15" s="1336"/>
      <c r="I15" s="1336"/>
      <c r="J15" s="1336"/>
      <c r="K15" s="1336"/>
      <c r="L15" s="1336"/>
      <c r="M15" s="1336"/>
      <c r="N15" s="1336"/>
      <c r="O15" s="1336"/>
      <c r="P15" s="1336"/>
      <c r="Q15" s="1336"/>
      <c r="R15" s="1336"/>
      <c r="S15" s="1336"/>
      <c r="T15" s="1336"/>
      <c r="U15" s="1337"/>
      <c r="V15" s="5"/>
      <c r="W15" s="1338" t="s">
        <v>72</v>
      </c>
      <c r="X15" s="1338"/>
      <c r="Y15" s="1338"/>
      <c r="Z15" s="1338"/>
      <c r="AA15" s="1338"/>
      <c r="AB15" s="1338"/>
      <c r="AC15" s="1338"/>
      <c r="AD15" s="21"/>
      <c r="AE15" s="1339" t="s">
        <v>73</v>
      </c>
      <c r="AF15" s="1340"/>
      <c r="AG15" s="1340"/>
      <c r="AH15" s="1340"/>
      <c r="AI15" s="1340"/>
      <c r="AJ15" s="1317"/>
      <c r="AK15" s="1316"/>
    </row>
    <row r="16" spans="1:51" ht="9" customHeight="1" x14ac:dyDescent="0.25">
      <c r="A16" s="1341" t="s">
        <v>74</v>
      </c>
      <c r="B16" s="1341"/>
      <c r="C16" s="1341"/>
      <c r="D16" s="1341" t="s">
        <v>75</v>
      </c>
      <c r="E16" s="1341"/>
      <c r="F16" s="1341"/>
      <c r="G16" s="1341"/>
      <c r="H16" s="1341" t="s">
        <v>76</v>
      </c>
      <c r="I16" s="1341"/>
      <c r="J16" s="1341"/>
      <c r="K16" s="1341"/>
      <c r="L16" s="1341" t="s">
        <v>77</v>
      </c>
      <c r="M16" s="1341"/>
      <c r="N16" s="1341"/>
      <c r="O16" s="22" t="s">
        <v>78</v>
      </c>
      <c r="P16" s="1341" t="s">
        <v>79</v>
      </c>
      <c r="Q16" s="1341"/>
      <c r="R16" s="1341"/>
      <c r="S16" s="1341" t="s">
        <v>80</v>
      </c>
      <c r="T16" s="1341"/>
      <c r="U16" s="1341"/>
      <c r="V16" s="5"/>
      <c r="W16" s="1342" t="s">
        <v>33</v>
      </c>
      <c r="X16" s="1342"/>
      <c r="Y16" s="1342"/>
      <c r="Z16" s="1342"/>
      <c r="AA16" s="1342"/>
      <c r="AB16" s="1342"/>
      <c r="AC16" s="1342"/>
      <c r="AD16" s="5"/>
      <c r="AE16" s="1343" t="s">
        <v>81</v>
      </c>
      <c r="AF16" s="1344"/>
      <c r="AG16" s="1344"/>
      <c r="AH16" s="1344"/>
      <c r="AI16" s="1345"/>
      <c r="AJ16" s="1346" t="s">
        <v>82</v>
      </c>
      <c r="AK16" s="1347"/>
    </row>
    <row r="17" spans="1:37" ht="15" customHeight="1" x14ac:dyDescent="0.25">
      <c r="A17" s="1281"/>
      <c r="B17" s="1281"/>
      <c r="C17" s="1281"/>
      <c r="D17" s="1281"/>
      <c r="E17" s="1281"/>
      <c r="F17" s="1281"/>
      <c r="G17" s="1281"/>
      <c r="H17" s="1281"/>
      <c r="I17" s="1281"/>
      <c r="J17" s="1281"/>
      <c r="K17" s="1281"/>
      <c r="L17" s="1281"/>
      <c r="M17" s="1281"/>
      <c r="N17" s="1281"/>
      <c r="O17" s="22"/>
      <c r="P17" s="1341"/>
      <c r="Q17" s="1341"/>
      <c r="R17" s="1341"/>
      <c r="S17" s="1341"/>
      <c r="T17" s="1341"/>
      <c r="U17" s="1341"/>
      <c r="V17" s="5"/>
      <c r="W17" s="1326"/>
      <c r="X17" s="1326"/>
      <c r="Y17" s="1326"/>
      <c r="Z17" s="1326"/>
      <c r="AA17" s="1326"/>
      <c r="AB17" s="1326"/>
      <c r="AC17" s="1326"/>
      <c r="AD17" s="5"/>
      <c r="AE17" s="1353">
        <v>67195002503227</v>
      </c>
      <c r="AF17" s="1354"/>
      <c r="AG17" s="1354"/>
      <c r="AH17" s="1354"/>
      <c r="AI17" s="1355"/>
      <c r="AJ17" s="1349" t="s">
        <v>168</v>
      </c>
      <c r="AK17" s="1356"/>
    </row>
    <row r="18" spans="1:37" ht="9" customHeight="1" x14ac:dyDescent="0.25">
      <c r="A18" s="1281" t="s">
        <v>83</v>
      </c>
      <c r="B18" s="1281"/>
      <c r="C18" s="1281"/>
      <c r="D18" s="1281" t="s">
        <v>10</v>
      </c>
      <c r="E18" s="1281"/>
      <c r="F18" s="1281"/>
      <c r="G18" s="1281"/>
      <c r="H18" s="1357" t="s">
        <v>84</v>
      </c>
      <c r="I18" s="1358"/>
      <c r="J18" s="1358"/>
      <c r="K18" s="1359"/>
      <c r="L18" s="1341" t="s">
        <v>85</v>
      </c>
      <c r="M18" s="1341"/>
      <c r="N18" s="1341"/>
      <c r="O18" s="22" t="s">
        <v>86</v>
      </c>
      <c r="P18" s="1341" t="s">
        <v>87</v>
      </c>
      <c r="Q18" s="1341"/>
      <c r="R18" s="1341"/>
      <c r="S18" s="1341" t="s">
        <v>88</v>
      </c>
      <c r="T18" s="1341"/>
      <c r="U18" s="1341"/>
      <c r="V18" s="5"/>
      <c r="W18" s="1361" t="s">
        <v>89</v>
      </c>
      <c r="X18" s="1362"/>
      <c r="Y18" s="1362"/>
      <c r="Z18" s="1362"/>
      <c r="AA18" s="1362"/>
      <c r="AB18" s="1362"/>
      <c r="AC18" s="1363"/>
      <c r="AD18" s="5"/>
      <c r="AE18" s="1364" t="s">
        <v>90</v>
      </c>
      <c r="AF18" s="1365"/>
      <c r="AG18" s="1365"/>
      <c r="AH18" s="1365"/>
      <c r="AI18" s="1366"/>
      <c r="AJ18" s="1346" t="s">
        <v>82</v>
      </c>
      <c r="AK18" s="1347"/>
    </row>
    <row r="19" spans="1:37" ht="10.5" customHeight="1" x14ac:dyDescent="0.25">
      <c r="A19" s="1386"/>
      <c r="B19" s="1387"/>
      <c r="C19" s="1388"/>
      <c r="D19" s="1386"/>
      <c r="E19" s="1387"/>
      <c r="F19" s="1387"/>
      <c r="G19" s="1388"/>
      <c r="H19" s="1386"/>
      <c r="I19" s="1387"/>
      <c r="J19" s="1387"/>
      <c r="K19" s="1388"/>
      <c r="L19" s="1386"/>
      <c r="M19" s="1387"/>
      <c r="N19" s="1388"/>
      <c r="O19" s="22"/>
      <c r="P19" s="1386"/>
      <c r="Q19" s="1387"/>
      <c r="R19" s="1388"/>
      <c r="S19" s="1386"/>
      <c r="T19" s="1387"/>
      <c r="U19" s="1388"/>
      <c r="V19" s="5"/>
      <c r="W19" s="1583" t="str">
        <f>EXPORTAR!D38</f>
        <v>SIN CARROCERIA</v>
      </c>
      <c r="X19" s="1584"/>
      <c r="Y19" s="1584"/>
      <c r="Z19" s="1584"/>
      <c r="AA19" s="1584"/>
      <c r="AB19" s="1584"/>
      <c r="AC19" s="1585"/>
      <c r="AD19" s="5"/>
      <c r="AE19" s="1373" t="str">
        <f>EXPORTAR!D36</f>
        <v>LC6JCK4P4T0055923</v>
      </c>
      <c r="AF19" s="1374"/>
      <c r="AG19" s="1374"/>
      <c r="AH19" s="1374"/>
      <c r="AI19" s="1375"/>
      <c r="AJ19" s="1379" t="s">
        <v>94</v>
      </c>
      <c r="AK19" s="1380"/>
    </row>
    <row r="20" spans="1:37" ht="12.75" customHeight="1" x14ac:dyDescent="0.25">
      <c r="A20" s="1383"/>
      <c r="B20" s="1383"/>
      <c r="C20" s="1383"/>
      <c r="D20" s="1383"/>
      <c r="E20" s="1383"/>
      <c r="F20" s="1383"/>
      <c r="G20" s="1383"/>
      <c r="H20" s="1384"/>
      <c r="I20" s="1384"/>
      <c r="J20" s="1384"/>
      <c r="K20" s="1384"/>
      <c r="L20" s="1385"/>
      <c r="M20" s="1385"/>
      <c r="N20" s="1385"/>
      <c r="O20" s="1385"/>
      <c r="P20" s="1385"/>
      <c r="Q20" s="1385"/>
      <c r="R20" s="1385"/>
      <c r="S20" s="1385"/>
      <c r="T20" s="1385"/>
      <c r="U20" s="1385"/>
      <c r="V20" s="5"/>
      <c r="W20" s="1586"/>
      <c r="X20" s="1587"/>
      <c r="Y20" s="1587"/>
      <c r="Z20" s="1587"/>
      <c r="AA20" s="1587"/>
      <c r="AB20" s="1587"/>
      <c r="AC20" s="1588"/>
      <c r="AD20" s="5"/>
      <c r="AE20" s="1376"/>
      <c r="AF20" s="1377"/>
      <c r="AG20" s="1377"/>
      <c r="AH20" s="1377"/>
      <c r="AI20" s="1378"/>
      <c r="AJ20" s="1381"/>
      <c r="AK20" s="1382"/>
    </row>
    <row r="21" spans="1:37" ht="9.75" customHeight="1" x14ac:dyDescent="0.25">
      <c r="A21" s="1393" t="s">
        <v>91</v>
      </c>
      <c r="B21" s="1393"/>
      <c r="C21" s="1393"/>
      <c r="D21" s="1393"/>
      <c r="E21" s="1393"/>
      <c r="F21" s="1393"/>
      <c r="G21" s="1393"/>
      <c r="H21" s="1393"/>
      <c r="I21" s="1393"/>
      <c r="J21" s="1393"/>
      <c r="K21" s="1393"/>
      <c r="L21" s="1393"/>
      <c r="M21" s="1393"/>
      <c r="N21" s="1393"/>
      <c r="O21" s="1393"/>
      <c r="P21" s="1393"/>
      <c r="Q21" s="1393"/>
      <c r="R21" s="1393"/>
      <c r="S21" s="1393"/>
      <c r="T21" s="1393"/>
      <c r="U21" s="1393"/>
      <c r="V21" s="5"/>
      <c r="W21" s="23"/>
      <c r="X21" s="23"/>
      <c r="Y21" s="23"/>
      <c r="Z21" s="23"/>
      <c r="AA21" s="23"/>
      <c r="AB21" s="23"/>
      <c r="AC21" s="5"/>
      <c r="AD21" s="5"/>
      <c r="AE21" s="1394" t="s">
        <v>92</v>
      </c>
      <c r="AF21" s="1395"/>
      <c r="AG21" s="1395"/>
      <c r="AH21" s="1395"/>
      <c r="AI21" s="1395"/>
      <c r="AJ21" s="1346" t="s">
        <v>82</v>
      </c>
      <c r="AK21" s="1347"/>
    </row>
    <row r="22" spans="1:37" ht="18" customHeight="1" x14ac:dyDescent="0.25">
      <c r="A22" s="1393"/>
      <c r="B22" s="1393"/>
      <c r="C22" s="1393"/>
      <c r="D22" s="1393"/>
      <c r="E22" s="1393"/>
      <c r="F22" s="1393"/>
      <c r="G22" s="1393"/>
      <c r="H22" s="1393"/>
      <c r="I22" s="1393"/>
      <c r="J22" s="1393"/>
      <c r="K22" s="1393"/>
      <c r="L22" s="1393"/>
      <c r="M22" s="1393"/>
      <c r="N22" s="1393"/>
      <c r="O22" s="1393"/>
      <c r="P22" s="1393"/>
      <c r="Q22" s="1393"/>
      <c r="R22" s="1393"/>
      <c r="S22" s="1393"/>
      <c r="T22" s="1393"/>
      <c r="U22" s="1393"/>
      <c r="V22" s="5"/>
      <c r="W22" s="1332" t="s">
        <v>93</v>
      </c>
      <c r="X22" s="1333"/>
      <c r="Y22" s="1333"/>
      <c r="Z22" s="1333"/>
      <c r="AA22" s="1333"/>
      <c r="AB22" s="1333"/>
      <c r="AC22" s="1334"/>
      <c r="AD22" s="5"/>
      <c r="AE22" s="1353" t="str">
        <f>EXPORTAR!D34</f>
        <v/>
      </c>
      <c r="AF22" s="1354"/>
      <c r="AG22" s="1354"/>
      <c r="AH22" s="1354"/>
      <c r="AI22" s="1355"/>
      <c r="AJ22" s="1349" t="s">
        <v>168</v>
      </c>
      <c r="AK22" s="1356"/>
    </row>
    <row r="23" spans="1:37" ht="10.5" customHeight="1" x14ac:dyDescent="0.25">
      <c r="A23" s="1357" t="s">
        <v>95</v>
      </c>
      <c r="B23" s="1358"/>
      <c r="C23" s="1358"/>
      <c r="D23" s="1358"/>
      <c r="E23" s="1358"/>
      <c r="F23" s="1358"/>
      <c r="G23" s="1358"/>
      <c r="H23" s="1359"/>
      <c r="I23" s="1357" t="s">
        <v>96</v>
      </c>
      <c r="J23" s="1358"/>
      <c r="K23" s="1358"/>
      <c r="L23" s="1358"/>
      <c r="M23" s="1358"/>
      <c r="N23" s="1358"/>
      <c r="O23" s="1359"/>
      <c r="P23" s="24" t="s">
        <v>97</v>
      </c>
      <c r="Q23" s="1358" t="s">
        <v>97</v>
      </c>
      <c r="R23" s="1358"/>
      <c r="S23" s="1358"/>
      <c r="T23" s="1358"/>
      <c r="U23" s="1359"/>
      <c r="V23" s="5"/>
      <c r="W23" s="1389" t="s">
        <v>98</v>
      </c>
      <c r="X23" s="1389"/>
      <c r="Y23" s="1390" t="s">
        <v>99</v>
      </c>
      <c r="Z23" s="1391"/>
      <c r="AA23" s="1391"/>
      <c r="AB23" s="1391"/>
      <c r="AC23" s="1392"/>
      <c r="AD23" s="5"/>
      <c r="AE23" s="1343" t="s">
        <v>100</v>
      </c>
      <c r="AF23" s="1344"/>
      <c r="AG23" s="1344"/>
      <c r="AH23" s="1344"/>
      <c r="AI23" s="1344"/>
      <c r="AJ23" s="1344"/>
      <c r="AK23" s="1345"/>
    </row>
    <row r="24" spans="1:37" ht="5.25" customHeight="1" x14ac:dyDescent="0.25">
      <c r="A24" s="1473" t="str">
        <f>EXPORTAR!D9</f>
        <v>GALLEGO</v>
      </c>
      <c r="B24" s="1474"/>
      <c r="C24" s="1474"/>
      <c r="D24" s="1474"/>
      <c r="E24" s="1474"/>
      <c r="F24" s="1474"/>
      <c r="G24" s="1474"/>
      <c r="H24" s="1475"/>
      <c r="I24" s="1473" t="str">
        <f>EXPORTAR!D10</f>
        <v>GOMEZ</v>
      </c>
      <c r="J24" s="1474"/>
      <c r="K24" s="1474"/>
      <c r="L24" s="1474"/>
      <c r="M24" s="1474"/>
      <c r="N24" s="1474"/>
      <c r="O24" s="1475"/>
      <c r="P24" s="1473" t="str">
        <f>EXPORTAR!D8</f>
        <v>DANIEL</v>
      </c>
      <c r="Q24" s="1474"/>
      <c r="R24" s="1474"/>
      <c r="S24" s="1474"/>
      <c r="T24" s="1474"/>
      <c r="U24" s="1475"/>
      <c r="V24" s="5"/>
      <c r="W24" s="30"/>
      <c r="X24" s="30"/>
      <c r="Y24" s="96"/>
      <c r="Z24" s="97"/>
      <c r="AA24" s="99"/>
      <c r="AB24" s="97"/>
      <c r="AC24" s="98"/>
      <c r="AD24" s="5"/>
      <c r="AE24" s="93"/>
      <c r="AF24" s="94"/>
      <c r="AG24" s="94"/>
      <c r="AH24" s="94"/>
      <c r="AI24" s="94"/>
      <c r="AJ24" s="94"/>
      <c r="AK24" s="95"/>
    </row>
    <row r="25" spans="1:37" ht="15" customHeight="1" x14ac:dyDescent="0.25">
      <c r="A25" s="1479"/>
      <c r="B25" s="1480"/>
      <c r="C25" s="1480"/>
      <c r="D25" s="1480"/>
      <c r="E25" s="1480"/>
      <c r="F25" s="1480"/>
      <c r="G25" s="1480"/>
      <c r="H25" s="1481"/>
      <c r="I25" s="1479"/>
      <c r="J25" s="1480"/>
      <c r="K25" s="1480"/>
      <c r="L25" s="1480"/>
      <c r="M25" s="1480"/>
      <c r="N25" s="1480"/>
      <c r="O25" s="1481"/>
      <c r="P25" s="1479"/>
      <c r="Q25" s="1480"/>
      <c r="R25" s="1480"/>
      <c r="S25" s="1480"/>
      <c r="T25" s="1480"/>
      <c r="U25" s="1481"/>
      <c r="V25" s="5"/>
      <c r="W25" s="1405" t="s">
        <v>101</v>
      </c>
      <c r="X25" s="1405" t="s">
        <v>102</v>
      </c>
      <c r="Y25" s="1405" t="s">
        <v>358</v>
      </c>
      <c r="Z25" s="1405" t="s">
        <v>357</v>
      </c>
      <c r="AA25" s="1415" t="s">
        <v>105</v>
      </c>
      <c r="AB25" s="1405" t="s">
        <v>106</v>
      </c>
      <c r="AC25" s="1406"/>
      <c r="AD25" s="25"/>
      <c r="AE25" s="1396" t="str">
        <f>EXPORTAR!D42</f>
        <v>LC6JCK4P4T0055923</v>
      </c>
      <c r="AF25" s="1397"/>
      <c r="AG25" s="1397"/>
      <c r="AH25" s="1397"/>
      <c r="AI25" s="1397"/>
      <c r="AJ25" s="1397"/>
      <c r="AK25" s="1398"/>
    </row>
    <row r="26" spans="1:37" ht="9" customHeight="1" x14ac:dyDescent="0.25">
      <c r="A26" s="1252" t="s">
        <v>107</v>
      </c>
      <c r="B26" s="1253"/>
      <c r="C26" s="26" t="s">
        <v>108</v>
      </c>
      <c r="D26" s="1254" t="s">
        <v>109</v>
      </c>
      <c r="E26" s="1255"/>
      <c r="F26" s="1256"/>
      <c r="G26" s="1254" t="s">
        <v>110</v>
      </c>
      <c r="H26" s="1254"/>
      <c r="I26" s="1254"/>
      <c r="J26" s="1254" t="s">
        <v>111</v>
      </c>
      <c r="K26" s="1256"/>
      <c r="L26" s="1254" t="s">
        <v>112</v>
      </c>
      <c r="M26" s="1255"/>
      <c r="N26" s="1256"/>
      <c r="O26" s="27" t="s">
        <v>113</v>
      </c>
      <c r="P26" s="1254" t="s">
        <v>114</v>
      </c>
      <c r="Q26" s="1255"/>
      <c r="R26" s="1256"/>
      <c r="S26" s="1576" t="s">
        <v>115</v>
      </c>
      <c r="T26" s="1577"/>
      <c r="U26" s="1578"/>
      <c r="V26" s="5"/>
      <c r="W26" s="1405"/>
      <c r="X26" s="1406"/>
      <c r="Y26" s="1406"/>
      <c r="Z26" s="1405"/>
      <c r="AA26" s="1416"/>
      <c r="AB26" s="1406"/>
      <c r="AC26" s="1406"/>
      <c r="AD26" s="28"/>
      <c r="AE26" s="1399"/>
      <c r="AF26" s="1400"/>
      <c r="AG26" s="1400"/>
      <c r="AH26" s="1400"/>
      <c r="AI26" s="1400"/>
      <c r="AJ26" s="1400"/>
      <c r="AK26" s="1401"/>
    </row>
    <row r="27" spans="1:37" ht="12" customHeight="1" x14ac:dyDescent="0.25">
      <c r="A27" s="1409"/>
      <c r="B27" s="1410"/>
      <c r="C27" s="131"/>
      <c r="D27" s="1409"/>
      <c r="E27" s="1414"/>
      <c r="F27" s="1410"/>
      <c r="G27" s="1407"/>
      <c r="H27" s="1407"/>
      <c r="I27" s="1407"/>
      <c r="J27" s="1409"/>
      <c r="K27" s="1410"/>
      <c r="L27" s="1409"/>
      <c r="M27" s="1414"/>
      <c r="N27" s="1410"/>
      <c r="O27" s="131"/>
      <c r="P27" s="1409"/>
      <c r="Q27" s="1414"/>
      <c r="R27" s="1410"/>
      <c r="S27" s="1418">
        <f>EXPORTAR!D11</f>
        <v>1126787260</v>
      </c>
      <c r="T27" s="1419"/>
      <c r="U27" s="1420"/>
      <c r="V27" s="5"/>
      <c r="W27" s="1426"/>
      <c r="X27" s="1427"/>
      <c r="Y27" s="1428"/>
      <c r="Z27" s="30" t="s">
        <v>35</v>
      </c>
      <c r="AA27" s="30" t="s">
        <v>36</v>
      </c>
      <c r="AB27" s="1390" t="s">
        <v>37</v>
      </c>
      <c r="AC27" s="1392"/>
      <c r="AD27" s="29"/>
      <c r="AE27" s="1315" t="s">
        <v>125</v>
      </c>
      <c r="AF27" s="1317"/>
      <c r="AG27" s="1317"/>
      <c r="AH27" s="1317"/>
      <c r="AI27" s="1317"/>
      <c r="AJ27" s="1317"/>
      <c r="AK27" s="1316"/>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1"/>
      <c r="T28" s="1422"/>
      <c r="U28" s="1423"/>
      <c r="V28" s="5"/>
      <c r="W28" s="1429"/>
      <c r="X28" s="1430"/>
      <c r="Y28" s="1431"/>
      <c r="Z28" s="1435"/>
      <c r="AA28" s="1435"/>
      <c r="AB28" s="1426"/>
      <c r="AC28" s="1428"/>
      <c r="AD28" s="34"/>
      <c r="AE28" s="35" t="s">
        <v>170</v>
      </c>
      <c r="AF28" s="35" t="s">
        <v>171</v>
      </c>
      <c r="AG28" s="64" t="s">
        <v>172</v>
      </c>
      <c r="AH28" s="35" t="s">
        <v>173</v>
      </c>
      <c r="AI28" s="35" t="s">
        <v>174</v>
      </c>
      <c r="AJ28" s="1465" t="s">
        <v>67</v>
      </c>
      <c r="AK28" s="1466"/>
    </row>
    <row r="29" spans="1:37" ht="8.25" customHeight="1" x14ac:dyDescent="0.25">
      <c r="A29" s="1662" t="str">
        <f>EXPORTAR!D12</f>
        <v>Calle 99 74A - 22</v>
      </c>
      <c r="B29" s="1419"/>
      <c r="C29" s="1419"/>
      <c r="D29" s="1419"/>
      <c r="E29" s="1419"/>
      <c r="F29" s="1419"/>
      <c r="G29" s="1419"/>
      <c r="H29" s="1419"/>
      <c r="I29" s="1419"/>
      <c r="J29" s="1419"/>
      <c r="K29" s="1419"/>
      <c r="L29" s="1420"/>
      <c r="M29" s="1662" t="str">
        <f>EXPORTAR!D13</f>
        <v>Medellin</v>
      </c>
      <c r="N29" s="1419"/>
      <c r="O29" s="1419"/>
      <c r="P29" s="1419"/>
      <c r="Q29" s="1419"/>
      <c r="R29" s="1420"/>
      <c r="S29" s="1662">
        <f>EXPORTAR!D14</f>
        <v>3138948787</v>
      </c>
      <c r="T29" s="1419"/>
      <c r="U29" s="1420"/>
      <c r="V29" s="5"/>
      <c r="W29" s="1429"/>
      <c r="X29" s="1430"/>
      <c r="Y29" s="1431"/>
      <c r="Z29" s="1560"/>
      <c r="AA29" s="1560"/>
      <c r="AB29" s="1561"/>
      <c r="AC29" s="1562"/>
      <c r="AD29" s="34"/>
      <c r="AE29" s="35"/>
      <c r="AF29" s="35"/>
      <c r="AG29" s="64"/>
      <c r="AH29" s="35"/>
      <c r="AI29" s="35"/>
      <c r="AJ29" s="102"/>
      <c r="AK29" s="103"/>
    </row>
    <row r="30" spans="1:37" ht="12" customHeight="1" x14ac:dyDescent="0.25">
      <c r="A30" s="1421"/>
      <c r="B30" s="1422"/>
      <c r="C30" s="1422"/>
      <c r="D30" s="1422"/>
      <c r="E30" s="1422"/>
      <c r="F30" s="1422"/>
      <c r="G30" s="1422"/>
      <c r="H30" s="1422"/>
      <c r="I30" s="1422"/>
      <c r="J30" s="1422"/>
      <c r="K30" s="1422"/>
      <c r="L30" s="1423"/>
      <c r="M30" s="1421"/>
      <c r="N30" s="1422"/>
      <c r="O30" s="1422"/>
      <c r="P30" s="1422"/>
      <c r="Q30" s="1422"/>
      <c r="R30" s="1423"/>
      <c r="S30" s="1421"/>
      <c r="T30" s="1422"/>
      <c r="U30" s="1423"/>
      <c r="V30" s="5"/>
      <c r="W30" s="1432"/>
      <c r="X30" s="1433"/>
      <c r="Y30" s="1434"/>
      <c r="Z30" s="1436"/>
      <c r="AA30" s="1436"/>
      <c r="AB30" s="1432"/>
      <c r="AC30" s="1434"/>
      <c r="AD30" s="29"/>
      <c r="AE30" s="1417" t="s">
        <v>126</v>
      </c>
      <c r="AF30" s="1417" t="s">
        <v>127</v>
      </c>
      <c r="AG30" s="1417" t="s">
        <v>128</v>
      </c>
      <c r="AH30" s="1417" t="s">
        <v>129</v>
      </c>
      <c r="AI30" s="1417" t="s">
        <v>130</v>
      </c>
      <c r="AJ30" s="1446" t="s">
        <v>131</v>
      </c>
      <c r="AK30" s="1428"/>
    </row>
    <row r="31" spans="1:37" ht="8.25" customHeight="1" x14ac:dyDescent="0.25">
      <c r="A31" s="1518" t="s">
        <v>132</v>
      </c>
      <c r="B31" s="1519"/>
      <c r="C31" s="1519"/>
      <c r="D31" s="1519"/>
      <c r="E31" s="1519"/>
      <c r="F31" s="1519"/>
      <c r="G31" s="1519"/>
      <c r="H31" s="1519"/>
      <c r="I31" s="1519"/>
      <c r="J31" s="1519"/>
      <c r="K31" s="1519"/>
      <c r="L31" s="1519"/>
      <c r="M31" s="1519"/>
      <c r="N31" s="1519"/>
      <c r="O31" s="1519"/>
      <c r="P31" s="1519"/>
      <c r="Q31" s="1519"/>
      <c r="R31" s="1519"/>
      <c r="S31" s="1519"/>
      <c r="T31" s="1519"/>
      <c r="U31" s="1520"/>
      <c r="V31" s="5"/>
      <c r="W31" s="39"/>
      <c r="X31" s="39"/>
      <c r="Y31" s="39"/>
      <c r="Z31" s="39"/>
      <c r="AA31" s="39"/>
      <c r="AB31" s="39"/>
      <c r="AC31" s="39"/>
      <c r="AD31" s="29"/>
      <c r="AE31" s="1389"/>
      <c r="AF31" s="1389"/>
      <c r="AG31" s="1389"/>
      <c r="AH31" s="1389"/>
      <c r="AI31" s="1389"/>
      <c r="AJ31" s="1432"/>
      <c r="AK31" s="1434"/>
    </row>
    <row r="32" spans="1:37" ht="9" customHeight="1" x14ac:dyDescent="0.25">
      <c r="A32" s="1447"/>
      <c r="B32" s="1448"/>
      <c r="C32" s="1448"/>
      <c r="D32" s="1448"/>
      <c r="E32" s="1448"/>
      <c r="F32" s="1448"/>
      <c r="G32" s="1448"/>
      <c r="H32" s="1448"/>
      <c r="I32" s="1448"/>
      <c r="J32" s="1448"/>
      <c r="K32" s="1448"/>
      <c r="L32" s="1448"/>
      <c r="M32" s="1448"/>
      <c r="N32" s="1448"/>
      <c r="O32" s="1448"/>
      <c r="P32" s="1448"/>
      <c r="Q32" s="1448"/>
      <c r="R32" s="1448"/>
      <c r="S32" s="1448"/>
      <c r="T32" s="1448"/>
      <c r="U32" s="1449"/>
      <c r="V32" s="5"/>
      <c r="W32" s="1332" t="s">
        <v>133</v>
      </c>
      <c r="X32" s="1333"/>
      <c r="Y32" s="1333"/>
      <c r="Z32" s="1333"/>
      <c r="AA32" s="1333"/>
      <c r="AB32" s="1333"/>
      <c r="AC32" s="1334"/>
      <c r="AD32" s="29"/>
      <c r="AE32" s="1332" t="s">
        <v>134</v>
      </c>
      <c r="AF32" s="1333"/>
      <c r="AG32" s="1333"/>
      <c r="AH32" s="1333"/>
      <c r="AI32" s="1333"/>
      <c r="AJ32" s="1333"/>
      <c r="AK32" s="1334"/>
    </row>
    <row r="33" spans="1:37" ht="9.75" customHeight="1" thickBot="1" x14ac:dyDescent="0.3">
      <c r="A33" s="1450"/>
      <c r="B33" s="1451"/>
      <c r="C33" s="1451"/>
      <c r="D33" s="1451"/>
      <c r="E33" s="1451"/>
      <c r="F33" s="1451"/>
      <c r="G33" s="1451"/>
      <c r="H33" s="1451"/>
      <c r="I33" s="1451"/>
      <c r="J33" s="1451"/>
      <c r="K33" s="1451"/>
      <c r="L33" s="1451"/>
      <c r="M33" s="1451"/>
      <c r="N33" s="1451"/>
      <c r="O33" s="1451"/>
      <c r="P33" s="1451"/>
      <c r="Q33" s="1451"/>
      <c r="R33" s="1451"/>
      <c r="S33" s="1451"/>
      <c r="T33" s="1451"/>
      <c r="U33" s="1452"/>
      <c r="V33" s="5"/>
      <c r="W33" s="1453" t="s">
        <v>135</v>
      </c>
      <c r="X33" s="1456" t="s">
        <v>136</v>
      </c>
      <c r="Y33" s="1457"/>
      <c r="Z33" s="1453" t="s">
        <v>137</v>
      </c>
      <c r="AA33" s="1453" t="s">
        <v>138</v>
      </c>
      <c r="AB33" s="1446" t="s">
        <v>139</v>
      </c>
      <c r="AC33" s="1462"/>
      <c r="AD33" s="40"/>
      <c r="AE33" s="41" t="s">
        <v>30</v>
      </c>
      <c r="AF33" s="42"/>
      <c r="AG33" s="42"/>
      <c r="AH33" s="42"/>
      <c r="AI33" s="42"/>
      <c r="AJ33" s="1437" t="s">
        <v>108</v>
      </c>
      <c r="AK33" s="1438"/>
    </row>
    <row r="34" spans="1:37" ht="9.75" customHeight="1" x14ac:dyDescent="0.25">
      <c r="A34" s="1384"/>
      <c r="B34" s="1384"/>
      <c r="C34" s="1384"/>
      <c r="D34" s="1384"/>
      <c r="E34" s="1384"/>
      <c r="F34" s="1384"/>
      <c r="G34" s="1384"/>
      <c r="H34" s="1384"/>
      <c r="I34" s="1384"/>
      <c r="J34" s="1384"/>
      <c r="K34" s="1384"/>
      <c r="L34" s="1384"/>
      <c r="M34" s="1384"/>
      <c r="N34" s="1384"/>
      <c r="O34" s="1384"/>
      <c r="P34" s="1384"/>
      <c r="Q34" s="1384"/>
      <c r="R34" s="1384"/>
      <c r="S34" s="1384"/>
      <c r="T34" s="1384"/>
      <c r="U34" s="1384"/>
      <c r="V34" s="5"/>
      <c r="W34" s="1454"/>
      <c r="X34" s="1458"/>
      <c r="Y34" s="1459"/>
      <c r="Z34" s="1454"/>
      <c r="AA34" s="1454"/>
      <c r="AB34" s="1429"/>
      <c r="AC34" s="1431"/>
      <c r="AD34" s="43"/>
      <c r="AE34" s="44"/>
      <c r="AF34" s="45"/>
      <c r="AG34" s="45"/>
      <c r="AH34" s="45"/>
      <c r="AI34" s="45"/>
      <c r="AJ34" s="1439"/>
      <c r="AK34" s="1440"/>
    </row>
    <row r="35" spans="1:37" ht="9.75" customHeight="1" x14ac:dyDescent="0.25">
      <c r="A35" s="1443" t="s">
        <v>359</v>
      </c>
      <c r="B35" s="1443"/>
      <c r="C35" s="1443"/>
      <c r="D35" s="1443"/>
      <c r="E35" s="1443"/>
      <c r="F35" s="1443"/>
      <c r="G35" s="1443"/>
      <c r="H35" s="1443"/>
      <c r="I35" s="1443"/>
      <c r="J35" s="1443"/>
      <c r="K35" s="1443"/>
      <c r="L35" s="1443"/>
      <c r="M35" s="1443"/>
      <c r="N35" s="1443"/>
      <c r="O35" s="1443"/>
      <c r="P35" s="1443"/>
      <c r="Q35" s="1443"/>
      <c r="R35" s="1443"/>
      <c r="S35" s="1443"/>
      <c r="T35" s="1443"/>
      <c r="U35" s="1443"/>
      <c r="V35" s="5"/>
      <c r="W35" s="1454"/>
      <c r="X35" s="1458"/>
      <c r="Y35" s="1459"/>
      <c r="Z35" s="1454"/>
      <c r="AA35" s="1454"/>
      <c r="AB35" s="1429"/>
      <c r="AC35" s="1431"/>
      <c r="AD35" s="43"/>
      <c r="AE35" s="44"/>
      <c r="AF35" s="45"/>
      <c r="AG35" s="45"/>
      <c r="AH35" s="45"/>
      <c r="AI35" s="45"/>
      <c r="AJ35" s="1439"/>
      <c r="AK35" s="1440"/>
    </row>
    <row r="36" spans="1:37" ht="9.75" customHeight="1" x14ac:dyDescent="0.25">
      <c r="A36" s="1444"/>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455"/>
      <c r="X36" s="1460"/>
      <c r="Y36" s="1461"/>
      <c r="Z36" s="1455"/>
      <c r="AA36" s="1455"/>
      <c r="AB36" s="1463"/>
      <c r="AC36" s="1464"/>
      <c r="AD36" s="45"/>
      <c r="AE36" s="46"/>
      <c r="AF36" s="47"/>
      <c r="AG36" s="47"/>
      <c r="AH36" s="47"/>
      <c r="AI36" s="47"/>
      <c r="AJ36" s="1441"/>
      <c r="AK36" s="1442"/>
    </row>
    <row r="37" spans="1:37" ht="9.75" customHeight="1" x14ac:dyDescent="0.25">
      <c r="A37" s="1357" t="s">
        <v>95</v>
      </c>
      <c r="B37" s="1358"/>
      <c r="C37" s="1358"/>
      <c r="D37" s="1358"/>
      <c r="E37" s="1358"/>
      <c r="F37" s="1358"/>
      <c r="G37" s="1358"/>
      <c r="H37" s="1359"/>
      <c r="I37" s="1357" t="s">
        <v>96</v>
      </c>
      <c r="J37" s="1358"/>
      <c r="K37" s="1358"/>
      <c r="L37" s="1358"/>
      <c r="M37" s="1358"/>
      <c r="N37" s="1358"/>
      <c r="O37" s="1359"/>
      <c r="P37" s="1357" t="s">
        <v>97</v>
      </c>
      <c r="Q37" s="1358"/>
      <c r="R37" s="1358"/>
      <c r="S37" s="1358"/>
      <c r="T37" s="1358"/>
      <c r="U37" s="1359"/>
      <c r="V37" s="5"/>
      <c r="W37" s="1445"/>
      <c r="X37" s="1445"/>
      <c r="Y37" s="1445"/>
      <c r="Z37" s="1445"/>
      <c r="AA37" s="1445"/>
      <c r="AB37" s="1445"/>
      <c r="AC37" s="1445"/>
      <c r="AD37" s="1445"/>
      <c r="AE37" s="1445"/>
      <c r="AF37" s="1445"/>
      <c r="AG37" s="1445"/>
      <c r="AH37" s="1445"/>
      <c r="AI37" s="1445"/>
      <c r="AJ37" s="1445"/>
      <c r="AK37" s="1445"/>
    </row>
    <row r="38" spans="1:37" ht="12" customHeight="1" x14ac:dyDescent="0.25">
      <c r="A38" s="1654" t="str">
        <f>EXPORTAR!D17</f>
        <v>RIVAS</v>
      </c>
      <c r="B38" s="1654"/>
      <c r="C38" s="1654"/>
      <c r="D38" s="1654"/>
      <c r="E38" s="1654"/>
      <c r="F38" s="1654"/>
      <c r="G38" s="1654"/>
      <c r="H38" s="1654"/>
      <c r="I38" s="1654" t="str">
        <f>EXPORTAR!D18</f>
        <v>MARTINEZ</v>
      </c>
      <c r="J38" s="1654"/>
      <c r="K38" s="1654"/>
      <c r="L38" s="1654"/>
      <c r="M38" s="1654"/>
      <c r="N38" s="1654"/>
      <c r="O38" s="1654"/>
      <c r="P38" s="1654" t="str">
        <f>EXPORTAR!D16</f>
        <v>JUAN ESTEBAN</v>
      </c>
      <c r="Q38" s="1654"/>
      <c r="R38" s="1654"/>
      <c r="S38" s="1654"/>
      <c r="T38" s="1654"/>
      <c r="U38" s="1654"/>
      <c r="V38" s="5"/>
      <c r="W38" s="1280" t="s">
        <v>141</v>
      </c>
      <c r="X38" s="1280"/>
      <c r="Y38" s="1280"/>
      <c r="Z38" s="1280"/>
      <c r="AA38" s="1280"/>
      <c r="AB38" s="1280"/>
      <c r="AC38" s="1280"/>
      <c r="AD38" s="1280"/>
      <c r="AE38" s="1280"/>
      <c r="AF38" s="1280"/>
      <c r="AG38" s="1280"/>
      <c r="AH38" s="1280"/>
      <c r="AI38" s="1280"/>
      <c r="AJ38" s="1280"/>
      <c r="AK38" s="1280"/>
    </row>
    <row r="39" spans="1:37" ht="12.75" customHeight="1" x14ac:dyDescent="0.25">
      <c r="A39" s="1402" t="str">
        <f>EXPORTAR!G17</f>
        <v/>
      </c>
      <c r="B39" s="1403"/>
      <c r="C39" s="1403"/>
      <c r="D39" s="1403"/>
      <c r="E39" s="1403"/>
      <c r="F39" s="1403"/>
      <c r="G39" s="1403"/>
      <c r="H39" s="1404"/>
      <c r="I39" s="1654" t="str">
        <f>EXPORTAR!G18</f>
        <v/>
      </c>
      <c r="J39" s="1654"/>
      <c r="K39" s="1654"/>
      <c r="L39" s="1654"/>
      <c r="M39" s="1654"/>
      <c r="N39" s="1654"/>
      <c r="O39" s="1654"/>
      <c r="P39" s="1654">
        <f>EXPORTAR!G16</f>
        <v>0</v>
      </c>
      <c r="Q39" s="1654"/>
      <c r="R39" s="1654"/>
      <c r="S39" s="1654"/>
      <c r="T39" s="1654"/>
      <c r="U39" s="1654"/>
      <c r="V39" s="5"/>
      <c r="W39" s="1482" t="s">
        <v>142</v>
      </c>
      <c r="X39" s="1483"/>
      <c r="Y39" s="1483"/>
      <c r="Z39" s="1483"/>
      <c r="AA39" s="1483"/>
      <c r="AB39" s="1483"/>
      <c r="AC39" s="1483"/>
      <c r="AD39" s="1483"/>
      <c r="AE39" s="1483"/>
      <c r="AF39" s="1483"/>
      <c r="AG39" s="1483"/>
      <c r="AH39" s="1483"/>
      <c r="AI39" s="1483"/>
      <c r="AJ39" s="1483"/>
      <c r="AK39" s="1484"/>
    </row>
    <row r="40" spans="1:37" ht="9.75" customHeight="1" x14ac:dyDescent="0.25">
      <c r="A40" s="1252" t="s">
        <v>107</v>
      </c>
      <c r="B40" s="1253"/>
      <c r="C40" s="26" t="s">
        <v>108</v>
      </c>
      <c r="D40" s="1254" t="s">
        <v>109</v>
      </c>
      <c r="E40" s="1255"/>
      <c r="F40" s="1256"/>
      <c r="G40" s="1254" t="s">
        <v>110</v>
      </c>
      <c r="H40" s="1255"/>
      <c r="I40" s="1256"/>
      <c r="J40" s="1254" t="s">
        <v>111</v>
      </c>
      <c r="K40" s="1256"/>
      <c r="L40" s="1254" t="s">
        <v>112</v>
      </c>
      <c r="M40" s="1255"/>
      <c r="N40" s="1256"/>
      <c r="O40" s="27" t="s">
        <v>113</v>
      </c>
      <c r="P40" s="1254" t="s">
        <v>114</v>
      </c>
      <c r="Q40" s="1255"/>
      <c r="R40" s="1256"/>
      <c r="S40" s="1576" t="s">
        <v>115</v>
      </c>
      <c r="T40" s="1577"/>
      <c r="U40" s="1578"/>
      <c r="V40" s="5"/>
      <c r="W40" s="1482"/>
      <c r="X40" s="1483"/>
      <c r="Y40" s="1483"/>
      <c r="Z40" s="1483"/>
      <c r="AA40" s="1483"/>
      <c r="AB40" s="1483"/>
      <c r="AC40" s="1483"/>
      <c r="AD40" s="1483"/>
      <c r="AE40" s="1483"/>
      <c r="AF40" s="1483"/>
      <c r="AG40" s="1483"/>
      <c r="AH40" s="1483"/>
      <c r="AI40" s="1483"/>
      <c r="AJ40" s="1483"/>
      <c r="AK40" s="1484"/>
    </row>
    <row r="41" spans="1:37" ht="13.5" customHeight="1" x14ac:dyDescent="0.25">
      <c r="A41" s="1407" t="s">
        <v>116</v>
      </c>
      <c r="B41" s="1408"/>
      <c r="C41" s="1411" t="s">
        <v>117</v>
      </c>
      <c r="D41" s="1407" t="s">
        <v>118</v>
      </c>
      <c r="E41" s="1413"/>
      <c r="F41" s="1408"/>
      <c r="G41" s="1407" t="s">
        <v>119</v>
      </c>
      <c r="H41" s="1413"/>
      <c r="I41" s="1408"/>
      <c r="J41" s="1407" t="s">
        <v>120</v>
      </c>
      <c r="K41" s="1408"/>
      <c r="L41" s="1407" t="s">
        <v>121</v>
      </c>
      <c r="M41" s="1413"/>
      <c r="N41" s="1408"/>
      <c r="O41" s="1411" t="s">
        <v>122</v>
      </c>
      <c r="P41" s="1407" t="s">
        <v>123</v>
      </c>
      <c r="Q41" s="1413"/>
      <c r="R41" s="1408"/>
      <c r="S41" s="1649">
        <f>EXPORTAR!D19</f>
        <v>1010111103</v>
      </c>
      <c r="T41" s="1649"/>
      <c r="U41" s="1649"/>
      <c r="V41" s="5"/>
      <c r="W41" s="1504" t="str">
        <f>IF(EXPORTAR!D51="","","Traslado de Cuenta Hacia la Secretaria de Transito de")</f>
        <v/>
      </c>
      <c r="X41" s="1505"/>
      <c r="Y41" s="1505"/>
      <c r="Z41" s="1505"/>
      <c r="AA41" s="1505"/>
      <c r="AB41" s="1505"/>
      <c r="AC41" s="1505"/>
      <c r="AD41" s="1505"/>
      <c r="AE41" s="1505"/>
      <c r="AF41" s="1505"/>
      <c r="AG41" s="1508">
        <f>EXPORTAR!D51</f>
        <v>0</v>
      </c>
      <c r="AH41" s="1508"/>
      <c r="AI41" s="1508"/>
      <c r="AJ41" s="1508"/>
      <c r="AK41" s="1509"/>
    </row>
    <row r="42" spans="1:37" ht="13.5" customHeight="1" x14ac:dyDescent="0.25">
      <c r="A42" s="1409"/>
      <c r="B42" s="1410"/>
      <c r="C42" s="1412"/>
      <c r="D42" s="1409"/>
      <c r="E42" s="1414"/>
      <c r="F42" s="1410"/>
      <c r="G42" s="1409"/>
      <c r="H42" s="1414"/>
      <c r="I42" s="1410"/>
      <c r="J42" s="1409"/>
      <c r="K42" s="1410"/>
      <c r="L42" s="1409"/>
      <c r="M42" s="1414"/>
      <c r="N42" s="1410"/>
      <c r="O42" s="1412"/>
      <c r="P42" s="1409"/>
      <c r="Q42" s="1414"/>
      <c r="R42" s="1410"/>
      <c r="S42" s="1650" t="str">
        <f>EXPORTAR!G19</f>
        <v/>
      </c>
      <c r="T42" s="1650"/>
      <c r="U42" s="1650"/>
      <c r="V42" s="5"/>
      <c r="W42" s="1506"/>
      <c r="X42" s="1507"/>
      <c r="Y42" s="1507"/>
      <c r="Z42" s="1507"/>
      <c r="AA42" s="1507"/>
      <c r="AB42" s="1507"/>
      <c r="AC42" s="1507"/>
      <c r="AD42" s="1507"/>
      <c r="AE42" s="1507"/>
      <c r="AF42" s="1507"/>
      <c r="AG42" s="1510"/>
      <c r="AH42" s="1510"/>
      <c r="AI42" s="1510"/>
      <c r="AJ42" s="1510"/>
      <c r="AK42" s="1511"/>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5" t="s">
        <v>143</v>
      </c>
      <c r="X43" s="1317"/>
      <c r="Y43" s="1317"/>
      <c r="Z43" s="1317"/>
      <c r="AA43" s="1317"/>
      <c r="AB43" s="1317"/>
      <c r="AC43" s="1317"/>
      <c r="AD43" s="1317"/>
      <c r="AE43" s="1317"/>
      <c r="AF43" s="1317"/>
      <c r="AG43" s="1317"/>
      <c r="AH43" s="1317"/>
      <c r="AI43" s="1317"/>
      <c r="AJ43" s="1317"/>
      <c r="AK43" s="1316"/>
    </row>
    <row r="44" spans="1:37" ht="16.5" customHeight="1" x14ac:dyDescent="0.25">
      <c r="A44" s="1651" t="str">
        <f>EXPORTAR!G20</f>
        <v/>
      </c>
      <c r="B44" s="1652"/>
      <c r="C44" s="1652"/>
      <c r="D44" s="1652"/>
      <c r="E44" s="1652"/>
      <c r="F44" s="1652"/>
      <c r="G44" s="1652"/>
      <c r="H44" s="1652"/>
      <c r="I44" s="1652"/>
      <c r="J44" s="1652"/>
      <c r="K44" s="1652"/>
      <c r="L44" s="1653"/>
      <c r="M44" s="1651" t="str">
        <f>EXPORTAR!G21</f>
        <v/>
      </c>
      <c r="N44" s="1652"/>
      <c r="O44" s="1652"/>
      <c r="P44" s="1652"/>
      <c r="Q44" s="1652"/>
      <c r="R44" s="1653"/>
      <c r="S44" s="1346" t="str">
        <f>EXPORTAR!G22</f>
        <v/>
      </c>
      <c r="T44" s="1523"/>
      <c r="U44" s="1347"/>
      <c r="V44" s="5"/>
      <c r="W44" s="135"/>
      <c r="X44" s="136"/>
      <c r="Y44" s="136"/>
      <c r="Z44" s="136"/>
      <c r="AA44" s="136"/>
      <c r="AB44" s="136"/>
      <c r="AC44" s="136"/>
      <c r="AD44" s="136"/>
      <c r="AE44" s="136"/>
      <c r="AF44" s="136"/>
      <c r="AG44" s="136"/>
      <c r="AH44" s="136"/>
      <c r="AI44" s="136"/>
      <c r="AJ44" s="136"/>
      <c r="AK44" s="137"/>
    </row>
    <row r="45" spans="1:37" ht="16.5" customHeight="1" x14ac:dyDescent="0.25">
      <c r="A45" s="1658" t="str">
        <f>EXPORTAR!D20</f>
        <v>Cra 80 50 - 52</v>
      </c>
      <c r="B45" s="1659"/>
      <c r="C45" s="1659"/>
      <c r="D45" s="1659"/>
      <c r="E45" s="1659"/>
      <c r="F45" s="1659"/>
      <c r="G45" s="1659"/>
      <c r="H45" s="1659"/>
      <c r="I45" s="1659"/>
      <c r="J45" s="1659"/>
      <c r="K45" s="1659"/>
      <c r="L45" s="1660"/>
      <c r="M45" s="1658" t="str">
        <f>EXPORTAR!D21</f>
        <v>Medellin</v>
      </c>
      <c r="N45" s="1661"/>
      <c r="O45" s="1661"/>
      <c r="P45" s="1661"/>
      <c r="Q45" s="1661"/>
      <c r="R45" s="1660"/>
      <c r="S45" s="1471">
        <f>EXPORTAR!D22</f>
        <v>3205878787</v>
      </c>
      <c r="T45" s="1472"/>
      <c r="U45" s="1347"/>
      <c r="V45" s="5"/>
      <c r="W45" s="1490" t="s">
        <v>144</v>
      </c>
      <c r="X45" s="1491"/>
      <c r="Y45" s="1491"/>
      <c r="Z45" s="1491"/>
      <c r="AA45" s="1491"/>
      <c r="AB45" s="1491"/>
      <c r="AC45" s="1491"/>
      <c r="AD45" s="1491"/>
      <c r="AE45" s="1491"/>
      <c r="AF45" s="1491"/>
      <c r="AG45" s="1491"/>
      <c r="AH45" s="1491"/>
      <c r="AI45" s="1491"/>
      <c r="AJ45" s="1491"/>
      <c r="AK45" s="1492"/>
    </row>
    <row r="46" spans="1:37" ht="9" customHeight="1" x14ac:dyDescent="0.25">
      <c r="A46" s="1655" t="s">
        <v>145</v>
      </c>
      <c r="B46" s="1656"/>
      <c r="C46" s="1656"/>
      <c r="D46" s="1656"/>
      <c r="E46" s="1656"/>
      <c r="F46" s="1656"/>
      <c r="G46" s="1656"/>
      <c r="H46" s="1656"/>
      <c r="I46" s="1656"/>
      <c r="J46" s="1656"/>
      <c r="K46" s="1656"/>
      <c r="L46" s="1656"/>
      <c r="M46" s="1657" t="s">
        <v>145</v>
      </c>
      <c r="N46" s="1657"/>
      <c r="O46" s="1657"/>
      <c r="P46" s="1657"/>
      <c r="Q46" s="1657"/>
      <c r="R46" s="1657"/>
      <c r="S46" s="1657"/>
      <c r="T46" s="1657"/>
      <c r="U46" s="1657"/>
      <c r="V46" s="5"/>
      <c r="W46" s="1493"/>
      <c r="X46" s="1494"/>
      <c r="Y46" s="1494"/>
      <c r="Z46" s="1494"/>
      <c r="AA46" s="1494"/>
      <c r="AB46" s="1494"/>
      <c r="AC46" s="1494"/>
      <c r="AD46" s="1494"/>
      <c r="AE46" s="1494"/>
      <c r="AF46" s="1494"/>
      <c r="AG46" s="1494"/>
      <c r="AH46" s="1494"/>
      <c r="AI46" s="1494"/>
      <c r="AJ46" s="1494"/>
      <c r="AK46" s="1495"/>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6"/>
      <c r="X47" s="1236"/>
      <c r="Y47" s="1236"/>
      <c r="Z47" s="1236"/>
      <c r="AA47" s="1236"/>
      <c r="AB47" s="1236"/>
      <c r="AC47" s="1236"/>
      <c r="AD47" s="1236"/>
      <c r="AE47" s="1236"/>
      <c r="AF47" s="1236"/>
      <c r="AG47" s="1236"/>
      <c r="AH47" s="1236"/>
      <c r="AI47" s="1236"/>
      <c r="AJ47" s="1236"/>
      <c r="AK47" s="1236"/>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09">
        <f>EXPORTAR!D45</f>
        <v>0</v>
      </c>
      <c r="D49" s="1609"/>
      <c r="E49" s="1609"/>
      <c r="F49" s="1609"/>
      <c r="G49" s="1609"/>
      <c r="H49" s="1609"/>
      <c r="I49" s="1609"/>
      <c r="J49" s="1609"/>
      <c r="K49" s="1609"/>
      <c r="L49" s="1609"/>
      <c r="M49" s="1609"/>
      <c r="N49" s="1609"/>
      <c r="O49" s="1609"/>
      <c r="P49" s="1609"/>
      <c r="Q49" s="1609"/>
      <c r="R49" s="1609"/>
      <c r="S49" s="1609"/>
      <c r="T49" s="1609"/>
      <c r="U49" s="1609"/>
      <c r="V49" s="1609"/>
      <c r="W49" s="1609"/>
    </row>
    <row r="50" spans="2:31" x14ac:dyDescent="0.25">
      <c r="C50" s="142"/>
      <c r="D50" s="142"/>
      <c r="E50" s="142"/>
      <c r="F50" s="1299"/>
      <c r="G50" s="1299"/>
      <c r="H50" s="1299"/>
      <c r="I50" s="1299"/>
      <c r="J50" s="1299"/>
      <c r="K50" s="1299"/>
      <c r="L50" s="1299"/>
      <c r="M50" s="1299"/>
      <c r="N50" s="1299"/>
      <c r="O50" s="1299"/>
      <c r="P50" s="1299"/>
      <c r="Q50" s="1299"/>
      <c r="R50" s="1299"/>
      <c r="S50" s="1299"/>
      <c r="T50" s="1299"/>
      <c r="U50" s="1299"/>
      <c r="V50" s="1299"/>
      <c r="W50" s="1299"/>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3" t="s">
        <v>146</v>
      </c>
      <c r="B2" s="1664"/>
      <c r="C2" s="1664"/>
      <c r="D2" s="1665"/>
      <c r="F2" s="1663" t="s">
        <v>147</v>
      </c>
      <c r="G2" s="1664"/>
      <c r="H2" s="1664"/>
      <c r="I2" s="1664"/>
      <c r="J2" s="1664"/>
      <c r="K2" s="1665"/>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3" t="s">
        <v>4</v>
      </c>
      <c r="B9" s="1664"/>
      <c r="C9" s="1664"/>
      <c r="D9" s="1665"/>
      <c r="F9" s="1666" t="s">
        <v>149</v>
      </c>
      <c r="G9" s="1667"/>
      <c r="H9" s="1667"/>
      <c r="I9" s="1667"/>
      <c r="J9" s="1667"/>
      <c r="K9" s="1668"/>
    </row>
    <row r="10" spans="1:48" ht="15" customHeight="1" x14ac:dyDescent="0.25">
      <c r="A10" s="74" t="s">
        <v>30</v>
      </c>
      <c r="B10" s="89" t="str">
        <f>CONCATENATE(EXPORTAR!D16," ",EXPORTAR!D17," ",EXPORTAR!D18)</f>
        <v>JUAN ESTEBAN RIVAS MARTINEZ</v>
      </c>
      <c r="C10" s="116"/>
      <c r="D10" s="117"/>
      <c r="F10" s="1666"/>
      <c r="G10" s="1667"/>
      <c r="H10" s="1667"/>
      <c r="I10" s="1667"/>
      <c r="J10" s="1667"/>
      <c r="K10" s="1668"/>
    </row>
    <row r="11" spans="1:48" ht="15" customHeight="1" x14ac:dyDescent="0.25">
      <c r="A11" s="83" t="s">
        <v>148</v>
      </c>
      <c r="B11" s="152">
        <f>EXPORTAR!D19</f>
        <v>1010111103</v>
      </c>
      <c r="C11" s="118"/>
      <c r="D11" s="119"/>
      <c r="F11" s="1666"/>
      <c r="G11" s="1667"/>
      <c r="H11" s="1667"/>
      <c r="I11" s="1667"/>
      <c r="J11" s="1667"/>
      <c r="K11" s="1668"/>
    </row>
    <row r="12" spans="1:48" ht="15" customHeight="1" thickBot="1" x14ac:dyDescent="0.3">
      <c r="A12" s="74" t="s">
        <v>1</v>
      </c>
      <c r="B12" s="89" t="str">
        <f>EXPORTAR!D20</f>
        <v>Cra 80 50 - 52</v>
      </c>
      <c r="C12" s="118"/>
      <c r="D12" s="119"/>
      <c r="F12" s="1669"/>
      <c r="G12" s="1670"/>
      <c r="H12" s="1670"/>
      <c r="I12" s="1670"/>
      <c r="J12" s="1670"/>
      <c r="K12" s="1671"/>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1" t="s">
        <v>183</v>
      </c>
      <c r="G14" s="1682"/>
      <c r="H14" s="1682"/>
      <c r="I14" s="1682"/>
      <c r="J14" s="1682"/>
      <c r="K14" s="1683"/>
    </row>
    <row r="15" spans="1:48" ht="15" customHeight="1" thickBot="1" x14ac:dyDescent="0.3">
      <c r="F15" s="1666"/>
      <c r="G15" s="1667"/>
      <c r="H15" s="1667"/>
      <c r="I15" s="1667"/>
      <c r="J15" s="1667"/>
      <c r="K15" s="1668"/>
    </row>
    <row r="16" spans="1:48" ht="15" customHeight="1" x14ac:dyDescent="0.25">
      <c r="A16" s="1663" t="s">
        <v>150</v>
      </c>
      <c r="B16" s="1664"/>
      <c r="C16" s="1664"/>
      <c r="D16" s="1665"/>
      <c r="F16" s="1666"/>
      <c r="G16" s="1667"/>
      <c r="H16" s="1667"/>
      <c r="I16" s="1667"/>
      <c r="J16" s="1667"/>
      <c r="K16" s="1668"/>
    </row>
    <row r="17" spans="1:11" ht="17.25" customHeight="1" x14ac:dyDescent="0.25">
      <c r="A17" s="74" t="s">
        <v>9</v>
      </c>
      <c r="B17" s="111" t="str">
        <f>EXPORTAR!D29</f>
        <v>MOTOCICLETA</v>
      </c>
      <c r="C17" s="73"/>
      <c r="D17" s="76"/>
      <c r="F17" s="1666"/>
      <c r="G17" s="1667"/>
      <c r="H17" s="1667"/>
      <c r="I17" s="1667"/>
      <c r="J17" s="1667"/>
      <c r="K17" s="1668"/>
    </row>
    <row r="18" spans="1:11" ht="17.25" customHeight="1" x14ac:dyDescent="0.25">
      <c r="A18" s="74" t="s">
        <v>11</v>
      </c>
      <c r="B18" s="112" t="str">
        <f>EXPORTAR!D30</f>
        <v>SUZUKI</v>
      </c>
      <c r="C18" s="73"/>
      <c r="D18" s="76"/>
      <c r="F18" s="1666"/>
      <c r="G18" s="1667"/>
      <c r="H18" s="1667"/>
      <c r="I18" s="1667"/>
      <c r="J18" s="1667"/>
      <c r="K18" s="1668"/>
    </row>
    <row r="19" spans="1:11" ht="18.75" customHeight="1" x14ac:dyDescent="0.25">
      <c r="A19" s="74" t="s">
        <v>13</v>
      </c>
      <c r="B19" s="113">
        <f>EXPORTAR!D32</f>
        <v>2026</v>
      </c>
      <c r="C19" s="73"/>
      <c r="D19" s="76"/>
      <c r="F19" s="1666"/>
      <c r="G19" s="1667"/>
      <c r="H19" s="1667"/>
      <c r="I19" s="1667"/>
      <c r="J19" s="1667"/>
      <c r="K19" s="1668"/>
    </row>
    <row r="20" spans="1:11" ht="21" customHeight="1" thickBot="1" x14ac:dyDescent="0.3">
      <c r="A20" s="74" t="s">
        <v>23</v>
      </c>
      <c r="B20" s="113">
        <f>EXPORTAR!D41</f>
        <v>2</v>
      </c>
      <c r="C20" s="73"/>
      <c r="D20" s="76"/>
      <c r="F20" s="1669"/>
      <c r="G20" s="1670"/>
      <c r="H20" s="1670"/>
      <c r="I20" s="1670"/>
      <c r="J20" s="1670"/>
      <c r="K20" s="1671"/>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3" t="s">
        <v>151</v>
      </c>
      <c r="G22" s="1664"/>
      <c r="H22" s="1664"/>
      <c r="I22" s="1664"/>
      <c r="J22" s="1664"/>
      <c r="K22" s="1665"/>
    </row>
    <row r="23" spans="1:11" ht="15" customHeight="1" x14ac:dyDescent="0.25">
      <c r="A23" s="74" t="s">
        <v>16</v>
      </c>
      <c r="B23" s="325" t="str">
        <f>EXPORTAR!D35</f>
        <v>EG3J01*ALU004172*</v>
      </c>
      <c r="C23" s="73"/>
      <c r="D23" s="76"/>
      <c r="F23" s="1666" t="s">
        <v>169</v>
      </c>
      <c r="G23" s="1667"/>
      <c r="H23" s="1667"/>
      <c r="I23" s="1667"/>
      <c r="J23" s="1667"/>
      <c r="K23" s="1668"/>
    </row>
    <row r="24" spans="1:11" ht="15" customHeight="1" thickBot="1" x14ac:dyDescent="0.3">
      <c r="A24" s="74" t="s">
        <v>17</v>
      </c>
      <c r="B24" s="325" t="str">
        <f>EXPORTAR!D36</f>
        <v>LC6JCK4P4T0055923</v>
      </c>
      <c r="C24" s="73"/>
      <c r="D24" s="76"/>
      <c r="F24" s="1669"/>
      <c r="G24" s="1670"/>
      <c r="H24" s="1670"/>
      <c r="I24" s="1670"/>
      <c r="J24" s="1670"/>
      <c r="K24" s="1671"/>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84"/>
      <c r="I29" s="53" t="s">
        <v>154</v>
      </c>
      <c r="J29" s="53"/>
    </row>
    <row r="30" spans="1:11" ht="15" customHeight="1" x14ac:dyDescent="0.25">
      <c r="A30" s="1672" t="s">
        <v>155</v>
      </c>
      <c r="B30" s="1673"/>
      <c r="C30" s="1673"/>
      <c r="D30" s="1673"/>
      <c r="E30" s="1673"/>
      <c r="F30" s="1673"/>
      <c r="G30" s="1673"/>
      <c r="H30" s="1673"/>
      <c r="I30" s="1673"/>
      <c r="J30" s="1673"/>
      <c r="K30" s="1674"/>
    </row>
    <row r="31" spans="1:11" ht="15" customHeight="1" x14ac:dyDescent="0.25">
      <c r="A31" s="1675"/>
      <c r="B31" s="1676"/>
      <c r="C31" s="1676"/>
      <c r="D31" s="1676"/>
      <c r="E31" s="1676"/>
      <c r="F31" s="1676"/>
      <c r="G31" s="1676"/>
      <c r="H31" s="1676"/>
      <c r="I31" s="1676"/>
      <c r="J31" s="1676"/>
      <c r="K31" s="1677"/>
    </row>
    <row r="32" spans="1:11" ht="15" customHeight="1" x14ac:dyDescent="0.25">
      <c r="A32" s="1675"/>
      <c r="B32" s="1676"/>
      <c r="C32" s="1676"/>
      <c r="D32" s="1676"/>
      <c r="E32" s="1676"/>
      <c r="F32" s="1676"/>
      <c r="G32" s="1676"/>
      <c r="H32" s="1676"/>
      <c r="I32" s="1676"/>
      <c r="J32" s="1676"/>
      <c r="K32" s="1677"/>
    </row>
    <row r="33" spans="1:11" ht="15" customHeight="1" x14ac:dyDescent="0.25">
      <c r="A33" s="1675"/>
      <c r="B33" s="1676"/>
      <c r="C33" s="1676"/>
      <c r="D33" s="1676"/>
      <c r="E33" s="1676"/>
      <c r="F33" s="1676"/>
      <c r="G33" s="1676"/>
      <c r="H33" s="1676"/>
      <c r="I33" s="1676"/>
      <c r="J33" s="1676"/>
      <c r="K33" s="1677"/>
    </row>
    <row r="34" spans="1:11" ht="12" customHeight="1" x14ac:dyDescent="0.25">
      <c r="A34" s="1678"/>
      <c r="B34" s="1679"/>
      <c r="C34" s="1679"/>
      <c r="D34" s="1679"/>
      <c r="E34" s="1679"/>
      <c r="F34" s="1679"/>
      <c r="G34" s="1679"/>
      <c r="H34" s="1679"/>
      <c r="I34" s="1679"/>
      <c r="J34" s="1679"/>
      <c r="K34" s="1680"/>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9" t="s">
        <v>146</v>
      </c>
      <c r="G2" s="1690"/>
      <c r="H2" s="1690"/>
      <c r="I2" s="1690"/>
      <c r="J2" s="1691"/>
    </row>
    <row r="3" spans="1:47" ht="15" customHeight="1" x14ac:dyDescent="0.25">
      <c r="A3" s="74" t="s">
        <v>30</v>
      </c>
      <c r="B3" s="88" t="str">
        <f>CONCATENATE(EXPORTAR!D8," ",EXPORTAR!D9," ",EXPORTAR!D10)</f>
        <v>DANIEL GALLEGO GOMEZ</v>
      </c>
      <c r="C3" s="150"/>
      <c r="D3" s="151"/>
      <c r="F3" s="65" t="s">
        <v>30</v>
      </c>
      <c r="G3" s="1686" t="str">
        <f>CONCATENATE(EXPORTAR!G8," ",EXPORTAR!G9," ",EXPORTAR!G10)</f>
        <v xml:space="preserve">  </v>
      </c>
      <c r="H3" s="1687"/>
      <c r="I3" s="1687"/>
      <c r="J3" s="1688"/>
    </row>
    <row r="4" spans="1:47" ht="15" customHeight="1" x14ac:dyDescent="0.25">
      <c r="A4" s="83" t="s">
        <v>148</v>
      </c>
      <c r="B4" s="152">
        <f>EXPORTAR!D11</f>
        <v>1126787260</v>
      </c>
      <c r="C4" s="73"/>
      <c r="D4" s="76"/>
      <c r="F4" s="65" t="s">
        <v>148</v>
      </c>
      <c r="G4" s="1695" t="str">
        <f>EXPORTAR!G11</f>
        <v/>
      </c>
      <c r="H4" s="1696"/>
      <c r="I4" s="1696"/>
      <c r="J4" s="1697"/>
    </row>
    <row r="5" spans="1:47" ht="15" customHeight="1" x14ac:dyDescent="0.25">
      <c r="A5" s="74" t="s">
        <v>1</v>
      </c>
      <c r="B5" s="89" t="str">
        <f>EXPORTAR!D12</f>
        <v>Calle 99 74A - 22</v>
      </c>
      <c r="C5" s="73"/>
      <c r="D5" s="76"/>
      <c r="F5" s="65" t="s">
        <v>1</v>
      </c>
      <c r="G5" s="1686" t="str">
        <f>EXPORTAR!G12</f>
        <v/>
      </c>
      <c r="H5" s="1687"/>
      <c r="I5" s="1687"/>
      <c r="J5" s="1688"/>
    </row>
    <row r="6" spans="1:47" ht="15" customHeight="1" x14ac:dyDescent="0.25">
      <c r="A6" s="74" t="s">
        <v>2</v>
      </c>
      <c r="B6" s="89" t="str">
        <f>EXPORTAR!D13</f>
        <v>Medellin</v>
      </c>
      <c r="C6" s="73"/>
      <c r="D6" s="76"/>
      <c r="F6" s="65" t="s">
        <v>2</v>
      </c>
      <c r="G6" s="1686" t="str">
        <f>EXPORTAR!G13</f>
        <v/>
      </c>
      <c r="H6" s="1687"/>
      <c r="I6" s="1687"/>
      <c r="J6" s="1688"/>
    </row>
    <row r="7" spans="1:47" ht="15" customHeight="1" thickBot="1" x14ac:dyDescent="0.3">
      <c r="A7" s="75" t="s">
        <v>3</v>
      </c>
      <c r="B7" s="153">
        <f>EXPORTAR!D14</f>
        <v>3138948787</v>
      </c>
      <c r="C7" s="77"/>
      <c r="D7" s="78"/>
      <c r="F7" s="104" t="s">
        <v>3</v>
      </c>
      <c r="G7" s="1692" t="str">
        <f>EXPORTAR!G14</f>
        <v/>
      </c>
      <c r="H7" s="1693"/>
      <c r="I7" s="1693"/>
      <c r="J7" s="1694"/>
    </row>
    <row r="8" spans="1:47" ht="6.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2" t="str">
        <f>EXPORTAR!D25</f>
        <v>DE CONTADO</v>
      </c>
      <c r="H11" s="1703"/>
      <c r="I11" s="1703"/>
      <c r="J11" s="1703"/>
    </row>
    <row r="12" spans="1:47" ht="15" customHeight="1" x14ac:dyDescent="0.25">
      <c r="A12" s="74" t="s">
        <v>1</v>
      </c>
      <c r="B12" s="89" t="str">
        <f>EXPORTAR!D20</f>
        <v>Cra 80 50 - 52</v>
      </c>
      <c r="C12" s="73"/>
      <c r="D12" s="76"/>
      <c r="F12" s="1698"/>
      <c r="G12" s="1699"/>
      <c r="H12" s="1699"/>
      <c r="I12" s="1699"/>
      <c r="J12" s="1699"/>
    </row>
    <row r="13" spans="1:47" ht="15" customHeight="1" x14ac:dyDescent="0.25">
      <c r="A13" s="74" t="s">
        <v>2</v>
      </c>
      <c r="B13" s="89" t="str">
        <f>EXPORTAR!D21</f>
        <v>Medellin</v>
      </c>
      <c r="C13" s="73"/>
      <c r="D13" s="76"/>
      <c r="F13" s="1700"/>
      <c r="G13" s="1701"/>
      <c r="H13" s="1701"/>
      <c r="I13" s="1701"/>
      <c r="J13" s="1701"/>
    </row>
    <row r="14" spans="1:47" ht="17.25" customHeight="1" thickBot="1" x14ac:dyDescent="0.3">
      <c r="A14" s="75" t="s">
        <v>3</v>
      </c>
      <c r="B14" s="153">
        <f>EXPORTAR!D22</f>
        <v>3205878787</v>
      </c>
      <c r="C14" s="77"/>
      <c r="D14" s="78"/>
      <c r="F14" s="1666" t="s">
        <v>149</v>
      </c>
      <c r="G14" s="1667"/>
      <c r="H14" s="1667"/>
      <c r="I14" s="1667"/>
      <c r="J14" s="1667"/>
    </row>
    <row r="15" spans="1:47" ht="9"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MOTOCICLETA</v>
      </c>
      <c r="C17" s="73"/>
      <c r="D17" s="76"/>
      <c r="F17" s="1669"/>
      <c r="G17" s="1670"/>
      <c r="H17" s="1670"/>
      <c r="I17" s="1670"/>
      <c r="J17" s="1670"/>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1" t="s">
        <v>183</v>
      </c>
      <c r="G19" s="1682"/>
      <c r="H19" s="1682"/>
      <c r="I19" s="1682"/>
      <c r="J19" s="1682"/>
    </row>
    <row r="20" spans="1:11" ht="21" customHeight="1" x14ac:dyDescent="0.25">
      <c r="A20" s="74" t="s">
        <v>23</v>
      </c>
      <c r="B20" s="90">
        <f>EXPORTAR!D41</f>
        <v>2</v>
      </c>
      <c r="C20" s="73"/>
      <c r="D20" s="76"/>
      <c r="F20" s="1666"/>
      <c r="G20" s="1667"/>
      <c r="H20" s="1667"/>
      <c r="I20" s="1667"/>
      <c r="J20" s="1667"/>
    </row>
    <row r="21" spans="1:11" ht="15" customHeight="1" x14ac:dyDescent="0.25">
      <c r="A21" s="74" t="s">
        <v>89</v>
      </c>
      <c r="B21" s="89" t="str">
        <f>EXPORTAR!D38</f>
        <v>SIN CARROCERIA</v>
      </c>
      <c r="C21" s="73"/>
      <c r="D21" s="76"/>
      <c r="F21" s="1666"/>
      <c r="G21" s="1667"/>
      <c r="H21" s="1667"/>
      <c r="I21" s="1667"/>
      <c r="J21" s="1667"/>
    </row>
    <row r="22" spans="1:11" ht="15" customHeight="1" x14ac:dyDescent="0.25">
      <c r="A22" s="74" t="s">
        <v>14</v>
      </c>
      <c r="B22" s="91" t="str">
        <f>EXPORTAR!D33</f>
        <v>AMARILLO NEGRO</v>
      </c>
      <c r="C22" s="73"/>
      <c r="D22" s="76"/>
      <c r="F22" s="1666"/>
      <c r="G22" s="1667"/>
      <c r="H22" s="1667"/>
      <c r="I22" s="1667"/>
      <c r="J22" s="1667"/>
    </row>
    <row r="23" spans="1:11" ht="15" customHeight="1" x14ac:dyDescent="0.25">
      <c r="A23" s="74" t="s">
        <v>16</v>
      </c>
      <c r="B23" s="326" t="str">
        <f>EXPORTAR!D35</f>
        <v>EG3J01*ALU004172*</v>
      </c>
      <c r="C23" s="73"/>
      <c r="D23" s="76"/>
      <c r="F23" s="1666"/>
      <c r="G23" s="1667"/>
      <c r="H23" s="1667"/>
      <c r="I23" s="1667"/>
      <c r="J23" s="1667"/>
    </row>
    <row r="24" spans="1:11" ht="15" customHeight="1" x14ac:dyDescent="0.25">
      <c r="A24" s="74" t="s">
        <v>17</v>
      </c>
      <c r="B24" s="326" t="str">
        <f>EXPORTAR!D36</f>
        <v>LC6JCK4P4T0055923</v>
      </c>
      <c r="C24" s="73"/>
      <c r="D24" s="76"/>
      <c r="F24" s="1666"/>
      <c r="G24" s="1667"/>
      <c r="H24" s="1667"/>
      <c r="I24" s="1667"/>
      <c r="J24" s="1667"/>
    </row>
    <row r="25" spans="1:11" ht="15" customHeight="1" thickBot="1" x14ac:dyDescent="0.3">
      <c r="A25" s="74" t="s">
        <v>15</v>
      </c>
      <c r="B25" s="326" t="str">
        <f>EXPORTAR!D34</f>
        <v/>
      </c>
      <c r="C25" s="73"/>
      <c r="D25" s="76"/>
      <c r="F25" s="1669"/>
      <c r="G25" s="1670"/>
      <c r="H25" s="1670"/>
      <c r="I25" s="1670"/>
      <c r="J25" s="1670"/>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5" t="s">
        <v>153</v>
      </c>
      <c r="C35" s="1299"/>
      <c r="D35" s="576"/>
      <c r="F35" s="1685" t="s">
        <v>153</v>
      </c>
      <c r="G35" s="1299"/>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3" t="s">
        <v>146</v>
      </c>
      <c r="B2" s="1664"/>
      <c r="C2" s="1664"/>
      <c r="D2" s="1665"/>
      <c r="F2" s="1663" t="s">
        <v>147</v>
      </c>
      <c r="G2" s="1664"/>
      <c r="H2" s="1664"/>
      <c r="I2" s="1664"/>
      <c r="J2" s="1664"/>
      <c r="K2" s="1665"/>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3" t="s">
        <v>4</v>
      </c>
      <c r="B9" s="1664"/>
      <c r="C9" s="1664"/>
      <c r="D9" s="1665"/>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4" t="s">
        <v>9090</v>
      </c>
      <c r="G11" s="1705"/>
      <c r="H11" s="1705"/>
      <c r="I11" s="1705"/>
      <c r="J11" s="1705"/>
      <c r="K11" s="1706"/>
    </row>
    <row r="12" spans="1:48" ht="15" customHeight="1" x14ac:dyDescent="0.25">
      <c r="A12" s="74" t="s">
        <v>1</v>
      </c>
      <c r="B12" s="1052" t="str">
        <f>EXPORTAR!D20</f>
        <v>Cra 80 50 - 52</v>
      </c>
      <c r="C12" s="118"/>
      <c r="D12" s="119"/>
      <c r="F12" s="1704"/>
      <c r="G12" s="1705"/>
      <c r="H12" s="1705"/>
      <c r="I12" s="1705"/>
      <c r="J12" s="1705"/>
      <c r="K12" s="1706"/>
    </row>
    <row r="13" spans="1:48" ht="15" customHeight="1" x14ac:dyDescent="0.25">
      <c r="A13" s="74" t="s">
        <v>2</v>
      </c>
      <c r="B13" s="1052" t="str">
        <f>EXPORTAR!D21</f>
        <v>Medellin</v>
      </c>
      <c r="C13" s="118"/>
      <c r="D13" s="119"/>
      <c r="F13" s="1704" t="s">
        <v>9089</v>
      </c>
      <c r="G13" s="1705"/>
      <c r="H13" s="1705"/>
      <c r="I13" s="1705"/>
      <c r="J13" s="1705"/>
      <c r="K13" s="1706"/>
    </row>
    <row r="14" spans="1:48" ht="17.25" customHeight="1" thickBot="1" x14ac:dyDescent="0.3">
      <c r="A14" s="75" t="s">
        <v>3</v>
      </c>
      <c r="B14" s="153">
        <f>EXPORTAR!D22</f>
        <v>3205878787</v>
      </c>
      <c r="C14" s="120"/>
      <c r="D14" s="121"/>
      <c r="F14" s="1704"/>
      <c r="G14" s="1705"/>
      <c r="H14" s="1705"/>
      <c r="I14" s="1705"/>
      <c r="J14" s="1705"/>
      <c r="K14" s="1706"/>
    </row>
    <row r="15" spans="1:48" ht="15" customHeight="1" thickBot="1" x14ac:dyDescent="0.3">
      <c r="F15" s="1704"/>
      <c r="G15" s="1705"/>
      <c r="H15" s="1705"/>
      <c r="I15" s="1705"/>
      <c r="J15" s="1705"/>
      <c r="K15" s="1706"/>
    </row>
    <row r="16" spans="1:48" ht="15" customHeight="1" x14ac:dyDescent="0.25">
      <c r="A16" s="1663" t="s">
        <v>150</v>
      </c>
      <c r="B16" s="1664"/>
      <c r="C16" s="1664"/>
      <c r="D16" s="1665"/>
      <c r="F16" s="1704"/>
      <c r="G16" s="1705"/>
      <c r="H16" s="1705"/>
      <c r="I16" s="1705"/>
      <c r="J16" s="1705"/>
      <c r="K16" s="1706"/>
    </row>
    <row r="17" spans="1:11" ht="17.25" customHeight="1" x14ac:dyDescent="0.25">
      <c r="A17" s="74" t="s">
        <v>9</v>
      </c>
      <c r="B17" s="111" t="str">
        <f>EXPORTAR!D29</f>
        <v>MOTOCICLETA</v>
      </c>
      <c r="C17" s="73"/>
      <c r="D17" s="76"/>
      <c r="F17" s="1704"/>
      <c r="G17" s="1705"/>
      <c r="H17" s="1705"/>
      <c r="I17" s="1705"/>
      <c r="J17" s="1705"/>
      <c r="K17" s="1706"/>
    </row>
    <row r="18" spans="1:11" ht="17.25" customHeight="1" x14ac:dyDescent="0.25">
      <c r="A18" s="74" t="s">
        <v>11</v>
      </c>
      <c r="B18" s="112" t="str">
        <f>EXPORTAR!D30</f>
        <v>SUZUKI</v>
      </c>
      <c r="C18" s="73"/>
      <c r="D18" s="76"/>
      <c r="F18" s="1704"/>
      <c r="G18" s="1705"/>
      <c r="H18" s="1705"/>
      <c r="I18" s="1705"/>
      <c r="J18" s="1705"/>
      <c r="K18" s="1706"/>
    </row>
    <row r="19" spans="1:11" ht="18.75" customHeight="1" x14ac:dyDescent="0.25">
      <c r="A19" s="74" t="s">
        <v>13</v>
      </c>
      <c r="B19" s="113">
        <f>EXPORTAR!D32</f>
        <v>2026</v>
      </c>
      <c r="C19" s="73"/>
      <c r="D19" s="76"/>
      <c r="F19" s="1704"/>
      <c r="G19" s="1705"/>
      <c r="H19" s="1705"/>
      <c r="I19" s="1705"/>
      <c r="J19" s="1705"/>
      <c r="K19" s="1706"/>
    </row>
    <row r="20" spans="1:11" ht="21" customHeight="1" thickBot="1" x14ac:dyDescent="0.3">
      <c r="A20" s="74" t="s">
        <v>23</v>
      </c>
      <c r="B20" s="113">
        <f>EXPORTAR!D41</f>
        <v>2</v>
      </c>
      <c r="C20" s="73"/>
      <c r="D20" s="76"/>
      <c r="F20" s="1707"/>
      <c r="G20" s="1708"/>
      <c r="H20" s="1708"/>
      <c r="I20" s="1708"/>
      <c r="J20" s="1708"/>
      <c r="K20" s="1709"/>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3" t="s">
        <v>151</v>
      </c>
      <c r="G22" s="1664"/>
      <c r="H22" s="1664"/>
      <c r="I22" s="1664"/>
      <c r="J22" s="1664"/>
      <c r="K22" s="1665"/>
    </row>
    <row r="23" spans="1:11" ht="15" customHeight="1" x14ac:dyDescent="0.25">
      <c r="A23" s="74" t="s">
        <v>16</v>
      </c>
      <c r="B23" s="325" t="str">
        <f>EXPORTAR!D35</f>
        <v>EG3J01*ALU004172*</v>
      </c>
      <c r="C23" s="73"/>
      <c r="D23" s="76"/>
      <c r="F23" s="1666" t="s">
        <v>169</v>
      </c>
      <c r="G23" s="1667"/>
      <c r="H23" s="1667"/>
      <c r="I23" s="1667"/>
      <c r="J23" s="1667"/>
      <c r="K23" s="1668"/>
    </row>
    <row r="24" spans="1:11" ht="15" customHeight="1" thickBot="1" x14ac:dyDescent="0.3">
      <c r="A24" s="74" t="s">
        <v>17</v>
      </c>
      <c r="B24" s="325" t="str">
        <f>EXPORTAR!D36</f>
        <v>LC6JCK4P4T0055923</v>
      </c>
      <c r="C24" s="73"/>
      <c r="D24" s="76"/>
      <c r="F24" s="1669"/>
      <c r="G24" s="1670"/>
      <c r="H24" s="1670"/>
      <c r="I24" s="1670"/>
      <c r="J24" s="1670"/>
      <c r="K24" s="1671"/>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84"/>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9" t="s">
        <v>4</v>
      </c>
      <c r="G2" s="1690"/>
      <c r="H2" s="1690"/>
      <c r="I2" s="1690"/>
      <c r="J2" s="1691"/>
    </row>
    <row r="3" spans="1:47" ht="15" customHeight="1" x14ac:dyDescent="0.25">
      <c r="A3" s="74" t="s">
        <v>30</v>
      </c>
      <c r="B3" s="89" t="str">
        <f>CONCATENATE(EXPORTAR!D8," ",EXPORTAR!D9," ",EXPORTAR!D10)</f>
        <v>DANIEL GALLEGO GOMEZ</v>
      </c>
      <c r="C3" s="84"/>
      <c r="D3" s="85"/>
      <c r="F3" s="65" t="s">
        <v>30</v>
      </c>
      <c r="G3" s="1686" t="str">
        <f>CONCATENATE(EXPORTAR!G16," ",EXPORTAR!G17," ",EXPORTAR!G18)</f>
        <v xml:space="preserve">  </v>
      </c>
      <c r="H3" s="1687"/>
      <c r="I3" s="1687"/>
      <c r="J3" s="1710"/>
    </row>
    <row r="4" spans="1:47" ht="15" customHeight="1" x14ac:dyDescent="0.25">
      <c r="A4" s="83" t="s">
        <v>148</v>
      </c>
      <c r="B4" s="152">
        <f>EXPORTAR!D11</f>
        <v>1126787260</v>
      </c>
      <c r="C4" s="73"/>
      <c r="D4" s="76"/>
      <c r="F4" s="65" t="s">
        <v>148</v>
      </c>
      <c r="G4" s="1695" t="str">
        <f>EXPORTAR!G19</f>
        <v/>
      </c>
      <c r="H4" s="1696"/>
      <c r="I4" s="1696"/>
      <c r="J4" s="1697"/>
    </row>
    <row r="5" spans="1:47" ht="15" customHeight="1" x14ac:dyDescent="0.25">
      <c r="A5" s="74" t="s">
        <v>1</v>
      </c>
      <c r="B5" s="89" t="str">
        <f>EXPORTAR!D12</f>
        <v>Calle 99 74A - 22</v>
      </c>
      <c r="C5" s="73"/>
      <c r="D5" s="76"/>
      <c r="F5" s="65" t="s">
        <v>1</v>
      </c>
      <c r="G5" s="1686" t="str">
        <f>EXPORTAR!G20</f>
        <v/>
      </c>
      <c r="H5" s="1687"/>
      <c r="I5" s="1687"/>
      <c r="J5" s="1688"/>
    </row>
    <row r="6" spans="1:47" ht="15" customHeight="1" x14ac:dyDescent="0.25">
      <c r="A6" s="74" t="s">
        <v>2</v>
      </c>
      <c r="B6" s="89" t="str">
        <f>EXPORTAR!D13</f>
        <v>Medellin</v>
      </c>
      <c r="C6" s="73"/>
      <c r="D6" s="76"/>
      <c r="F6" s="65" t="s">
        <v>2</v>
      </c>
      <c r="G6" s="1686" t="str">
        <f>EXPORTAR!G21</f>
        <v/>
      </c>
      <c r="H6" s="1687"/>
      <c r="I6" s="1687"/>
      <c r="J6" s="1688"/>
    </row>
    <row r="7" spans="1:47" ht="15" customHeight="1" thickBot="1" x14ac:dyDescent="0.3">
      <c r="A7" s="75" t="s">
        <v>3</v>
      </c>
      <c r="B7" s="153">
        <f>EXPORTAR!D14</f>
        <v>3138948787</v>
      </c>
      <c r="C7" s="77"/>
      <c r="D7" s="78"/>
      <c r="F7" s="104" t="s">
        <v>3</v>
      </c>
      <c r="G7" s="1692" t="str">
        <f>EXPORTAR!G22</f>
        <v/>
      </c>
      <c r="H7" s="1693"/>
      <c r="I7" s="1693"/>
      <c r="J7" s="1694"/>
    </row>
    <row r="8" spans="1:47" ht="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2" t="str">
        <f>EXPORTAR!D25</f>
        <v>DE CONTADO</v>
      </c>
      <c r="H11" s="1703"/>
      <c r="I11" s="1703"/>
      <c r="J11" s="1703"/>
    </row>
    <row r="12" spans="1:47" ht="15" customHeight="1" x14ac:dyDescent="0.25">
      <c r="A12" s="74" t="s">
        <v>1</v>
      </c>
      <c r="B12" s="89" t="str">
        <f>EXPORTAR!D20</f>
        <v>Cra 80 50 - 52</v>
      </c>
      <c r="C12" s="73"/>
      <c r="D12" s="76"/>
      <c r="F12" s="1698"/>
      <c r="G12" s="1699"/>
      <c r="H12" s="1699"/>
      <c r="I12" s="1699"/>
      <c r="J12" s="1699"/>
    </row>
    <row r="13" spans="1:47" ht="15" customHeight="1" x14ac:dyDescent="0.25">
      <c r="A13" s="74" t="s">
        <v>2</v>
      </c>
      <c r="B13" s="89" t="str">
        <f>EXPORTAR!D21</f>
        <v>Medellin</v>
      </c>
      <c r="C13" s="73"/>
      <c r="D13" s="76"/>
      <c r="F13" s="1700"/>
      <c r="G13" s="1701"/>
      <c r="H13" s="1701"/>
      <c r="I13" s="1701"/>
      <c r="J13" s="1701"/>
    </row>
    <row r="14" spans="1:47" ht="17.25" customHeight="1" thickBot="1" x14ac:dyDescent="0.3">
      <c r="A14" s="75" t="s">
        <v>3</v>
      </c>
      <c r="B14" s="153">
        <f>EXPORTAR!D22</f>
        <v>3205878787</v>
      </c>
      <c r="C14" s="77"/>
      <c r="D14" s="78"/>
      <c r="F14" s="1666" t="s">
        <v>149</v>
      </c>
      <c r="G14" s="1667"/>
      <c r="H14" s="1667"/>
      <c r="I14" s="1667"/>
      <c r="J14" s="1667"/>
    </row>
    <row r="15" spans="1:47" ht="6"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MOTOCICLETA</v>
      </c>
      <c r="C17" s="73"/>
      <c r="D17" s="76"/>
      <c r="F17" s="1669"/>
      <c r="G17" s="1670"/>
      <c r="H17" s="1670"/>
      <c r="I17" s="1670"/>
      <c r="J17" s="1670"/>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1" t="s">
        <v>183</v>
      </c>
      <c r="G19" s="1682"/>
      <c r="H19" s="1682"/>
      <c r="I19" s="1682"/>
      <c r="J19" s="1682"/>
    </row>
    <row r="20" spans="1:11" ht="21" customHeight="1" x14ac:dyDescent="0.25">
      <c r="A20" s="74" t="s">
        <v>23</v>
      </c>
      <c r="B20" s="90">
        <f>EXPORTAR!D41</f>
        <v>2</v>
      </c>
      <c r="C20" s="73"/>
      <c r="D20" s="76"/>
      <c r="F20" s="1666"/>
      <c r="G20" s="1667"/>
      <c r="H20" s="1667"/>
      <c r="I20" s="1667"/>
      <c r="J20" s="1667"/>
    </row>
    <row r="21" spans="1:11" ht="15" customHeight="1" x14ac:dyDescent="0.25">
      <c r="A21" s="74" t="s">
        <v>89</v>
      </c>
      <c r="B21" s="89" t="str">
        <f>EXPORTAR!D38</f>
        <v>SIN CARROCERIA</v>
      </c>
      <c r="C21" s="73"/>
      <c r="D21" s="76"/>
      <c r="F21" s="1666"/>
      <c r="G21" s="1667"/>
      <c r="H21" s="1667"/>
      <c r="I21" s="1667"/>
      <c r="J21" s="1667"/>
    </row>
    <row r="22" spans="1:11" ht="15" customHeight="1" x14ac:dyDescent="0.25">
      <c r="A22" s="74" t="s">
        <v>14</v>
      </c>
      <c r="B22" s="91" t="str">
        <f>EXPORTAR!D33</f>
        <v>AMARILLO NEGRO</v>
      </c>
      <c r="C22" s="73"/>
      <c r="D22" s="76"/>
      <c r="F22" s="1666"/>
      <c r="G22" s="1667"/>
      <c r="H22" s="1667"/>
      <c r="I22" s="1667"/>
      <c r="J22" s="1667"/>
    </row>
    <row r="23" spans="1:11" ht="15" customHeight="1" x14ac:dyDescent="0.25">
      <c r="A23" s="74" t="s">
        <v>16</v>
      </c>
      <c r="B23" s="326" t="str">
        <f>EXPORTAR!D35</f>
        <v>EG3J01*ALU004172*</v>
      </c>
      <c r="C23" s="73"/>
      <c r="D23" s="76"/>
      <c r="F23" s="1666"/>
      <c r="G23" s="1667"/>
      <c r="H23" s="1667"/>
      <c r="I23" s="1667"/>
      <c r="J23" s="1667"/>
    </row>
    <row r="24" spans="1:11" ht="15" customHeight="1" x14ac:dyDescent="0.25">
      <c r="A24" s="74" t="s">
        <v>17</v>
      </c>
      <c r="B24" s="326" t="str">
        <f>EXPORTAR!D36</f>
        <v>LC6JCK4P4T0055923</v>
      </c>
      <c r="C24" s="73"/>
      <c r="D24" s="76"/>
      <c r="F24" s="1666"/>
      <c r="G24" s="1667"/>
      <c r="H24" s="1667"/>
      <c r="I24" s="1667"/>
      <c r="J24" s="1667"/>
    </row>
    <row r="25" spans="1:11" ht="15" customHeight="1" thickBot="1" x14ac:dyDescent="0.3">
      <c r="A25" s="74" t="s">
        <v>15</v>
      </c>
      <c r="B25" s="326" t="str">
        <f>EXPORTAR!D34</f>
        <v/>
      </c>
      <c r="C25" s="73"/>
      <c r="D25" s="76"/>
      <c r="F25" s="1669"/>
      <c r="G25" s="1670"/>
      <c r="H25" s="1670"/>
      <c r="I25" s="1670"/>
      <c r="J25" s="1670"/>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5" t="s">
        <v>153</v>
      </c>
      <c r="C35" s="1299"/>
      <c r="D35" s="106"/>
      <c r="F35" s="1685" t="s">
        <v>145</v>
      </c>
      <c r="G35" s="1299"/>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4" t="s">
        <v>449</v>
      </c>
      <c r="B7" s="1714"/>
      <c r="C7" s="1714"/>
      <c r="D7" s="1714"/>
      <c r="E7" s="1714"/>
      <c r="F7" s="1714"/>
      <c r="G7" s="1714"/>
    </row>
    <row r="8" spans="1:7" x14ac:dyDescent="0.25">
      <c r="A8" s="1714"/>
      <c r="B8" s="1714"/>
      <c r="C8" s="1714"/>
      <c r="D8" s="1714"/>
      <c r="E8" s="1714"/>
      <c r="F8" s="1714"/>
      <c r="G8" s="1714"/>
    </row>
    <row r="9" spans="1:7" ht="12.75" customHeight="1" x14ac:dyDescent="0.25">
      <c r="A9" s="1714"/>
      <c r="B9" s="1714"/>
      <c r="C9" s="1714"/>
      <c r="D9" s="1714"/>
      <c r="E9" s="1714"/>
      <c r="F9" s="1714"/>
      <c r="G9" s="1714"/>
    </row>
    <row r="10" spans="1:7" ht="3.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x14ac:dyDescent="0.25">
      <c r="A12" s="1714"/>
      <c r="B12" s="1714"/>
      <c r="C12" s="1714"/>
      <c r="D12" s="1714"/>
      <c r="E12" s="1714"/>
      <c r="F12" s="1714"/>
      <c r="G12" s="1714"/>
    </row>
    <row r="13" spans="1:7" ht="10.5"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1" t="s">
        <v>438</v>
      </c>
      <c r="B21" s="1299"/>
      <c r="C21" s="1299"/>
      <c r="D21" s="1299"/>
      <c r="E21" s="1299"/>
      <c r="F21" s="1299"/>
      <c r="G21" s="1299"/>
    </row>
    <row r="22" spans="1:7" ht="14.25" customHeight="1" x14ac:dyDescent="0.25">
      <c r="A22" s="1299"/>
      <c r="B22" s="1299"/>
      <c r="C22" s="1299"/>
      <c r="D22" s="1299"/>
      <c r="E22" s="1299"/>
      <c r="F22" s="1299"/>
      <c r="G22" s="1299"/>
    </row>
    <row r="23" spans="1:7" x14ac:dyDescent="0.25">
      <c r="A23" s="1299"/>
      <c r="B23" s="1299"/>
      <c r="C23" s="1299"/>
      <c r="D23" s="1299"/>
      <c r="E23" s="1299"/>
      <c r="F23" s="1299"/>
      <c r="G23" s="1299"/>
    </row>
    <row r="24" spans="1:7" x14ac:dyDescent="0.25">
      <c r="A24" s="1299"/>
      <c r="B24" s="1299"/>
      <c r="C24" s="1299"/>
      <c r="D24" s="1299"/>
      <c r="E24" s="1299"/>
      <c r="F24" s="1299"/>
      <c r="G24" s="1299"/>
    </row>
    <row r="25" spans="1:7" x14ac:dyDescent="0.25">
      <c r="A25" s="1299"/>
      <c r="B25" s="1299"/>
      <c r="C25" s="1299"/>
      <c r="D25" s="1299"/>
      <c r="E25" s="1299"/>
      <c r="F25" s="1299"/>
      <c r="G25" s="1299"/>
    </row>
    <row r="26" spans="1:7" ht="12" customHeight="1" x14ac:dyDescent="0.25">
      <c r="A26" s="1299"/>
      <c r="B26" s="1299"/>
      <c r="C26" s="1299"/>
      <c r="D26" s="1299"/>
      <c r="E26" s="1299"/>
      <c r="F26" s="1299"/>
      <c r="G26" s="1299"/>
    </row>
    <row r="27" spans="1:7" x14ac:dyDescent="0.25">
      <c r="A27" s="1713" t="s">
        <v>7539</v>
      </c>
      <c r="B27" s="1713"/>
      <c r="C27" s="1713"/>
      <c r="D27" s="1713"/>
      <c r="E27" s="1713"/>
      <c r="F27" s="1713"/>
      <c r="G27" s="1713"/>
    </row>
    <row r="28" spans="1:7" x14ac:dyDescent="0.25">
      <c r="A28" s="1713"/>
      <c r="B28" s="1713"/>
      <c r="C28" s="1713"/>
      <c r="D28" s="1713"/>
      <c r="E28" s="1713"/>
      <c r="F28" s="1713"/>
      <c r="G28" s="1713"/>
    </row>
    <row r="29" spans="1:7" x14ac:dyDescent="0.25">
      <c r="A29" s="1713"/>
      <c r="B29" s="1713"/>
      <c r="C29" s="1713"/>
      <c r="D29" s="1713"/>
      <c r="E29" s="1713"/>
      <c r="F29" s="1713"/>
      <c r="G29" s="1713"/>
    </row>
    <row r="31" spans="1:7" x14ac:dyDescent="0.25">
      <c r="A31" s="1711"/>
      <c r="B31" s="1712"/>
      <c r="C31" s="1712"/>
      <c r="D31" s="1712"/>
      <c r="E31" s="1712"/>
      <c r="F31" s="1712"/>
      <c r="G31"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4" t="s">
        <v>6061</v>
      </c>
      <c r="B8" s="1714"/>
      <c r="C8" s="1714"/>
      <c r="D8" s="1714"/>
      <c r="E8" s="1714"/>
      <c r="F8" s="1714"/>
      <c r="G8" s="1714"/>
    </row>
    <row r="9" spans="1:7" x14ac:dyDescent="0.25">
      <c r="A9" s="1714"/>
      <c r="B9" s="1714"/>
      <c r="C9" s="1714"/>
      <c r="D9" s="1714"/>
      <c r="E9" s="1714"/>
      <c r="F9" s="1714"/>
      <c r="G9" s="1714"/>
    </row>
    <row r="10" spans="1:7" ht="12.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ht="3.75" customHeight="1" x14ac:dyDescent="0.25">
      <c r="A12" s="1714"/>
      <c r="B12" s="1714"/>
      <c r="C12" s="1714"/>
      <c r="D12" s="1714"/>
      <c r="E12" s="1714"/>
      <c r="F12" s="1714"/>
      <c r="G12" s="1714"/>
    </row>
    <row r="13" spans="1:7" x14ac:dyDescent="0.25">
      <c r="A13" s="1714"/>
      <c r="B13" s="1714"/>
      <c r="C13" s="1714"/>
      <c r="D13" s="1714"/>
      <c r="E13" s="1714"/>
      <c r="F13" s="1714"/>
      <c r="G13" s="1714"/>
    </row>
    <row r="14" spans="1:7" ht="10.5" customHeight="1" x14ac:dyDescent="0.25">
      <c r="A14" s="1714"/>
      <c r="B14" s="1714"/>
      <c r="C14" s="1714"/>
      <c r="D14" s="1714"/>
      <c r="E14" s="1714"/>
      <c r="F14" s="1714"/>
      <c r="G14" s="1714"/>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1" t="s">
        <v>438</v>
      </c>
      <c r="B22" s="1299"/>
      <c r="C22" s="1299"/>
      <c r="D22" s="1299"/>
      <c r="E22" s="1299"/>
      <c r="F22" s="1299"/>
      <c r="G22" s="1299"/>
    </row>
    <row r="23" spans="1:7" ht="14.25" customHeight="1" x14ac:dyDescent="0.25">
      <c r="A23" s="1299"/>
      <c r="B23" s="1299"/>
      <c r="C23" s="1299"/>
      <c r="D23" s="1299"/>
      <c r="E23" s="1299"/>
      <c r="F23" s="1299"/>
      <c r="G23" s="1299"/>
    </row>
    <row r="24" spans="1:7" x14ac:dyDescent="0.25">
      <c r="A24" s="1299"/>
      <c r="B24" s="1299"/>
      <c r="C24" s="1299"/>
      <c r="D24" s="1299"/>
      <c r="E24" s="1299"/>
      <c r="F24" s="1299"/>
      <c r="G24" s="1299"/>
    </row>
    <row r="25" spans="1:7" x14ac:dyDescent="0.25">
      <c r="A25" s="1299"/>
      <c r="B25" s="1299"/>
      <c r="C25" s="1299"/>
      <c r="D25" s="1299"/>
      <c r="E25" s="1299"/>
      <c r="F25" s="1299"/>
      <c r="G25" s="1299"/>
    </row>
    <row r="26" spans="1:7" x14ac:dyDescent="0.25">
      <c r="A26" s="1299"/>
      <c r="B26" s="1299"/>
      <c r="C26" s="1299"/>
      <c r="D26" s="1299"/>
      <c r="E26" s="1299"/>
      <c r="F26" s="1299"/>
      <c r="G26" s="1299"/>
    </row>
    <row r="27" spans="1:7" ht="12" customHeight="1" x14ac:dyDescent="0.25">
      <c r="A27" s="1299"/>
      <c r="B27" s="1299"/>
      <c r="C27" s="1299"/>
      <c r="D27" s="1299"/>
      <c r="E27" s="1299"/>
      <c r="F27" s="1299"/>
      <c r="G27" s="1299"/>
    </row>
    <row r="28" spans="1:7" x14ac:dyDescent="0.25">
      <c r="A28" s="1715" t="s">
        <v>161</v>
      </c>
      <c r="B28" s="1715"/>
      <c r="C28" s="1715"/>
      <c r="D28" s="1715"/>
      <c r="E28" s="1715"/>
      <c r="F28" s="1715"/>
      <c r="G28" s="1715"/>
    </row>
    <row r="29" spans="1:7" x14ac:dyDescent="0.25">
      <c r="A29" s="1715"/>
      <c r="B29" s="1715"/>
      <c r="C29" s="1715"/>
      <c r="D29" s="1715"/>
      <c r="E29" s="1715"/>
      <c r="F29" s="1715"/>
      <c r="G29" s="1715"/>
    </row>
    <row r="30" spans="1:7" x14ac:dyDescent="0.25">
      <c r="A30" s="1715"/>
      <c r="B30" s="1715"/>
      <c r="C30" s="1715"/>
      <c r="D30" s="1715"/>
      <c r="E30" s="1715"/>
      <c r="F30" s="1715"/>
      <c r="G30" s="1715"/>
    </row>
    <row r="32" spans="1:7" x14ac:dyDescent="0.25">
      <c r="A32" s="1711"/>
      <c r="B32" s="1712"/>
      <c r="C32" s="1712"/>
      <c r="D32" s="1712"/>
      <c r="E32" s="1712"/>
      <c r="F32" s="1712"/>
      <c r="G32"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6" t="s">
        <v>439</v>
      </c>
      <c r="B4" s="1716"/>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4" t="s">
        <v>445</v>
      </c>
      <c r="B9" s="1714"/>
      <c r="C9" s="1714"/>
      <c r="D9" s="1714"/>
      <c r="E9" s="1714"/>
      <c r="F9" s="1714"/>
      <c r="G9" s="1714"/>
    </row>
    <row r="10" spans="1:7" ht="9.75" customHeight="1" x14ac:dyDescent="0.25">
      <c r="A10" s="1714"/>
      <c r="B10" s="1714"/>
      <c r="C10" s="1714"/>
      <c r="D10" s="1714"/>
      <c r="E10" s="1714"/>
      <c r="F10" s="1714"/>
      <c r="G10" s="1714"/>
    </row>
    <row r="11" spans="1:7" ht="19.5" customHeight="1" x14ac:dyDescent="0.25">
      <c r="A11" s="1714"/>
      <c r="B11" s="1714"/>
      <c r="C11" s="1714"/>
      <c r="D11" s="1714"/>
      <c r="E11" s="1714"/>
      <c r="F11" s="1714"/>
      <c r="G11" s="1714"/>
    </row>
    <row r="12" spans="1:7" x14ac:dyDescent="0.25">
      <c r="A12" s="1714" t="s">
        <v>446</v>
      </c>
      <c r="B12" s="1714"/>
      <c r="C12" s="1714"/>
      <c r="D12" s="1714"/>
      <c r="E12" s="1714"/>
      <c r="F12" s="1714"/>
      <c r="G12" s="1714"/>
    </row>
    <row r="13" spans="1:7" ht="18"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4" t="s">
        <v>447</v>
      </c>
      <c r="B21" s="1714"/>
      <c r="C21" s="1714"/>
      <c r="D21" s="1714"/>
      <c r="E21" s="1714"/>
      <c r="F21" s="1714"/>
      <c r="G21" s="1714"/>
    </row>
    <row r="22" spans="1:7" x14ac:dyDescent="0.25">
      <c r="A22" s="1714"/>
      <c r="B22" s="1714"/>
      <c r="C22" s="1714"/>
      <c r="D22" s="1714"/>
      <c r="E22" s="1714"/>
      <c r="F22" s="1714"/>
      <c r="G22" s="1714"/>
    </row>
    <row r="23" spans="1:7" x14ac:dyDescent="0.25">
      <c r="A23" s="1714"/>
      <c r="B23" s="1714"/>
      <c r="C23" s="1714"/>
      <c r="D23" s="1714"/>
      <c r="E23" s="1714"/>
      <c r="F23" s="1714"/>
      <c r="G23" s="1714"/>
    </row>
    <row r="24" spans="1:7" ht="18" customHeight="1" x14ac:dyDescent="0.25">
      <c r="A24" s="1714"/>
      <c r="B24" s="1714"/>
      <c r="C24" s="1714"/>
      <c r="D24" s="1714"/>
      <c r="E24" s="1714"/>
      <c r="F24" s="1714"/>
      <c r="G24" s="1714"/>
    </row>
    <row r="25" spans="1:7" ht="10.5" customHeight="1" x14ac:dyDescent="0.25">
      <c r="A25" s="1714"/>
      <c r="B25" s="1714"/>
      <c r="C25" s="1714"/>
      <c r="D25" s="1714"/>
      <c r="E25" s="1714"/>
      <c r="F25" s="1714"/>
      <c r="G25" s="1714"/>
    </row>
    <row r="26" spans="1:7" x14ac:dyDescent="0.25">
      <c r="A26" s="1711" t="s">
        <v>161</v>
      </c>
      <c r="B26" s="1712"/>
      <c r="C26" s="1712"/>
      <c r="D26" s="1712"/>
      <c r="E26" s="1712"/>
      <c r="F26" s="1712"/>
      <c r="G26" s="1712"/>
    </row>
    <row r="27" spans="1:7" x14ac:dyDescent="0.25">
      <c r="A27" s="1712"/>
      <c r="B27" s="1712"/>
      <c r="C27" s="1712"/>
      <c r="D27" s="1712"/>
      <c r="E27" s="1712"/>
      <c r="F27" s="1712"/>
      <c r="G27" s="1712"/>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4" t="s">
        <v>455</v>
      </c>
      <c r="B9" s="1714"/>
      <c r="C9" s="1714"/>
      <c r="D9" s="1714"/>
      <c r="E9" s="1714"/>
      <c r="F9" s="1714"/>
      <c r="G9" s="1714"/>
    </row>
    <row r="10" spans="1:7" ht="16.5" customHeight="1" x14ac:dyDescent="0.25">
      <c r="A10" s="1714"/>
      <c r="B10" s="1714"/>
      <c r="C10" s="1714"/>
      <c r="D10" s="1714"/>
      <c r="E10" s="1714"/>
      <c r="F10" s="1714"/>
      <c r="G10" s="1714"/>
    </row>
    <row r="11" spans="1:7" ht="13.5" customHeight="1" x14ac:dyDescent="0.25">
      <c r="A11" s="1714"/>
      <c r="B11" s="1714"/>
      <c r="C11" s="1714"/>
      <c r="D11" s="1714"/>
      <c r="E11" s="1714"/>
      <c r="F11" s="1714"/>
      <c r="G11" s="1714"/>
    </row>
    <row r="12" spans="1:7" x14ac:dyDescent="0.25">
      <c r="A12" s="1714"/>
      <c r="B12" s="1714"/>
      <c r="C12" s="1714"/>
      <c r="D12" s="1714"/>
      <c r="E12" s="1714"/>
      <c r="F12" s="1714"/>
      <c r="G12" s="1714"/>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4" t="s">
        <v>457</v>
      </c>
      <c r="B20" s="1714"/>
      <c r="C20" s="1714"/>
      <c r="D20" s="1714"/>
      <c r="E20" s="1714"/>
      <c r="F20" s="1714"/>
      <c r="G20" s="1714"/>
    </row>
    <row r="21" spans="1:7" x14ac:dyDescent="0.25">
      <c r="A21" s="1714"/>
      <c r="B21" s="1714"/>
      <c r="C21" s="1714"/>
      <c r="D21" s="1714"/>
      <c r="E21" s="1714"/>
      <c r="F21" s="1714"/>
      <c r="G21" s="1714"/>
    </row>
    <row r="22" spans="1:7" x14ac:dyDescent="0.25">
      <c r="A22" s="1714"/>
      <c r="B22" s="1714"/>
      <c r="C22" s="1714"/>
      <c r="D22" s="1714"/>
      <c r="E22" s="1714"/>
      <c r="F22" s="1714"/>
      <c r="G22" s="1714"/>
    </row>
    <row r="23" spans="1:7" ht="25.5" customHeight="1" x14ac:dyDescent="0.25">
      <c r="A23" s="1714"/>
      <c r="B23" s="1714"/>
      <c r="C23" s="1714"/>
      <c r="D23" s="1714"/>
      <c r="E23" s="1714"/>
      <c r="F23" s="1714"/>
      <c r="G23" s="1714"/>
    </row>
    <row r="24" spans="1:7" ht="2.25" customHeight="1" x14ac:dyDescent="0.25">
      <c r="A24" s="1714"/>
      <c r="B24" s="1714"/>
      <c r="C24" s="1714"/>
      <c r="D24" s="1714"/>
      <c r="E24" s="1714"/>
      <c r="F24" s="1714"/>
      <c r="G24" s="1714"/>
    </row>
    <row r="25" spans="1:7" x14ac:dyDescent="0.25">
      <c r="A25" s="1711" t="s">
        <v>161</v>
      </c>
      <c r="B25" s="1712"/>
      <c r="C25" s="1712"/>
      <c r="D25" s="1712"/>
      <c r="E25" s="1712"/>
      <c r="F25" s="1712"/>
      <c r="G25" s="1712"/>
    </row>
    <row r="26" spans="1:7" x14ac:dyDescent="0.25">
      <c r="A26" s="1712"/>
      <c r="B26" s="1712"/>
      <c r="C26" s="1712"/>
      <c r="D26" s="1712"/>
      <c r="E26" s="1712"/>
      <c r="F26" s="1712"/>
      <c r="G26" s="1712"/>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5" t="s">
        <v>7598</v>
      </c>
      <c r="B10" s="1715"/>
      <c r="C10" s="1715"/>
      <c r="D10" s="1715"/>
      <c r="E10" s="1715"/>
      <c r="F10" s="1715"/>
      <c r="G10" s="1715"/>
      <c r="H10" s="1715"/>
    </row>
    <row r="11" spans="1:8" ht="12" customHeight="1" x14ac:dyDescent="0.25">
      <c r="A11" s="1715"/>
      <c r="B11" s="1715"/>
      <c r="C11" s="1715"/>
      <c r="D11" s="1715"/>
      <c r="E11" s="1715"/>
      <c r="F11" s="1715"/>
      <c r="G11" s="1715"/>
      <c r="H11" s="1715"/>
    </row>
    <row r="12" spans="1:8" ht="12" customHeight="1" x14ac:dyDescent="0.25">
      <c r="A12" s="1715"/>
      <c r="B12" s="1715"/>
      <c r="C12" s="1715"/>
      <c r="D12" s="1715"/>
      <c r="E12" s="1715"/>
      <c r="F12" s="1715"/>
      <c r="G12" s="1715"/>
      <c r="H12" s="1715"/>
    </row>
    <row r="13" spans="1:8" ht="12" customHeight="1" x14ac:dyDescent="0.25">
      <c r="A13" s="1715"/>
      <c r="B13" s="1715"/>
      <c r="C13" s="1715"/>
      <c r="D13" s="1715"/>
      <c r="E13" s="1715"/>
      <c r="F13" s="1715"/>
      <c r="G13" s="1715"/>
      <c r="H13" s="1715"/>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7">
        <f ca="1">EXPORTAR!D53</f>
        <v>45125</v>
      </c>
      <c r="D19" s="1717"/>
      <c r="E19" t="s">
        <v>7596</v>
      </c>
    </row>
    <row r="20" spans="1:9" ht="15" customHeight="1" x14ac:dyDescent="0.25">
      <c r="A20" s="1712" t="s">
        <v>7599</v>
      </c>
      <c r="B20" s="1712"/>
      <c r="C20" s="1712"/>
      <c r="D20" s="1712"/>
      <c r="E20" s="1712"/>
      <c r="F20" s="1712"/>
      <c r="G20" s="1712"/>
      <c r="H20" s="1712"/>
      <c r="I20" s="1712"/>
    </row>
    <row r="21" spans="1:9" x14ac:dyDescent="0.25">
      <c r="A21" s="1712"/>
      <c r="B21" s="1712"/>
      <c r="C21" s="1712"/>
      <c r="D21" s="1712"/>
      <c r="E21" s="1712"/>
      <c r="F21" s="1712"/>
      <c r="G21" s="1712"/>
      <c r="H21" s="1712"/>
      <c r="I21" s="1712"/>
    </row>
    <row r="22" spans="1:9" x14ac:dyDescent="0.25">
      <c r="A22" s="1712"/>
      <c r="B22" s="1712"/>
      <c r="C22" s="1712"/>
      <c r="D22" s="1712"/>
      <c r="E22" s="1712"/>
      <c r="F22" s="1712"/>
      <c r="G22" s="1712"/>
      <c r="H22" s="1712"/>
      <c r="I22" s="1712"/>
    </row>
    <row r="23" spans="1:9" x14ac:dyDescent="0.25">
      <c r="A23" s="1712"/>
      <c r="B23" s="1712"/>
      <c r="C23" s="1712"/>
      <c r="D23" s="1712"/>
      <c r="E23" s="1712"/>
      <c r="F23" s="1712"/>
      <c r="G23" s="1712"/>
      <c r="H23" s="1712"/>
      <c r="I23" s="1712"/>
    </row>
    <row r="24" spans="1:9" x14ac:dyDescent="0.25">
      <c r="A24" s="1712"/>
      <c r="B24" s="1712"/>
      <c r="C24" s="1712"/>
      <c r="D24" s="1712"/>
      <c r="E24" s="1712"/>
      <c r="F24" s="1712"/>
      <c r="G24" s="1712"/>
      <c r="H24" s="1712"/>
      <c r="I24" s="1712"/>
    </row>
    <row r="25" spans="1:9" x14ac:dyDescent="0.25">
      <c r="A25" s="1712"/>
      <c r="B25" s="1712"/>
      <c r="C25" s="1712"/>
      <c r="D25" s="1712"/>
      <c r="E25" s="1712"/>
      <c r="F25" s="1712"/>
      <c r="G25" s="1712"/>
      <c r="H25" s="1712"/>
      <c r="I25" s="1712"/>
    </row>
    <row r="26" spans="1:9" x14ac:dyDescent="0.25">
      <c r="A26" s="1712"/>
      <c r="B26" s="1712"/>
      <c r="C26" s="1712"/>
      <c r="D26" s="1712"/>
      <c r="E26" s="1712"/>
      <c r="F26" s="1712"/>
      <c r="G26" s="1712"/>
      <c r="H26" s="1712"/>
      <c r="I26" s="1712"/>
    </row>
    <row r="27" spans="1:9" x14ac:dyDescent="0.25">
      <c r="A27" s="1712"/>
      <c r="B27" s="1712"/>
      <c r="C27" s="1712"/>
      <c r="D27" s="1712"/>
      <c r="E27" s="1712"/>
      <c r="F27" s="1712"/>
      <c r="G27" s="1712"/>
      <c r="H27" s="1712"/>
      <c r="I27" s="1712"/>
    </row>
    <row r="28" spans="1:9" x14ac:dyDescent="0.25">
      <c r="A28" s="1712"/>
      <c r="B28" s="1712"/>
      <c r="C28" s="1712"/>
      <c r="D28" s="1712"/>
      <c r="E28" s="1712"/>
      <c r="F28" s="1712"/>
      <c r="G28" s="1712"/>
      <c r="H28" s="1712"/>
      <c r="I28" s="1712"/>
    </row>
    <row r="29" spans="1:9" x14ac:dyDescent="0.25">
      <c r="A29" s="1712"/>
      <c r="B29" s="1712"/>
      <c r="C29" s="1712"/>
      <c r="D29" s="1712"/>
      <c r="E29" s="1712"/>
      <c r="F29" s="1712"/>
      <c r="G29" s="1712"/>
      <c r="H29" s="1712"/>
      <c r="I29" s="1712"/>
    </row>
    <row r="30" spans="1:9" x14ac:dyDescent="0.25">
      <c r="A30" s="1712"/>
      <c r="B30" s="1712"/>
      <c r="C30" s="1712"/>
      <c r="D30" s="1712"/>
      <c r="E30" s="1712"/>
      <c r="F30" s="1712"/>
      <c r="G30" s="1712"/>
      <c r="H30" s="1712"/>
      <c r="I30" s="1712"/>
    </row>
    <row r="31" spans="1:9" x14ac:dyDescent="0.25">
      <c r="A31" s="1712"/>
      <c r="B31" s="1712"/>
      <c r="C31" s="1712"/>
      <c r="D31" s="1712"/>
      <c r="E31" s="1712"/>
      <c r="F31" s="1712"/>
      <c r="G31" s="1712"/>
      <c r="H31" s="1712"/>
      <c r="I31" s="1712"/>
    </row>
    <row r="32" spans="1:9" x14ac:dyDescent="0.25">
      <c r="A32" s="1712"/>
      <c r="B32" s="1712"/>
      <c r="C32" s="1712"/>
      <c r="D32" s="1712"/>
      <c r="E32" s="1712"/>
      <c r="F32" s="1712"/>
      <c r="G32" s="1712"/>
      <c r="H32" s="1712"/>
      <c r="I32" s="1712"/>
    </row>
    <row r="33" spans="1:9" x14ac:dyDescent="0.25">
      <c r="A33" s="1712"/>
      <c r="B33" s="1712"/>
      <c r="C33" s="1712"/>
      <c r="D33" s="1712"/>
      <c r="E33" s="1712"/>
      <c r="F33" s="1712"/>
      <c r="G33" s="1712"/>
      <c r="H33" s="1712"/>
      <c r="I33" s="1712"/>
    </row>
    <row r="34" spans="1:9" x14ac:dyDescent="0.25">
      <c r="A34" s="1712"/>
      <c r="B34" s="1712"/>
      <c r="C34" s="1712"/>
      <c r="D34" s="1712"/>
      <c r="E34" s="1712"/>
      <c r="F34" s="1712"/>
      <c r="G34" s="1712"/>
      <c r="H34" s="1712"/>
      <c r="I34" s="1712"/>
    </row>
    <row r="35" spans="1:9" x14ac:dyDescent="0.25">
      <c r="A35" s="1712"/>
      <c r="B35" s="1712"/>
      <c r="C35" s="1712"/>
      <c r="D35" s="1712"/>
      <c r="E35" s="1712"/>
      <c r="F35" s="1712"/>
      <c r="G35" s="1712"/>
      <c r="H35" s="1712"/>
      <c r="I35" s="1712"/>
    </row>
    <row r="36" spans="1:9" x14ac:dyDescent="0.25">
      <c r="A36" s="1712"/>
      <c r="B36" s="1712"/>
      <c r="C36" s="1712"/>
      <c r="D36" s="1712"/>
      <c r="E36" s="1712"/>
      <c r="F36" s="1712"/>
      <c r="G36" s="1712"/>
      <c r="H36" s="1712"/>
      <c r="I36" s="1712"/>
    </row>
    <row r="37" spans="1:9" x14ac:dyDescent="0.25">
      <c r="A37" s="1712"/>
      <c r="B37" s="1712"/>
      <c r="C37" s="1712"/>
      <c r="D37" s="1712"/>
      <c r="E37" s="1712"/>
      <c r="F37" s="1712"/>
      <c r="G37" s="1712"/>
      <c r="H37" s="1712"/>
      <c r="I37" s="1712"/>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5" t="s">
        <v>3534</v>
      </c>
      <c r="B19" s="1715"/>
      <c r="C19" s="1715"/>
      <c r="D19" s="1715"/>
      <c r="E19" s="1715"/>
      <c r="F19" s="1715"/>
      <c r="G19" s="1715"/>
      <c r="H19" s="1715"/>
    </row>
    <row r="20" spans="1:8" ht="14.25" customHeight="1" x14ac:dyDescent="0.25">
      <c r="A20" s="1715"/>
      <c r="B20" s="1715"/>
      <c r="C20" s="1715"/>
      <c r="D20" s="1715"/>
      <c r="E20" s="1715"/>
      <c r="F20" s="1715"/>
      <c r="G20" s="1715"/>
      <c r="H20" s="1715"/>
    </row>
    <row r="21" spans="1:8" ht="14.25" customHeight="1" x14ac:dyDescent="0.25">
      <c r="A21" s="1715"/>
      <c r="B21" s="1715"/>
      <c r="C21" s="1715"/>
      <c r="D21" s="1715"/>
      <c r="E21" s="1715"/>
      <c r="F21" s="1715"/>
      <c r="G21" s="1715"/>
      <c r="H21" s="1715"/>
    </row>
    <row r="22" spans="1:8" ht="13.5" customHeight="1" x14ac:dyDescent="0.25">
      <c r="A22" s="1715"/>
      <c r="B22" s="1715"/>
      <c r="C22" s="1715"/>
      <c r="D22" s="1715"/>
      <c r="E22" s="1715"/>
      <c r="F22" s="1715"/>
      <c r="G22" s="1715"/>
      <c r="H22" s="1715"/>
    </row>
    <row r="23" spans="1:8" x14ac:dyDescent="0.25">
      <c r="A23" s="1715"/>
      <c r="B23" s="1715"/>
      <c r="C23" s="1715"/>
      <c r="D23" s="1715"/>
      <c r="E23" s="1715"/>
      <c r="F23" s="1715"/>
      <c r="G23" s="1715"/>
      <c r="H23" s="1715"/>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3" t="s">
        <v>8125</v>
      </c>
      <c r="B28" s="1713"/>
      <c r="C28" s="1713"/>
      <c r="D28" s="1713"/>
      <c r="E28" s="1713"/>
      <c r="F28" s="1713"/>
      <c r="G28" s="1713"/>
      <c r="H28" s="1713"/>
    </row>
    <row r="29" spans="1:8" x14ac:dyDescent="0.25">
      <c r="A29" s="1713"/>
      <c r="B29" s="1713"/>
      <c r="C29" s="1713"/>
      <c r="D29" s="1713"/>
      <c r="E29" s="1713"/>
      <c r="F29" s="1713"/>
      <c r="G29" s="1713"/>
      <c r="H29" s="1713"/>
    </row>
    <row r="30" spans="1:8" x14ac:dyDescent="0.25">
      <c r="A30" s="1713"/>
      <c r="B30" s="1713"/>
      <c r="C30" s="1713"/>
      <c r="D30" s="1713"/>
      <c r="E30" s="1713"/>
      <c r="F30" s="1713"/>
      <c r="G30" s="1713"/>
      <c r="H30" s="1713"/>
    </row>
    <row r="31" spans="1:8" x14ac:dyDescent="0.25">
      <c r="A31" s="1713"/>
      <c r="B31" s="1713"/>
      <c r="C31" s="1713"/>
      <c r="D31" s="1713"/>
      <c r="E31" s="1713"/>
      <c r="F31" s="1713"/>
      <c r="G31" s="1713"/>
      <c r="H31" s="1713"/>
    </row>
    <row r="32" spans="1:8" x14ac:dyDescent="0.25">
      <c r="A32" s="1713"/>
      <c r="B32" s="1713"/>
      <c r="C32" s="1713"/>
      <c r="D32" s="1713"/>
      <c r="E32" s="1713"/>
      <c r="F32" s="1713"/>
      <c r="G32" s="1713"/>
      <c r="H32" s="1713"/>
    </row>
    <row r="33" spans="1:8" x14ac:dyDescent="0.25">
      <c r="A33" s="1713"/>
      <c r="B33" s="1713"/>
      <c r="C33" s="1713"/>
      <c r="D33" s="1713"/>
      <c r="E33" s="1713"/>
      <c r="F33" s="1713"/>
      <c r="G33" s="1713"/>
      <c r="H33" s="1713"/>
    </row>
    <row r="34" spans="1:8" x14ac:dyDescent="0.25">
      <c r="A34" s="1713"/>
      <c r="B34" s="1713"/>
      <c r="C34" s="1713"/>
      <c r="D34" s="1713"/>
      <c r="E34" s="1713"/>
      <c r="F34" s="1713"/>
      <c r="G34" s="1713"/>
      <c r="H34" s="1713"/>
    </row>
    <row r="35" spans="1:8" x14ac:dyDescent="0.25">
      <c r="A35" s="1713"/>
      <c r="B35" s="1713"/>
      <c r="C35" s="1713"/>
      <c r="D35" s="1713"/>
      <c r="E35" s="1713"/>
      <c r="F35" s="1713"/>
      <c r="G35" s="1713"/>
      <c r="H35" s="1713"/>
    </row>
    <row r="36" spans="1:8" ht="15.75" customHeight="1" x14ac:dyDescent="0.25">
      <c r="A36" s="1713"/>
      <c r="B36" s="1713"/>
      <c r="C36" s="1713"/>
      <c r="D36" s="1713"/>
      <c r="E36" s="1713"/>
      <c r="F36" s="1713"/>
      <c r="G36" s="1713"/>
      <c r="H36" s="1713"/>
    </row>
    <row r="37" spans="1:8" x14ac:dyDescent="0.25">
      <c r="A37" s="1713"/>
      <c r="B37" s="1713"/>
      <c r="C37" s="1713"/>
      <c r="D37" s="1713"/>
      <c r="E37" s="1713"/>
      <c r="F37" s="1713"/>
      <c r="G37" s="1713"/>
      <c r="H37" s="1713"/>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2" t="s">
        <v>572</v>
      </c>
      <c r="B1" s="1723"/>
      <c r="C1" s="1723"/>
      <c r="D1" s="1723"/>
      <c r="E1" s="1723"/>
      <c r="F1" s="1723"/>
      <c r="G1" s="1723"/>
      <c r="H1" s="1723"/>
      <c r="I1" s="1723"/>
      <c r="J1" s="1724"/>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8" t="s">
        <v>555</v>
      </c>
      <c r="B6" s="1713"/>
      <c r="C6" s="1713"/>
      <c r="D6" s="1713"/>
      <c r="E6" s="1713"/>
      <c r="F6" s="1713"/>
      <c r="G6" s="1713"/>
      <c r="H6" s="1713"/>
      <c r="I6" s="1713"/>
      <c r="J6" s="1725"/>
    </row>
    <row r="7" spans="1:10" x14ac:dyDescent="0.25">
      <c r="A7" s="1718"/>
      <c r="B7" s="1713"/>
      <c r="C7" s="1713"/>
      <c r="D7" s="1713"/>
      <c r="E7" s="1713"/>
      <c r="F7" s="1713"/>
      <c r="G7" s="1713"/>
      <c r="H7" s="1713"/>
      <c r="I7" s="1713"/>
      <c r="J7" s="1725"/>
    </row>
    <row r="8" spans="1:10" ht="15" customHeight="1" x14ac:dyDescent="0.25">
      <c r="A8" s="339" t="s">
        <v>556</v>
      </c>
      <c r="B8" s="192"/>
      <c r="C8" s="192"/>
      <c r="D8" s="192"/>
      <c r="E8" s="192"/>
      <c r="F8" s="1726">
        <f ca="1">TODAY()</f>
        <v>46225</v>
      </c>
      <c r="G8" s="1726"/>
      <c r="H8" s="1720" t="s">
        <v>2806</v>
      </c>
      <c r="I8" s="1720"/>
      <c r="J8" s="1721"/>
    </row>
    <row r="9" spans="1:10" x14ac:dyDescent="0.25">
      <c r="A9" s="253" t="str">
        <f>CONCATENATE(EXPORTAR!D16," ",EXPORTAR!D17," ",EXPORTAR!D18)</f>
        <v>JUAN ESTEBAN RIVAS MARTINEZ</v>
      </c>
      <c r="B9" s="174"/>
      <c r="D9" t="s">
        <v>547</v>
      </c>
      <c r="J9" s="254"/>
    </row>
    <row r="10" spans="1:10" ht="15" customHeight="1" x14ac:dyDescent="0.25">
      <c r="A10" s="1718" t="s">
        <v>546</v>
      </c>
      <c r="B10" s="1713"/>
      <c r="C10" s="1713"/>
      <c r="D10" s="161">
        <f>EXPORTAR!D19</f>
        <v>1010111103</v>
      </c>
      <c r="E10" s="108"/>
      <c r="F10" t="s">
        <v>549</v>
      </c>
      <c r="J10" s="254"/>
    </row>
    <row r="11" spans="1:10" ht="15" customHeight="1" x14ac:dyDescent="0.25">
      <c r="A11" s="1719" t="s">
        <v>2807</v>
      </c>
      <c r="B11" s="1720"/>
      <c r="C11" s="1720"/>
      <c r="D11" s="1720"/>
      <c r="E11" s="1720"/>
      <c r="F11" s="1720"/>
      <c r="G11" s="1720"/>
      <c r="H11" s="1720"/>
      <c r="I11" s="1720"/>
      <c r="J11" s="1721"/>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3" t="s">
        <v>586</v>
      </c>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ht="14.25" customHeight="1" x14ac:dyDescent="0.25">
      <c r="A28" s="255"/>
      <c r="B28" s="1713"/>
      <c r="C28" s="1713"/>
      <c r="D28" s="1713"/>
      <c r="E28" s="1713"/>
      <c r="F28" s="1713"/>
      <c r="G28" s="1713"/>
      <c r="H28" s="1713"/>
      <c r="I28" s="1713"/>
      <c r="J28" s="254"/>
    </row>
    <row r="29" spans="1:10" ht="13.5" customHeight="1" x14ac:dyDescent="0.25">
      <c r="A29" s="255"/>
      <c r="B29" s="1713"/>
      <c r="C29" s="1713"/>
      <c r="D29" s="1713"/>
      <c r="E29" s="1713"/>
      <c r="F29" s="1713"/>
      <c r="G29" s="1713"/>
      <c r="H29" s="1713"/>
      <c r="I29" s="1713"/>
      <c r="J29" s="254"/>
    </row>
    <row r="30" spans="1:10" x14ac:dyDescent="0.25">
      <c r="A30" s="255"/>
      <c r="B30" s="1713"/>
      <c r="C30" s="1713"/>
      <c r="D30" s="1713"/>
      <c r="E30" s="1713"/>
      <c r="F30" s="1713"/>
      <c r="G30" s="1713"/>
      <c r="H30" s="1713"/>
      <c r="I30" s="1713"/>
      <c r="J30" s="254"/>
    </row>
    <row r="31" spans="1:10" ht="15" customHeight="1" x14ac:dyDescent="0.25">
      <c r="A31" s="255"/>
      <c r="B31" s="1713" t="s">
        <v>550</v>
      </c>
      <c r="C31" s="1713"/>
      <c r="D31" s="1713"/>
      <c r="E31" s="1713"/>
      <c r="F31" s="1713"/>
      <c r="G31" s="1713"/>
      <c r="H31" s="1713"/>
      <c r="I31" s="1713"/>
      <c r="J31" s="254"/>
    </row>
    <row r="32" spans="1:10" x14ac:dyDescent="0.25">
      <c r="A32" s="255"/>
      <c r="B32" s="1713"/>
      <c r="C32" s="1713"/>
      <c r="D32" s="1713"/>
      <c r="E32" s="1713"/>
      <c r="F32" s="1713"/>
      <c r="G32" s="1713"/>
      <c r="H32" s="1713"/>
      <c r="I32" s="1713"/>
      <c r="J32" s="254"/>
    </row>
    <row r="33" spans="1:10" x14ac:dyDescent="0.25">
      <c r="A33" s="255"/>
      <c r="B33" s="1713"/>
      <c r="C33" s="1713"/>
      <c r="D33" s="1713"/>
      <c r="E33" s="1713"/>
      <c r="F33" s="1713"/>
      <c r="G33" s="1713"/>
      <c r="H33" s="1713"/>
      <c r="I33" s="1713"/>
      <c r="J33" s="254"/>
    </row>
    <row r="34" spans="1:10" x14ac:dyDescent="0.25">
      <c r="A34" s="255"/>
      <c r="B34" s="1713"/>
      <c r="C34" s="1713"/>
      <c r="D34" s="1713"/>
      <c r="E34" s="1713"/>
      <c r="F34" s="1713"/>
      <c r="G34" s="1713"/>
      <c r="H34" s="1713"/>
      <c r="I34" s="1713"/>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2" t="s">
        <v>557</v>
      </c>
      <c r="B38" s="1733"/>
      <c r="C38" s="1734" t="s">
        <v>570</v>
      </c>
      <c r="D38" s="1735"/>
      <c r="E38" s="243"/>
      <c r="F38" s="1736" t="s">
        <v>558</v>
      </c>
      <c r="G38" s="1736"/>
      <c r="H38" s="1733"/>
      <c r="I38" s="1736" t="s">
        <v>559</v>
      </c>
      <c r="J38" s="1737"/>
    </row>
    <row r="39" spans="1:10" ht="5.25" customHeight="1" x14ac:dyDescent="0.25">
      <c r="A39" s="255"/>
      <c r="B39" s="241"/>
      <c r="C39" s="1738"/>
      <c r="D39" s="1739"/>
      <c r="E39" s="239"/>
      <c r="F39" s="236"/>
      <c r="G39" s="236"/>
      <c r="H39" s="241"/>
      <c r="I39" s="236"/>
      <c r="J39" s="254"/>
    </row>
    <row r="40" spans="1:10" ht="18" customHeight="1" x14ac:dyDescent="0.25">
      <c r="A40" s="1740" t="str">
        <f>EXPORTAR!D8</f>
        <v>DANIEL</v>
      </c>
      <c r="B40" s="1741"/>
      <c r="C40" s="1742">
        <f>D5</f>
        <v>1126787260</v>
      </c>
      <c r="D40" s="1743"/>
      <c r="E40" s="259"/>
      <c r="F40" s="236"/>
      <c r="G40" s="236"/>
      <c r="H40" s="241"/>
      <c r="I40" s="236"/>
      <c r="J40" s="254"/>
    </row>
    <row r="41" spans="1:10" ht="23.25" customHeight="1" thickBot="1" x14ac:dyDescent="0.3">
      <c r="A41" s="1727" t="str">
        <f>CONCATENATE(EXPORTAR!D9," ",EXPORTAR!D10)</f>
        <v>GALLEGO GOMEZ</v>
      </c>
      <c r="B41" s="1728"/>
      <c r="C41" s="237"/>
      <c r="D41" s="238"/>
      <c r="E41" s="237"/>
      <c r="F41" s="238"/>
      <c r="G41" s="238"/>
      <c r="H41" s="242"/>
      <c r="I41" s="238"/>
      <c r="J41" s="256"/>
    </row>
    <row r="42" spans="1:10" x14ac:dyDescent="0.25">
      <c r="A42" s="1718"/>
      <c r="B42" s="1713"/>
      <c r="C42" s="1713"/>
      <c r="D42" s="1713"/>
      <c r="E42" s="1713"/>
      <c r="F42" s="1713"/>
      <c r="G42" s="1713"/>
      <c r="H42" s="1713"/>
      <c r="I42" s="1713"/>
      <c r="J42" s="254"/>
    </row>
    <row r="43" spans="1:10" x14ac:dyDescent="0.25">
      <c r="A43" s="1729" t="s">
        <v>560</v>
      </c>
      <c r="B43" s="1730"/>
      <c r="C43" s="1730"/>
      <c r="D43" s="1730"/>
      <c r="E43" s="1730"/>
      <c r="F43" s="1730"/>
      <c r="G43" s="1730"/>
      <c r="H43" s="1730"/>
      <c r="I43" s="1730"/>
      <c r="J43" s="1731"/>
    </row>
    <row r="44" spans="1:10" x14ac:dyDescent="0.25">
      <c r="A44" s="1729"/>
      <c r="B44" s="1730"/>
      <c r="C44" s="1730"/>
      <c r="D44" s="1730"/>
      <c r="E44" s="1730"/>
      <c r="F44" s="1730"/>
      <c r="G44" s="1730"/>
      <c r="H44" s="1730"/>
      <c r="I44" s="1730"/>
      <c r="J44" s="1731"/>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2" t="s">
        <v>4109</v>
      </c>
      <c r="B1" s="1723"/>
      <c r="C1" s="1723"/>
      <c r="D1" s="1723"/>
      <c r="E1" s="1723"/>
      <c r="F1" s="1723"/>
      <c r="G1" s="1723"/>
      <c r="H1" s="1723"/>
      <c r="I1" s="1723"/>
      <c r="J1" s="1724"/>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8" t="s">
        <v>4148</v>
      </c>
      <c r="B10" s="1713"/>
      <c r="C10" s="1713"/>
      <c r="D10" s="1713"/>
      <c r="E10" s="1713"/>
      <c r="F10" s="1713"/>
      <c r="G10" s="1713"/>
      <c r="H10" s="1713"/>
      <c r="I10" s="1713"/>
      <c r="J10" s="1725"/>
    </row>
    <row r="11" spans="1:10" ht="18.75" customHeight="1" x14ac:dyDescent="0.25">
      <c r="A11" s="1718"/>
      <c r="B11" s="1713"/>
      <c r="C11" s="1713"/>
      <c r="D11" s="1713"/>
      <c r="E11" s="1713"/>
      <c r="F11" s="1713"/>
      <c r="G11" s="1713"/>
      <c r="H11" s="1713"/>
      <c r="I11" s="1713"/>
      <c r="J11" s="1725"/>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3"/>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x14ac:dyDescent="0.25">
      <c r="A28" s="255"/>
      <c r="B28" s="1713"/>
      <c r="C28" s="1713"/>
      <c r="D28" s="1713"/>
      <c r="E28" s="1713"/>
      <c r="F28" s="1713"/>
      <c r="G28" s="1713"/>
      <c r="H28" s="1713"/>
      <c r="I28" s="1713"/>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4" t="s">
        <v>4151</v>
      </c>
      <c r="B40" s="1745"/>
      <c r="C40" s="1745"/>
      <c r="D40" s="1745"/>
      <c r="E40" s="1745"/>
      <c r="F40" s="1745"/>
      <c r="G40" s="1745"/>
      <c r="H40" s="1745"/>
      <c r="I40" s="1745"/>
      <c r="J40" s="1746"/>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2" t="s">
        <v>4863</v>
      </c>
      <c r="B1" s="1723"/>
      <c r="C1" s="1723"/>
      <c r="D1" s="1723"/>
      <c r="E1" s="1723"/>
      <c r="F1" s="1723"/>
      <c r="G1" s="1723"/>
      <c r="H1" s="1723"/>
      <c r="I1" s="1723"/>
      <c r="J1" s="1723"/>
      <c r="K1" s="1724"/>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2" t="s">
        <v>4912</v>
      </c>
      <c r="B1" s="1723"/>
      <c r="C1" s="1723"/>
      <c r="D1" s="1723"/>
      <c r="E1" s="1723"/>
      <c r="F1" s="1723"/>
      <c r="G1" s="1723"/>
      <c r="H1" s="1723"/>
      <c r="I1" s="1723"/>
      <c r="J1" s="1723"/>
      <c r="K1" s="1724"/>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7" t="s">
        <v>8509</v>
      </c>
      <c r="B8" s="1748"/>
      <c r="C8" s="1748"/>
      <c r="D8" s="1748"/>
      <c r="E8" s="1748"/>
      <c r="F8" s="1748"/>
      <c r="G8" s="1748"/>
      <c r="H8" s="1748"/>
      <c r="I8" s="1748"/>
      <c r="J8" s="1748"/>
      <c r="K8" s="254"/>
    </row>
    <row r="9" spans="1:11" x14ac:dyDescent="0.25">
      <c r="A9" s="1747"/>
      <c r="B9" s="1748"/>
      <c r="C9" s="1748"/>
      <c r="D9" s="1748"/>
      <c r="E9" s="1748"/>
      <c r="F9" s="1748"/>
      <c r="G9" s="1748"/>
      <c r="H9" s="1748"/>
      <c r="I9" s="1748"/>
      <c r="J9" s="1748"/>
      <c r="K9" s="254"/>
    </row>
    <row r="10" spans="1:11" x14ac:dyDescent="0.25">
      <c r="A10" s="1747"/>
      <c r="B10" s="1748"/>
      <c r="C10" s="1748"/>
      <c r="D10" s="1748"/>
      <c r="E10" s="1748"/>
      <c r="F10" s="1748"/>
      <c r="G10" s="1748"/>
      <c r="H10" s="1748"/>
      <c r="I10" s="1748"/>
      <c r="J10" s="1748"/>
      <c r="K10" s="254"/>
    </row>
    <row r="11" spans="1:11" x14ac:dyDescent="0.25">
      <c r="A11" s="1747"/>
      <c r="B11" s="1748"/>
      <c r="C11" s="1748"/>
      <c r="D11" s="1748"/>
      <c r="E11" s="1748"/>
      <c r="F11" s="1748"/>
      <c r="G11" s="1748"/>
      <c r="H11" s="1748"/>
      <c r="I11" s="1748"/>
      <c r="J11" s="1748"/>
      <c r="K11" s="254"/>
    </row>
    <row r="12" spans="1:11" x14ac:dyDescent="0.25">
      <c r="A12" s="1747"/>
      <c r="B12" s="1748"/>
      <c r="C12" s="1748"/>
      <c r="D12" s="1748"/>
      <c r="E12" s="1748"/>
      <c r="F12" s="1748"/>
      <c r="G12" s="1748"/>
      <c r="H12" s="1748"/>
      <c r="I12" s="1748"/>
      <c r="J12" s="1748"/>
      <c r="K12" s="254"/>
    </row>
    <row r="13" spans="1:11" x14ac:dyDescent="0.25">
      <c r="A13" s="1747"/>
      <c r="B13" s="1748"/>
      <c r="C13" s="1748"/>
      <c r="D13" s="1748"/>
      <c r="E13" s="1748"/>
      <c r="F13" s="1748"/>
      <c r="G13" s="1748"/>
      <c r="H13" s="1748"/>
      <c r="I13" s="1748"/>
      <c r="J13" s="1748"/>
      <c r="K13" s="254"/>
    </row>
    <row r="14" spans="1:11" x14ac:dyDescent="0.25">
      <c r="A14" s="1747"/>
      <c r="B14" s="1748"/>
      <c r="C14" s="1748"/>
      <c r="D14" s="1748"/>
      <c r="E14" s="1748"/>
      <c r="F14" s="1748"/>
      <c r="G14" s="1748"/>
      <c r="H14" s="1748"/>
      <c r="I14" s="1748"/>
      <c r="J14" s="1748"/>
      <c r="K14" s="254"/>
    </row>
    <row r="15" spans="1:11" x14ac:dyDescent="0.25">
      <c r="A15" s="1747"/>
      <c r="B15" s="1748"/>
      <c r="C15" s="1748"/>
      <c r="D15" s="1748"/>
      <c r="E15" s="1748"/>
      <c r="F15" s="1748"/>
      <c r="G15" s="1748"/>
      <c r="H15" s="1748"/>
      <c r="I15" s="1748"/>
      <c r="J15" s="1748"/>
      <c r="K15" s="254"/>
    </row>
    <row r="16" spans="1:11" x14ac:dyDescent="0.25">
      <c r="A16" s="1747"/>
      <c r="B16" s="1748"/>
      <c r="C16" s="1748"/>
      <c r="D16" s="1748"/>
      <c r="E16" s="1748"/>
      <c r="F16" s="1748"/>
      <c r="G16" s="1748"/>
      <c r="H16" s="1748"/>
      <c r="I16" s="1748"/>
      <c r="J16" s="1748"/>
      <c r="K16" s="254"/>
    </row>
    <row r="17" spans="1:11" x14ac:dyDescent="0.25">
      <c r="A17" s="1747"/>
      <c r="B17" s="1748"/>
      <c r="C17" s="1748"/>
      <c r="D17" s="1748"/>
      <c r="E17" s="1748"/>
      <c r="F17" s="1748"/>
      <c r="G17" s="1748"/>
      <c r="H17" s="1748"/>
      <c r="I17" s="1748"/>
      <c r="J17" s="1748"/>
      <c r="K17" s="254"/>
    </row>
    <row r="18" spans="1:11" x14ac:dyDescent="0.25">
      <c r="A18" s="1747"/>
      <c r="B18" s="1748"/>
      <c r="C18" s="1748"/>
      <c r="D18" s="1748"/>
      <c r="E18" s="1748"/>
      <c r="F18" s="1748"/>
      <c r="G18" s="1748"/>
      <c r="H18" s="1748"/>
      <c r="I18" s="1748"/>
      <c r="J18" s="1748"/>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2026-07-23T03:08:11Z</dcterms:modified>
</cp:coreProperties>
</file>